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L:\PROJECTS\2-Develop\Treasure Island I\2. FINANCING\2.5  Funding Sources\2.5.4  Equity\TCAC Funding\Application\Final\Section 40 - TCAC Excel Sheet\"/>
    </mc:Choice>
  </mc:AlternateContent>
  <xr:revisionPtr revIDLastSave="0" documentId="13_ncr:1_{662E5C32-8F27-4418-968C-83FEDAAF2F6E}" xr6:coauthVersionLast="46" xr6:coauthVersionMax="46" xr10:uidLastSave="{00000000-0000-0000-0000-000000000000}"/>
  <bookViews>
    <workbookView xWindow="4490" yWindow="630" windowWidth="14400" windowHeight="736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System'!$A$322:$AM$553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0" i="3" l="1"/>
  <c r="AG447" i="3" l="1"/>
  <c r="G17" i="22"/>
  <c r="C30" i="4" l="1"/>
  <c r="Q567" i="3" l="1"/>
  <c r="E53" i="7" l="1"/>
  <c r="G53" i="7" s="1"/>
  <c r="I53" i="7" s="1"/>
  <c r="K53" i="7" s="1"/>
  <c r="M53" i="7" s="1"/>
  <c r="O53" i="7" s="1"/>
  <c r="Q53" i="7" s="1"/>
  <c r="S53" i="7" s="1"/>
  <c r="U53" i="7" s="1"/>
  <c r="W53" i="7" s="1"/>
  <c r="Y53" i="7" s="1"/>
  <c r="AA53" i="7" s="1"/>
  <c r="AC53" i="7" s="1"/>
  <c r="AE53" i="7" s="1"/>
  <c r="AG53" i="7" s="1"/>
  <c r="AI53" i="7" s="1"/>
  <c r="AK53" i="7" s="1"/>
  <c r="AM53" i="7" s="1"/>
  <c r="AO53" i="7" s="1"/>
  <c r="AQ53" i="7" s="1"/>
  <c r="AS53" i="7" s="1"/>
  <c r="AU53" i="7" s="1"/>
  <c r="AW53" i="7" s="1"/>
  <c r="AY53" i="7" s="1"/>
  <c r="BA53" i="7" s="1"/>
  <c r="BC53" i="7" s="1"/>
  <c r="BE53" i="7" s="1"/>
  <c r="BG53" i="7" s="1"/>
  <c r="BI53" i="7" s="1"/>
  <c r="BK53" i="7" s="1"/>
  <c r="BM53" i="7" s="1"/>
  <c r="BO53" i="7" s="1"/>
  <c r="BQ53" i="7" s="1"/>
  <c r="BS53" i="7" s="1"/>
  <c r="BU53" i="7" s="1"/>
  <c r="BW53" i="7" s="1"/>
  <c r="BY53" i="7" s="1"/>
  <c r="CA53" i="7" s="1"/>
  <c r="CC53" i="7" s="1"/>
  <c r="CE53" i="7" s="1"/>
  <c r="CG53" i="7" s="1"/>
  <c r="CI53" i="7" s="1"/>
  <c r="CK53" i="7" s="1"/>
  <c r="CM53" i="7" s="1"/>
  <c r="CO53" i="7" s="1"/>
  <c r="CQ53" i="7" s="1"/>
  <c r="CS53" i="7" s="1"/>
  <c r="CU53" i="7" s="1"/>
  <c r="CW53" i="7" s="1"/>
  <c r="CY53" i="7" s="1"/>
  <c r="DA53" i="7" s="1"/>
  <c r="DC53" i="7" s="1"/>
  <c r="DE53" i="7" s="1"/>
  <c r="DG53" i="7" s="1"/>
  <c r="DI53" i="7" s="1"/>
  <c r="DK53" i="7" s="1"/>
  <c r="DM53" i="7" s="1"/>
  <c r="DO53" i="7" s="1"/>
  <c r="DQ53" i="7" s="1"/>
  <c r="DS53" i="7" s="1"/>
  <c r="DU53" i="7" s="1"/>
  <c r="DW53" i="7" s="1"/>
  <c r="DY53" i="7" s="1"/>
  <c r="EA53" i="7" s="1"/>
  <c r="EC53" i="7" s="1"/>
  <c r="EE53" i="7" s="1"/>
  <c r="EG53" i="7" s="1"/>
  <c r="EI53" i="7" s="1"/>
  <c r="EK53" i="7" s="1"/>
  <c r="EM53" i="7" s="1"/>
  <c r="EO53" i="7" s="1"/>
  <c r="EQ53" i="7" s="1"/>
  <c r="ES53" i="7" s="1"/>
  <c r="EU53" i="7" s="1"/>
  <c r="EW53" i="7" s="1"/>
  <c r="EY53" i="7" s="1"/>
  <c r="FA53" i="7" s="1"/>
  <c r="FC53" i="7" s="1"/>
  <c r="FE53" i="7" s="1"/>
  <c r="FG53" i="7" s="1"/>
  <c r="FI53" i="7" s="1"/>
  <c r="FK53" i="7" s="1"/>
  <c r="FM53" i="7" s="1"/>
  <c r="FO53" i="7" s="1"/>
  <c r="FQ53" i="7" s="1"/>
  <c r="FS53" i="7" s="1"/>
  <c r="FU53" i="7" s="1"/>
  <c r="FW53" i="7" s="1"/>
  <c r="FY53" i="7" s="1"/>
  <c r="GA53" i="7" s="1"/>
  <c r="GC53" i="7" s="1"/>
  <c r="GE53" i="7" s="1"/>
  <c r="GG53" i="7" s="1"/>
  <c r="GI53" i="7" s="1"/>
  <c r="GK53" i="7" s="1"/>
  <c r="GM53" i="7" s="1"/>
  <c r="GO53" i="7" s="1"/>
  <c r="GQ53" i="7" s="1"/>
  <c r="GS53" i="7" s="1"/>
  <c r="GU53" i="7" s="1"/>
  <c r="GW53" i="7" s="1"/>
  <c r="GY53" i="7" s="1"/>
  <c r="HA53" i="7" s="1"/>
  <c r="HC53" i="7" s="1"/>
  <c r="HE53" i="7" s="1"/>
  <c r="HG53" i="7" s="1"/>
  <c r="HI53" i="7" s="1"/>
  <c r="HK53" i="7" s="1"/>
  <c r="HM53" i="7" s="1"/>
  <c r="HO53" i="7" s="1"/>
  <c r="HQ53" i="7" s="1"/>
  <c r="HS53" i="7" s="1"/>
  <c r="HU53" i="7" s="1"/>
  <c r="HW53" i="7" s="1"/>
  <c r="HY53" i="7" s="1"/>
  <c r="IA53" i="7" s="1"/>
  <c r="IC53" i="7" s="1"/>
  <c r="IE53" i="7" s="1"/>
  <c r="IG53" i="7" s="1"/>
  <c r="II53" i="7" s="1"/>
  <c r="IK53" i="7" s="1"/>
  <c r="IM53" i="7" s="1"/>
  <c r="IO53" i="7" s="1"/>
  <c r="IQ53" i="7" s="1"/>
  <c r="IS53" i="7" s="1"/>
  <c r="IU53" i="7" s="1"/>
  <c r="IW53" i="7" s="1"/>
  <c r="IY53" i="7" s="1"/>
  <c r="JA53" i="7" s="1"/>
  <c r="JC53" i="7" s="1"/>
  <c r="JE53" i="7" s="1"/>
  <c r="JG53" i="7" s="1"/>
  <c r="JI53" i="7" s="1"/>
  <c r="JK53" i="7" s="1"/>
  <c r="JM53" i="7" s="1"/>
  <c r="JO53" i="7" s="1"/>
  <c r="JQ53" i="7" s="1"/>
  <c r="JS53" i="7" s="1"/>
  <c r="JU53" i="7" s="1"/>
  <c r="JW53" i="7" s="1"/>
  <c r="JY53" i="7" s="1"/>
  <c r="KA53" i="7" s="1"/>
  <c r="KC53" i="7" s="1"/>
  <c r="KE53" i="7" s="1"/>
  <c r="KG53" i="7" s="1"/>
  <c r="KI53" i="7" s="1"/>
  <c r="KK53" i="7" s="1"/>
  <c r="KM53" i="7" s="1"/>
  <c r="KO53" i="7" s="1"/>
  <c r="KQ53" i="7" s="1"/>
  <c r="KS53" i="7" s="1"/>
  <c r="KU53" i="7" s="1"/>
  <c r="KW53" i="7" s="1"/>
  <c r="KY53" i="7" s="1"/>
  <c r="LA53" i="7" s="1"/>
  <c r="LC53" i="7" s="1"/>
  <c r="LE53" i="7" s="1"/>
  <c r="LG53" i="7" s="1"/>
  <c r="LI53" i="7" s="1"/>
  <c r="LK53" i="7" s="1"/>
  <c r="LM53" i="7" s="1"/>
  <c r="LO53" i="7" s="1"/>
  <c r="LQ53" i="7" s="1"/>
  <c r="LS53" i="7" s="1"/>
  <c r="LU53" i="7" s="1"/>
  <c r="LW53" i="7" s="1"/>
  <c r="LY53" i="7" s="1"/>
  <c r="MA53" i="7" s="1"/>
  <c r="MC53" i="7" s="1"/>
  <c r="ME53" i="7" s="1"/>
  <c r="MG53" i="7" s="1"/>
  <c r="MI53" i="7" s="1"/>
  <c r="MK53" i="7" s="1"/>
  <c r="MM53" i="7" s="1"/>
  <c r="MO53" i="7" s="1"/>
  <c r="MQ53" i="7" s="1"/>
  <c r="MS53" i="7" s="1"/>
  <c r="MU53" i="7" s="1"/>
  <c r="MW53" i="7" s="1"/>
  <c r="MY53" i="7" s="1"/>
  <c r="NA53" i="7" s="1"/>
  <c r="NC53" i="7" s="1"/>
  <c r="NE53" i="7" s="1"/>
  <c r="NG53" i="7" s="1"/>
  <c r="NI53" i="7" s="1"/>
  <c r="NK53" i="7" s="1"/>
  <c r="NM53" i="7" s="1"/>
  <c r="NO53" i="7" s="1"/>
  <c r="NQ53" i="7" s="1"/>
  <c r="NS53" i="7" s="1"/>
  <c r="NU53" i="7" s="1"/>
  <c r="NW53" i="7" s="1"/>
  <c r="NY53" i="7" s="1"/>
  <c r="OA53" i="7" s="1"/>
  <c r="OC53" i="7" s="1"/>
  <c r="OE53" i="7" s="1"/>
  <c r="OG53" i="7" s="1"/>
  <c r="OI53" i="7" s="1"/>
  <c r="OK53" i="7" s="1"/>
  <c r="OM53" i="7" s="1"/>
  <c r="OO53" i="7" s="1"/>
  <c r="OQ53" i="7" s="1"/>
  <c r="OS53" i="7" s="1"/>
  <c r="OU53" i="7" s="1"/>
  <c r="OW53" i="7" s="1"/>
  <c r="OY53" i="7" s="1"/>
  <c r="PA53" i="7" s="1"/>
  <c r="PC53" i="7" s="1"/>
  <c r="PE53" i="7" s="1"/>
  <c r="PG53" i="7" s="1"/>
  <c r="PI53" i="7" s="1"/>
  <c r="PK53" i="7" s="1"/>
  <c r="PM53" i="7" s="1"/>
  <c r="PO53" i="7" s="1"/>
  <c r="PQ53" i="7" s="1"/>
  <c r="PS53" i="7" s="1"/>
  <c r="PU53" i="7" s="1"/>
  <c r="PW53" i="7" s="1"/>
  <c r="PY53" i="7" s="1"/>
  <c r="QA53" i="7" s="1"/>
  <c r="QC53" i="7" s="1"/>
  <c r="QE53" i="7" s="1"/>
  <c r="QG53" i="7" s="1"/>
  <c r="QI53" i="7" s="1"/>
  <c r="QK53" i="7" s="1"/>
  <c r="QM53" i="7" s="1"/>
  <c r="QO53" i="7" s="1"/>
  <c r="QQ53" i="7" s="1"/>
  <c r="QS53" i="7" s="1"/>
  <c r="QU53" i="7" s="1"/>
  <c r="QW53" i="7" s="1"/>
  <c r="QY53" i="7" s="1"/>
  <c r="RA53" i="7" s="1"/>
  <c r="RC53" i="7" s="1"/>
  <c r="RE53" i="7" s="1"/>
  <c r="RG53" i="7" s="1"/>
  <c r="RI53" i="7" s="1"/>
  <c r="RK53" i="7" s="1"/>
  <c r="RM53" i="7" s="1"/>
  <c r="RO53" i="7" s="1"/>
  <c r="RQ53" i="7" s="1"/>
  <c r="RS53" i="7" s="1"/>
  <c r="RU53" i="7" s="1"/>
  <c r="RW53" i="7" s="1"/>
  <c r="RY53" i="7" s="1"/>
  <c r="SA53" i="7" s="1"/>
  <c r="SC53" i="7" s="1"/>
  <c r="SE53" i="7" s="1"/>
  <c r="SG53" i="7" s="1"/>
  <c r="SI53" i="7" s="1"/>
  <c r="SK53" i="7" s="1"/>
  <c r="SM53" i="7" s="1"/>
  <c r="SO53" i="7" s="1"/>
  <c r="SQ53" i="7" s="1"/>
  <c r="SS53" i="7" s="1"/>
  <c r="SU53" i="7" s="1"/>
  <c r="SW53" i="7" s="1"/>
  <c r="SY53" i="7" s="1"/>
  <c r="TA53" i="7" s="1"/>
  <c r="TC53" i="7" s="1"/>
  <c r="TE53" i="7" s="1"/>
  <c r="TG53" i="7" s="1"/>
  <c r="TI53" i="7" s="1"/>
  <c r="TK53" i="7" s="1"/>
  <c r="TM53" i="7" s="1"/>
  <c r="TO53" i="7" s="1"/>
  <c r="TQ53" i="7" s="1"/>
  <c r="TS53" i="7" s="1"/>
  <c r="TU53" i="7" s="1"/>
  <c r="TW53" i="7" s="1"/>
  <c r="TY53" i="7" s="1"/>
  <c r="UA53" i="7" s="1"/>
  <c r="UC53" i="7" s="1"/>
  <c r="UE53" i="7" s="1"/>
  <c r="UG53" i="7" s="1"/>
  <c r="UI53" i="7" s="1"/>
  <c r="UK53" i="7" s="1"/>
  <c r="UM53" i="7" s="1"/>
  <c r="UO53" i="7" s="1"/>
  <c r="UQ53" i="7" s="1"/>
  <c r="US53" i="7" s="1"/>
  <c r="UU53" i="7" s="1"/>
  <c r="UW53" i="7" s="1"/>
  <c r="UY53" i="7" s="1"/>
  <c r="VA53" i="7" s="1"/>
  <c r="VC53" i="7" s="1"/>
  <c r="VE53" i="7" s="1"/>
  <c r="VG53" i="7" s="1"/>
  <c r="VI53" i="7" s="1"/>
  <c r="VK53" i="7" s="1"/>
  <c r="VM53" i="7" s="1"/>
  <c r="VO53" i="7" s="1"/>
  <c r="VQ53" i="7" s="1"/>
  <c r="VS53" i="7" s="1"/>
  <c r="VU53" i="7" s="1"/>
  <c r="VW53" i="7" s="1"/>
  <c r="VY53" i="7" s="1"/>
  <c r="WA53" i="7" s="1"/>
  <c r="WC53" i="7" s="1"/>
  <c r="WE53" i="7" s="1"/>
  <c r="WG53" i="7" s="1"/>
  <c r="WI53" i="7" s="1"/>
  <c r="WK53" i="7" s="1"/>
  <c r="WM53" i="7" s="1"/>
  <c r="WO53" i="7" s="1"/>
  <c r="WQ53" i="7" s="1"/>
  <c r="WS53" i="7" s="1"/>
  <c r="WU53" i="7" s="1"/>
  <c r="WW53" i="7" s="1"/>
  <c r="WY53" i="7" s="1"/>
  <c r="XA53" i="7" s="1"/>
  <c r="XC53" i="7" s="1"/>
  <c r="XE53" i="7" s="1"/>
  <c r="XG53" i="7" s="1"/>
  <c r="XI53" i="7" s="1"/>
  <c r="XK53" i="7" s="1"/>
  <c r="XM53" i="7" s="1"/>
  <c r="XO53" i="7" s="1"/>
  <c r="XQ53" i="7" s="1"/>
  <c r="XS53" i="7" s="1"/>
  <c r="XU53" i="7" s="1"/>
  <c r="XW53" i="7" s="1"/>
  <c r="XY53" i="7" s="1"/>
  <c r="YA53" i="7" s="1"/>
  <c r="YC53" i="7" s="1"/>
  <c r="YE53" i="7" s="1"/>
  <c r="YG53" i="7" s="1"/>
  <c r="YI53" i="7" s="1"/>
  <c r="YK53" i="7" s="1"/>
  <c r="YM53" i="7" s="1"/>
  <c r="YO53" i="7" s="1"/>
  <c r="YQ53" i="7" s="1"/>
  <c r="YS53" i="7" s="1"/>
  <c r="YU53" i="7" s="1"/>
  <c r="YW53" i="7" s="1"/>
  <c r="YY53" i="7" s="1"/>
  <c r="ZA53" i="7" s="1"/>
  <c r="ZC53" i="7" s="1"/>
  <c r="ZE53" i="7" s="1"/>
  <c r="ZG53" i="7" s="1"/>
  <c r="ZI53" i="7" s="1"/>
  <c r="ZK53" i="7" s="1"/>
  <c r="ZM53" i="7" s="1"/>
  <c r="ZO53" i="7" s="1"/>
  <c r="ZQ53" i="7" s="1"/>
  <c r="ZS53" i="7" s="1"/>
  <c r="ZU53" i="7" s="1"/>
  <c r="ZW53" i="7" s="1"/>
  <c r="ZY53" i="7" s="1"/>
  <c r="AAA53" i="7" s="1"/>
  <c r="AAC53" i="7" s="1"/>
  <c r="AAE53" i="7" s="1"/>
  <c r="AAG53" i="7" s="1"/>
  <c r="AAI53" i="7" s="1"/>
  <c r="AAK53" i="7" s="1"/>
  <c r="AAM53" i="7" s="1"/>
  <c r="AAO53" i="7" s="1"/>
  <c r="AAQ53" i="7" s="1"/>
  <c r="AAS53" i="7" s="1"/>
  <c r="AAU53" i="7" s="1"/>
  <c r="AAW53" i="7" s="1"/>
  <c r="AAY53" i="7" s="1"/>
  <c r="ABA53" i="7" s="1"/>
  <c r="ABC53" i="7" s="1"/>
  <c r="ABE53" i="7" s="1"/>
  <c r="ABG53" i="7" s="1"/>
  <c r="ABI53" i="7" s="1"/>
  <c r="ABK53" i="7" s="1"/>
  <c r="ABM53" i="7" s="1"/>
  <c r="ABO53" i="7" s="1"/>
  <c r="ABQ53" i="7" s="1"/>
  <c r="ABS53" i="7" s="1"/>
  <c r="ABU53" i="7" s="1"/>
  <c r="ABW53" i="7" s="1"/>
  <c r="ABY53" i="7" s="1"/>
  <c r="ACA53" i="7" s="1"/>
  <c r="ACC53" i="7" s="1"/>
  <c r="ACE53" i="7" s="1"/>
  <c r="ACG53" i="7" s="1"/>
  <c r="ACI53" i="7" s="1"/>
  <c r="ACK53" i="7" s="1"/>
  <c r="ACM53" i="7" s="1"/>
  <c r="ACO53" i="7" s="1"/>
  <c r="ACQ53" i="7" s="1"/>
  <c r="ACS53" i="7" s="1"/>
  <c r="ACU53" i="7" s="1"/>
  <c r="ACW53" i="7" s="1"/>
  <c r="ACY53" i="7" s="1"/>
  <c r="ADA53" i="7" s="1"/>
  <c r="ADC53" i="7" s="1"/>
  <c r="ADE53" i="7" s="1"/>
  <c r="ADG53" i="7" s="1"/>
  <c r="ADI53" i="7" s="1"/>
  <c r="ADK53" i="7" s="1"/>
  <c r="ADM53" i="7" s="1"/>
  <c r="ADO53" i="7" s="1"/>
  <c r="ADQ53" i="7" s="1"/>
  <c r="ADS53" i="7" s="1"/>
  <c r="ADU53" i="7" s="1"/>
  <c r="ADW53" i="7" s="1"/>
  <c r="ADY53" i="7" s="1"/>
  <c r="AEA53" i="7" s="1"/>
  <c r="AEC53" i="7" s="1"/>
  <c r="AEE53" i="7" s="1"/>
  <c r="AEG53" i="7" s="1"/>
  <c r="AEI53" i="7" s="1"/>
  <c r="AEK53" i="7" s="1"/>
  <c r="AEM53" i="7" s="1"/>
  <c r="AEO53" i="7" s="1"/>
  <c r="AEQ53" i="7" s="1"/>
  <c r="AES53" i="7" s="1"/>
  <c r="AEU53" i="7" s="1"/>
  <c r="AEW53" i="7" s="1"/>
  <c r="AEY53" i="7" s="1"/>
  <c r="AFA53" i="7" s="1"/>
  <c r="AFC53" i="7" s="1"/>
  <c r="AFE53" i="7" s="1"/>
  <c r="AFG53" i="7" s="1"/>
  <c r="AFI53" i="7" s="1"/>
  <c r="AFK53" i="7" s="1"/>
  <c r="AFM53" i="7" s="1"/>
  <c r="AFO53" i="7" s="1"/>
  <c r="AFQ53" i="7" s="1"/>
  <c r="AFS53" i="7" s="1"/>
  <c r="AFU53" i="7" s="1"/>
  <c r="AFW53" i="7" s="1"/>
  <c r="AFY53" i="7" s="1"/>
  <c r="AGA53" i="7" s="1"/>
  <c r="AGC53" i="7" s="1"/>
  <c r="AGE53" i="7" s="1"/>
  <c r="AGG53" i="7" s="1"/>
  <c r="AGI53" i="7" s="1"/>
  <c r="AGK53" i="7" s="1"/>
  <c r="AGM53" i="7" s="1"/>
  <c r="AGO53" i="7" s="1"/>
  <c r="AGQ53" i="7" s="1"/>
  <c r="AGS53" i="7" s="1"/>
  <c r="AGU53" i="7" s="1"/>
  <c r="AGW53" i="7" s="1"/>
  <c r="AGY53" i="7" s="1"/>
  <c r="AHA53" i="7" s="1"/>
  <c r="AHC53" i="7" s="1"/>
  <c r="AHE53" i="7" s="1"/>
  <c r="AHG53" i="7" s="1"/>
  <c r="AHI53" i="7" s="1"/>
  <c r="AHK53" i="7" s="1"/>
  <c r="AHM53" i="7" s="1"/>
  <c r="AHO53" i="7" s="1"/>
  <c r="AHQ53" i="7" s="1"/>
  <c r="AHS53" i="7" s="1"/>
  <c r="AHU53" i="7" s="1"/>
  <c r="AHW53" i="7" s="1"/>
  <c r="AHY53" i="7" s="1"/>
  <c r="AIA53" i="7" s="1"/>
  <c r="AIC53" i="7" s="1"/>
  <c r="AIE53" i="7" s="1"/>
  <c r="AIG53" i="7" s="1"/>
  <c r="AII53" i="7" s="1"/>
  <c r="AIK53" i="7" s="1"/>
  <c r="AIM53" i="7" s="1"/>
  <c r="AIO53" i="7" s="1"/>
  <c r="AIQ53" i="7" s="1"/>
  <c r="AIS53" i="7" s="1"/>
  <c r="AIU53" i="7" s="1"/>
  <c r="AIW53" i="7" s="1"/>
  <c r="AIY53" i="7" s="1"/>
  <c r="AJA53" i="7" s="1"/>
  <c r="AJC53" i="7" s="1"/>
  <c r="AJE53" i="7" s="1"/>
  <c r="AJG53" i="7" s="1"/>
  <c r="AJI53" i="7" s="1"/>
  <c r="AJK53" i="7" s="1"/>
  <c r="AJM53" i="7" s="1"/>
  <c r="AJO53" i="7" s="1"/>
  <c r="AJQ53" i="7" s="1"/>
  <c r="AJS53" i="7" s="1"/>
  <c r="AJU53" i="7" s="1"/>
  <c r="AJW53" i="7" s="1"/>
  <c r="AJY53" i="7" s="1"/>
  <c r="AKA53" i="7" s="1"/>
  <c r="AKC53" i="7" s="1"/>
  <c r="AKE53" i="7" s="1"/>
  <c r="AKG53" i="7" s="1"/>
  <c r="AKI53" i="7" s="1"/>
  <c r="AKK53" i="7" s="1"/>
  <c r="AKM53" i="7" s="1"/>
  <c r="AKO53" i="7" s="1"/>
  <c r="AKQ53" i="7" s="1"/>
  <c r="AKS53" i="7" s="1"/>
  <c r="AKU53" i="7" s="1"/>
  <c r="AKW53" i="7" s="1"/>
  <c r="AKY53" i="7" s="1"/>
  <c r="ALA53" i="7" s="1"/>
  <c r="ALC53" i="7" s="1"/>
  <c r="ALE53" i="7" s="1"/>
  <c r="ALG53" i="7" s="1"/>
  <c r="ALI53" i="7" s="1"/>
  <c r="ALK53" i="7" s="1"/>
  <c r="ALM53" i="7" s="1"/>
  <c r="ALO53" i="7" s="1"/>
  <c r="ALQ53" i="7" s="1"/>
  <c r="ALS53" i="7" s="1"/>
  <c r="ALU53" i="7" s="1"/>
  <c r="ALW53" i="7" s="1"/>
  <c r="ALY53" i="7" s="1"/>
  <c r="AMA53" i="7" s="1"/>
  <c r="AMC53" i="7" s="1"/>
  <c r="AME53" i="7" s="1"/>
  <c r="AMG53" i="7" s="1"/>
  <c r="AMI53" i="7" s="1"/>
  <c r="AMK53" i="7" s="1"/>
  <c r="AMM53" i="7" s="1"/>
  <c r="AMO53" i="7" s="1"/>
  <c r="AMQ53" i="7" s="1"/>
  <c r="AMS53" i="7" s="1"/>
  <c r="AMU53" i="7" s="1"/>
  <c r="AMW53" i="7" s="1"/>
  <c r="AMY53" i="7" s="1"/>
  <c r="ANA53" i="7" s="1"/>
  <c r="ANC53" i="7" s="1"/>
  <c r="ANE53" i="7" s="1"/>
  <c r="ANG53" i="7" s="1"/>
  <c r="ANI53" i="7" s="1"/>
  <c r="ANK53" i="7" s="1"/>
  <c r="ANM53" i="7" s="1"/>
  <c r="ANO53" i="7" s="1"/>
  <c r="ANQ53" i="7" s="1"/>
  <c r="ANS53" i="7" s="1"/>
  <c r="ANU53" i="7" s="1"/>
  <c r="ANW53" i="7" s="1"/>
  <c r="ANY53" i="7" s="1"/>
  <c r="AOA53" i="7" s="1"/>
  <c r="AOC53" i="7" s="1"/>
  <c r="AOE53" i="7" s="1"/>
  <c r="AOG53" i="7" s="1"/>
  <c r="AOI53" i="7" s="1"/>
  <c r="AOK53" i="7" s="1"/>
  <c r="AOM53" i="7" s="1"/>
  <c r="AOO53" i="7" s="1"/>
  <c r="AOQ53" i="7" s="1"/>
  <c r="AOS53" i="7" s="1"/>
  <c r="AOU53" i="7" s="1"/>
  <c r="AOW53" i="7" s="1"/>
  <c r="AOY53" i="7" s="1"/>
  <c r="APA53" i="7" s="1"/>
  <c r="APC53" i="7" s="1"/>
  <c r="APE53" i="7" s="1"/>
  <c r="APG53" i="7" s="1"/>
  <c r="API53" i="7" s="1"/>
  <c r="APK53" i="7" s="1"/>
  <c r="APM53" i="7" s="1"/>
  <c r="APO53" i="7" s="1"/>
  <c r="APQ53" i="7" s="1"/>
  <c r="APS53" i="7" s="1"/>
  <c r="APU53" i="7" s="1"/>
  <c r="APW53" i="7" s="1"/>
  <c r="APY53" i="7" s="1"/>
  <c r="AQA53" i="7" s="1"/>
  <c r="AQC53" i="7" s="1"/>
  <c r="AQE53" i="7" s="1"/>
  <c r="AQG53" i="7" s="1"/>
  <c r="AQI53" i="7" s="1"/>
  <c r="AQK53" i="7" s="1"/>
  <c r="AQM53" i="7" s="1"/>
  <c r="AQO53" i="7" s="1"/>
  <c r="AQQ53" i="7" s="1"/>
  <c r="AQS53" i="7" s="1"/>
  <c r="AQU53" i="7" s="1"/>
  <c r="AQW53" i="7" s="1"/>
  <c r="AQY53" i="7" s="1"/>
  <c r="ARA53" i="7" s="1"/>
  <c r="ARC53" i="7" s="1"/>
  <c r="ARE53" i="7" s="1"/>
  <c r="ARG53" i="7" s="1"/>
  <c r="ARI53" i="7" s="1"/>
  <c r="ARK53" i="7" s="1"/>
  <c r="ARM53" i="7" s="1"/>
  <c r="ARO53" i="7" s="1"/>
  <c r="ARQ53" i="7" s="1"/>
  <c r="ARS53" i="7" s="1"/>
  <c r="ARU53" i="7" s="1"/>
  <c r="ARW53" i="7" s="1"/>
  <c r="ARY53" i="7" s="1"/>
  <c r="ASA53" i="7" s="1"/>
  <c r="ASC53" i="7" s="1"/>
  <c r="ASE53" i="7" s="1"/>
  <c r="ASG53" i="7" s="1"/>
  <c r="ASI53" i="7" s="1"/>
  <c r="ASK53" i="7" s="1"/>
  <c r="ASM53" i="7" s="1"/>
  <c r="ASO53" i="7" s="1"/>
  <c r="ASQ53" i="7" s="1"/>
  <c r="ASS53" i="7" s="1"/>
  <c r="ASU53" i="7" s="1"/>
  <c r="ASW53" i="7" s="1"/>
  <c r="ASY53" i="7" s="1"/>
  <c r="ATA53" i="7" s="1"/>
  <c r="ATC53" i="7" s="1"/>
  <c r="ATE53" i="7" s="1"/>
  <c r="ATG53" i="7" s="1"/>
  <c r="ATI53" i="7" s="1"/>
  <c r="ATK53" i="7" s="1"/>
  <c r="ATM53" i="7" s="1"/>
  <c r="ATO53" i="7" s="1"/>
  <c r="ATQ53" i="7" s="1"/>
  <c r="ATS53" i="7" s="1"/>
  <c r="ATU53" i="7" s="1"/>
  <c r="ATW53" i="7" s="1"/>
  <c r="ATY53" i="7" s="1"/>
  <c r="AUA53" i="7" s="1"/>
  <c r="AUC53" i="7" s="1"/>
  <c r="AUE53" i="7" s="1"/>
  <c r="AUG53" i="7" s="1"/>
  <c r="AUI53" i="7" s="1"/>
  <c r="AUK53" i="7" s="1"/>
  <c r="AUM53" i="7" s="1"/>
  <c r="AUO53" i="7" s="1"/>
  <c r="AUQ53" i="7" s="1"/>
  <c r="AUS53" i="7" s="1"/>
  <c r="AUU53" i="7" s="1"/>
  <c r="AUW53" i="7" s="1"/>
  <c r="AUY53" i="7" s="1"/>
  <c r="AVA53" i="7" s="1"/>
  <c r="AVC53" i="7" s="1"/>
  <c r="AVE53" i="7" s="1"/>
  <c r="AVG53" i="7" s="1"/>
  <c r="AVI53" i="7" s="1"/>
  <c r="AVK53" i="7" s="1"/>
  <c r="AVM53" i="7" s="1"/>
  <c r="AVO53" i="7" s="1"/>
  <c r="AVQ53" i="7" s="1"/>
  <c r="AVS53" i="7" s="1"/>
  <c r="AVU53" i="7" s="1"/>
  <c r="AVW53" i="7" s="1"/>
  <c r="AVY53" i="7" s="1"/>
  <c r="AWA53" i="7" s="1"/>
  <c r="AWC53" i="7" s="1"/>
  <c r="AWE53" i="7" s="1"/>
  <c r="AWG53" i="7" s="1"/>
  <c r="AWI53" i="7" s="1"/>
  <c r="AWK53" i="7" s="1"/>
  <c r="AWM53" i="7" s="1"/>
  <c r="AWO53" i="7" s="1"/>
  <c r="AWQ53" i="7" s="1"/>
  <c r="AWS53" i="7" s="1"/>
  <c r="AWU53" i="7" s="1"/>
  <c r="AWW53" i="7" s="1"/>
  <c r="AWY53" i="7" s="1"/>
  <c r="AXA53" i="7" s="1"/>
  <c r="AXC53" i="7" s="1"/>
  <c r="AXE53" i="7" s="1"/>
  <c r="AXG53" i="7" s="1"/>
  <c r="AXI53" i="7" s="1"/>
  <c r="AXK53" i="7" s="1"/>
  <c r="AXM53" i="7" s="1"/>
  <c r="AXO53" i="7" s="1"/>
  <c r="AXQ53" i="7" s="1"/>
  <c r="AXS53" i="7" s="1"/>
  <c r="AXU53" i="7" s="1"/>
  <c r="AXW53" i="7" s="1"/>
  <c r="AXY53" i="7" s="1"/>
  <c r="AYA53" i="7" s="1"/>
  <c r="AYC53" i="7" s="1"/>
  <c r="AYE53" i="7" s="1"/>
  <c r="AYG53" i="7" s="1"/>
  <c r="AYI53" i="7" s="1"/>
  <c r="AYK53" i="7" s="1"/>
  <c r="AYM53" i="7" s="1"/>
  <c r="AYO53" i="7" s="1"/>
  <c r="AYQ53" i="7" s="1"/>
  <c r="AYS53" i="7" s="1"/>
  <c r="AYU53" i="7" s="1"/>
  <c r="AYW53" i="7" s="1"/>
  <c r="AYY53" i="7" s="1"/>
  <c r="AZA53" i="7" s="1"/>
  <c r="AZC53" i="7" s="1"/>
  <c r="AZE53" i="7" s="1"/>
  <c r="AZG53" i="7" s="1"/>
  <c r="AZI53" i="7" s="1"/>
  <c r="AZK53" i="7" s="1"/>
  <c r="AZM53" i="7" s="1"/>
  <c r="AZO53" i="7" s="1"/>
  <c r="AZQ53" i="7" s="1"/>
  <c r="AZS53" i="7" s="1"/>
  <c r="AZU53" i="7" s="1"/>
  <c r="AZW53" i="7" s="1"/>
  <c r="AZY53" i="7" s="1"/>
  <c r="BAA53" i="7" s="1"/>
  <c r="BAC53" i="7" s="1"/>
  <c r="BAE53" i="7" s="1"/>
  <c r="BAG53" i="7" s="1"/>
  <c r="BAI53" i="7" s="1"/>
  <c r="BAK53" i="7" s="1"/>
  <c r="BAM53" i="7" s="1"/>
  <c r="BAO53" i="7" s="1"/>
  <c r="BAQ53" i="7" s="1"/>
  <c r="BAS53" i="7" s="1"/>
  <c r="BAU53" i="7" s="1"/>
  <c r="BAW53" i="7" s="1"/>
  <c r="BAY53" i="7" s="1"/>
  <c r="BBA53" i="7" s="1"/>
  <c r="BBC53" i="7" s="1"/>
  <c r="BBE53" i="7" s="1"/>
  <c r="BBG53" i="7" s="1"/>
  <c r="BBI53" i="7" s="1"/>
  <c r="BBK53" i="7" s="1"/>
  <c r="BBM53" i="7" s="1"/>
  <c r="BBO53" i="7" s="1"/>
  <c r="BBQ53" i="7" s="1"/>
  <c r="BBS53" i="7" s="1"/>
  <c r="BBU53" i="7" s="1"/>
  <c r="BBW53" i="7" s="1"/>
  <c r="BBY53" i="7" s="1"/>
  <c r="BCA53" i="7" s="1"/>
  <c r="BCC53" i="7" s="1"/>
  <c r="BCE53" i="7" s="1"/>
  <c r="BCG53" i="7" s="1"/>
  <c r="BCI53" i="7" s="1"/>
  <c r="BCK53" i="7" s="1"/>
  <c r="BCM53" i="7" s="1"/>
  <c r="BCO53" i="7" s="1"/>
  <c r="BCQ53" i="7" s="1"/>
  <c r="BCS53" i="7" s="1"/>
  <c r="BCU53" i="7" s="1"/>
  <c r="BCW53" i="7" s="1"/>
  <c r="BCY53" i="7" s="1"/>
  <c r="BDA53" i="7" s="1"/>
  <c r="BDC53" i="7" s="1"/>
  <c r="BDE53" i="7" s="1"/>
  <c r="BDG53" i="7" s="1"/>
  <c r="BDI53" i="7" s="1"/>
  <c r="BDK53" i="7" s="1"/>
  <c r="BDM53" i="7" s="1"/>
  <c r="BDO53" i="7" s="1"/>
  <c r="BDQ53" i="7" s="1"/>
  <c r="BDS53" i="7" s="1"/>
  <c r="BDU53" i="7" s="1"/>
  <c r="BDW53" i="7" s="1"/>
  <c r="BDY53" i="7" s="1"/>
  <c r="BEA53" i="7" s="1"/>
  <c r="BEC53" i="7" s="1"/>
  <c r="BEE53" i="7" s="1"/>
  <c r="BEG53" i="7" s="1"/>
  <c r="BEI53" i="7" s="1"/>
  <c r="BEK53" i="7" s="1"/>
  <c r="BEM53" i="7" s="1"/>
  <c r="BEO53" i="7" s="1"/>
  <c r="BEQ53" i="7" s="1"/>
  <c r="BES53" i="7" s="1"/>
  <c r="BEU53" i="7" s="1"/>
  <c r="BEW53" i="7" s="1"/>
  <c r="BEY53" i="7" s="1"/>
  <c r="BFA53" i="7" s="1"/>
  <c r="BFC53" i="7" s="1"/>
  <c r="BFE53" i="7" s="1"/>
  <c r="BFG53" i="7" s="1"/>
  <c r="BFI53" i="7" s="1"/>
  <c r="BFK53" i="7" s="1"/>
  <c r="BFM53" i="7" s="1"/>
  <c r="BFO53" i="7" s="1"/>
  <c r="BFQ53" i="7" s="1"/>
  <c r="BFS53" i="7" s="1"/>
  <c r="BFU53" i="7" s="1"/>
  <c r="BFW53" i="7" s="1"/>
  <c r="BFY53" i="7" s="1"/>
  <c r="BGA53" i="7" s="1"/>
  <c r="BGC53" i="7" s="1"/>
  <c r="BGE53" i="7" s="1"/>
  <c r="BGG53" i="7" s="1"/>
  <c r="BGI53" i="7" s="1"/>
  <c r="BGK53" i="7" s="1"/>
  <c r="BGM53" i="7" s="1"/>
  <c r="BGO53" i="7" s="1"/>
  <c r="BGQ53" i="7" s="1"/>
  <c r="BGS53" i="7" s="1"/>
  <c r="BGU53" i="7" s="1"/>
  <c r="BGW53" i="7" s="1"/>
  <c r="BGY53" i="7" s="1"/>
  <c r="BHA53" i="7" s="1"/>
  <c r="BHC53" i="7" s="1"/>
  <c r="BHE53" i="7" s="1"/>
  <c r="BHG53" i="7" s="1"/>
  <c r="BHI53" i="7" s="1"/>
  <c r="BHK53" i="7" s="1"/>
  <c r="BHM53" i="7" s="1"/>
  <c r="BHO53" i="7" s="1"/>
  <c r="BHQ53" i="7" s="1"/>
  <c r="BHS53" i="7" s="1"/>
  <c r="BHU53" i="7" s="1"/>
  <c r="BHW53" i="7" s="1"/>
  <c r="BHY53" i="7" s="1"/>
  <c r="BIA53" i="7" s="1"/>
  <c r="BIC53" i="7" s="1"/>
  <c r="BIE53" i="7" s="1"/>
  <c r="BIG53" i="7" s="1"/>
  <c r="BII53" i="7" s="1"/>
  <c r="BIK53" i="7" s="1"/>
  <c r="BIM53" i="7" s="1"/>
  <c r="BIO53" i="7" s="1"/>
  <c r="BIQ53" i="7" s="1"/>
  <c r="BIS53" i="7" s="1"/>
  <c r="BIU53" i="7" s="1"/>
  <c r="BIW53" i="7" s="1"/>
  <c r="BIY53" i="7" s="1"/>
  <c r="BJA53" i="7" s="1"/>
  <c r="BJC53" i="7" s="1"/>
  <c r="BJE53" i="7" s="1"/>
  <c r="BJG53" i="7" s="1"/>
  <c r="BJI53" i="7" s="1"/>
  <c r="BJK53" i="7" s="1"/>
  <c r="BJM53" i="7" s="1"/>
  <c r="BJO53" i="7" s="1"/>
  <c r="BJQ53" i="7" s="1"/>
  <c r="BJS53" i="7" s="1"/>
  <c r="BJU53" i="7" s="1"/>
  <c r="BJW53" i="7" s="1"/>
  <c r="BJY53" i="7" s="1"/>
  <c r="BKA53" i="7" s="1"/>
  <c r="BKC53" i="7" s="1"/>
  <c r="BKE53" i="7" s="1"/>
  <c r="BKG53" i="7" s="1"/>
  <c r="BKI53" i="7" s="1"/>
  <c r="BKK53" i="7" s="1"/>
  <c r="BKM53" i="7" s="1"/>
  <c r="BKO53" i="7" s="1"/>
  <c r="BKQ53" i="7" s="1"/>
  <c r="BKS53" i="7" s="1"/>
  <c r="BKU53" i="7" s="1"/>
  <c r="BKW53" i="7" s="1"/>
  <c r="BKY53" i="7" s="1"/>
  <c r="BLA53" i="7" s="1"/>
  <c r="BLC53" i="7" s="1"/>
  <c r="BLE53" i="7" s="1"/>
  <c r="BLG53" i="7" s="1"/>
  <c r="BLI53" i="7" s="1"/>
  <c r="BLK53" i="7" s="1"/>
  <c r="BLM53" i="7" s="1"/>
  <c r="BLO53" i="7" s="1"/>
  <c r="BLQ53" i="7" s="1"/>
  <c r="BLS53" i="7" s="1"/>
  <c r="BLU53" i="7" s="1"/>
  <c r="BLW53" i="7" s="1"/>
  <c r="BLY53" i="7" s="1"/>
  <c r="BMA53" i="7" s="1"/>
  <c r="BMC53" i="7" s="1"/>
  <c r="BME53" i="7" s="1"/>
  <c r="BMG53" i="7" s="1"/>
  <c r="BMI53" i="7" s="1"/>
  <c r="BMK53" i="7" s="1"/>
  <c r="BMM53" i="7" s="1"/>
  <c r="BMO53" i="7" s="1"/>
  <c r="BMQ53" i="7" s="1"/>
  <c r="BMS53" i="7" s="1"/>
  <c r="BMU53" i="7" s="1"/>
  <c r="BMW53" i="7" s="1"/>
  <c r="BMY53" i="7" s="1"/>
  <c r="BNA53" i="7" s="1"/>
  <c r="BNC53" i="7" s="1"/>
  <c r="BNE53" i="7" s="1"/>
  <c r="BNG53" i="7" s="1"/>
  <c r="BNI53" i="7" s="1"/>
  <c r="BNK53" i="7" s="1"/>
  <c r="BNM53" i="7" s="1"/>
  <c r="BNO53" i="7" s="1"/>
  <c r="BNQ53" i="7" s="1"/>
  <c r="BNS53" i="7" s="1"/>
  <c r="BNU53" i="7" s="1"/>
  <c r="BNW53" i="7" s="1"/>
  <c r="BNY53" i="7" s="1"/>
  <c r="BOA53" i="7" s="1"/>
  <c r="BOC53" i="7" s="1"/>
  <c r="BOE53" i="7" s="1"/>
  <c r="BOG53" i="7" s="1"/>
  <c r="BOI53" i="7" s="1"/>
  <c r="BOK53" i="7" s="1"/>
  <c r="BOM53" i="7" s="1"/>
  <c r="BOO53" i="7" s="1"/>
  <c r="BOQ53" i="7" s="1"/>
  <c r="BOS53" i="7" s="1"/>
  <c r="BOU53" i="7" s="1"/>
  <c r="BOW53" i="7" s="1"/>
  <c r="BOY53" i="7" s="1"/>
  <c r="BPA53" i="7" s="1"/>
  <c r="BPC53" i="7" s="1"/>
  <c r="BPE53" i="7" s="1"/>
  <c r="BPG53" i="7" s="1"/>
  <c r="BPI53" i="7" s="1"/>
  <c r="BPK53" i="7" s="1"/>
  <c r="BPM53" i="7" s="1"/>
  <c r="BPO53" i="7" s="1"/>
  <c r="BPQ53" i="7" s="1"/>
  <c r="BPS53" i="7" s="1"/>
  <c r="BPU53" i="7" s="1"/>
  <c r="BPW53" i="7" s="1"/>
  <c r="BPY53" i="7" s="1"/>
  <c r="BQA53" i="7" s="1"/>
  <c r="BQC53" i="7" s="1"/>
  <c r="BQE53" i="7" s="1"/>
  <c r="BQG53" i="7" s="1"/>
  <c r="BQI53" i="7" s="1"/>
  <c r="BQK53" i="7" s="1"/>
  <c r="BQM53" i="7" s="1"/>
  <c r="BQO53" i="7" s="1"/>
  <c r="BQQ53" i="7" s="1"/>
  <c r="BQS53" i="7" s="1"/>
  <c r="BQU53" i="7" s="1"/>
  <c r="BQW53" i="7" s="1"/>
  <c r="BQY53" i="7" s="1"/>
  <c r="BRA53" i="7" s="1"/>
  <c r="BRC53" i="7" s="1"/>
  <c r="BRE53" i="7" s="1"/>
  <c r="BRG53" i="7" s="1"/>
  <c r="BRI53" i="7" s="1"/>
  <c r="BRK53" i="7" s="1"/>
  <c r="BRM53" i="7" s="1"/>
  <c r="BRO53" i="7" s="1"/>
  <c r="BRQ53" i="7" s="1"/>
  <c r="BRS53" i="7" s="1"/>
  <c r="BRU53" i="7" s="1"/>
  <c r="BRW53" i="7" s="1"/>
  <c r="BRY53" i="7" s="1"/>
  <c r="BSA53" i="7" s="1"/>
  <c r="BSC53" i="7" s="1"/>
  <c r="BSE53" i="7" s="1"/>
  <c r="BSG53" i="7" s="1"/>
  <c r="BSI53" i="7" s="1"/>
  <c r="BSK53" i="7" s="1"/>
  <c r="BSM53" i="7" s="1"/>
  <c r="BSO53" i="7" s="1"/>
  <c r="BSQ53" i="7" s="1"/>
  <c r="BSS53" i="7" s="1"/>
  <c r="BSU53" i="7" s="1"/>
  <c r="BSW53" i="7" s="1"/>
  <c r="BSY53" i="7" s="1"/>
  <c r="BTA53" i="7" s="1"/>
  <c r="BTC53" i="7" s="1"/>
  <c r="BTE53" i="7" s="1"/>
  <c r="BTG53" i="7" s="1"/>
  <c r="BTI53" i="7" s="1"/>
  <c r="BTK53" i="7" s="1"/>
  <c r="BTM53" i="7" s="1"/>
  <c r="BTO53" i="7" s="1"/>
  <c r="BTQ53" i="7" s="1"/>
  <c r="BTS53" i="7" s="1"/>
  <c r="BTU53" i="7" s="1"/>
  <c r="BTW53" i="7" s="1"/>
  <c r="BTY53" i="7" s="1"/>
  <c r="BUA53" i="7" s="1"/>
  <c r="BUC53" i="7" s="1"/>
  <c r="BUE53" i="7" s="1"/>
  <c r="BUG53" i="7" s="1"/>
  <c r="BUI53" i="7" s="1"/>
  <c r="BUK53" i="7" s="1"/>
  <c r="BUM53" i="7" s="1"/>
  <c r="BUO53" i="7" s="1"/>
  <c r="BUQ53" i="7" s="1"/>
  <c r="BUS53" i="7" s="1"/>
  <c r="BUU53" i="7" s="1"/>
  <c r="BUW53" i="7" s="1"/>
  <c r="BUY53" i="7" s="1"/>
  <c r="BVA53" i="7" s="1"/>
  <c r="BVC53" i="7" s="1"/>
  <c r="BVE53" i="7" s="1"/>
  <c r="BVG53" i="7" s="1"/>
  <c r="BVI53" i="7" s="1"/>
  <c r="BVK53" i="7" s="1"/>
  <c r="BVM53" i="7" s="1"/>
  <c r="BVO53" i="7" s="1"/>
  <c r="BVQ53" i="7" s="1"/>
  <c r="BVS53" i="7" s="1"/>
  <c r="BVU53" i="7" s="1"/>
  <c r="BVW53" i="7" s="1"/>
  <c r="BVY53" i="7" s="1"/>
  <c r="BWA53" i="7" s="1"/>
  <c r="BWC53" i="7" s="1"/>
  <c r="BWE53" i="7" s="1"/>
  <c r="BWG53" i="7" s="1"/>
  <c r="BWI53" i="7" s="1"/>
  <c r="BWK53" i="7" s="1"/>
  <c r="BWM53" i="7" s="1"/>
  <c r="BWO53" i="7" s="1"/>
  <c r="BWQ53" i="7" s="1"/>
  <c r="BWS53" i="7" s="1"/>
  <c r="BWU53" i="7" s="1"/>
  <c r="BWW53" i="7" s="1"/>
  <c r="BWY53" i="7" s="1"/>
  <c r="BXA53" i="7" s="1"/>
  <c r="BXC53" i="7" s="1"/>
  <c r="BXE53" i="7" s="1"/>
  <c r="BXG53" i="7" s="1"/>
  <c r="BXI53" i="7" s="1"/>
  <c r="BXK53" i="7" s="1"/>
  <c r="BXM53" i="7" s="1"/>
  <c r="BXO53" i="7" s="1"/>
  <c r="BXQ53" i="7" s="1"/>
  <c r="BXS53" i="7" s="1"/>
  <c r="BXU53" i="7" s="1"/>
  <c r="BXW53" i="7" s="1"/>
  <c r="BXY53" i="7" s="1"/>
  <c r="BYA53" i="7" s="1"/>
  <c r="BYC53" i="7" s="1"/>
  <c r="BYE53" i="7" s="1"/>
  <c r="BYG53" i="7" s="1"/>
  <c r="BYI53" i="7" s="1"/>
  <c r="BYK53" i="7" s="1"/>
  <c r="BYM53" i="7" s="1"/>
  <c r="BYO53" i="7" s="1"/>
  <c r="BYQ53" i="7" s="1"/>
  <c r="BYS53" i="7" s="1"/>
  <c r="BYU53" i="7" s="1"/>
  <c r="BYW53" i="7" s="1"/>
  <c r="BYY53" i="7" s="1"/>
  <c r="BZA53" i="7" s="1"/>
  <c r="BZC53" i="7" s="1"/>
  <c r="BZE53" i="7" s="1"/>
  <c r="BZG53" i="7" s="1"/>
  <c r="BZI53" i="7" s="1"/>
  <c r="BZK53" i="7" s="1"/>
  <c r="BZM53" i="7" s="1"/>
  <c r="BZO53" i="7" s="1"/>
  <c r="BZQ53" i="7" s="1"/>
  <c r="BZS53" i="7" s="1"/>
  <c r="BZU53" i="7" s="1"/>
  <c r="BZW53" i="7" s="1"/>
  <c r="BZY53" i="7" s="1"/>
  <c r="CAA53" i="7" s="1"/>
  <c r="CAC53" i="7" s="1"/>
  <c r="CAE53" i="7" s="1"/>
  <c r="CAG53" i="7" s="1"/>
  <c r="CAI53" i="7" s="1"/>
  <c r="CAK53" i="7" s="1"/>
  <c r="CAM53" i="7" s="1"/>
  <c r="CAO53" i="7" s="1"/>
  <c r="CAQ53" i="7" s="1"/>
  <c r="CAS53" i="7" s="1"/>
  <c r="CAU53" i="7" s="1"/>
  <c r="CAW53" i="7" s="1"/>
  <c r="CAY53" i="7" s="1"/>
  <c r="CBA53" i="7" s="1"/>
  <c r="CBC53" i="7" s="1"/>
  <c r="CBE53" i="7" s="1"/>
  <c r="CBG53" i="7" s="1"/>
  <c r="CBI53" i="7" s="1"/>
  <c r="CBK53" i="7" s="1"/>
  <c r="CBM53" i="7" s="1"/>
  <c r="CBO53" i="7" s="1"/>
  <c r="CBQ53" i="7" s="1"/>
  <c r="CBS53" i="7" s="1"/>
  <c r="CBU53" i="7" s="1"/>
  <c r="CBW53" i="7" s="1"/>
  <c r="CBY53" i="7" s="1"/>
  <c r="CCA53" i="7" s="1"/>
  <c r="CCC53" i="7" s="1"/>
  <c r="CCE53" i="7" s="1"/>
  <c r="CCG53" i="7" s="1"/>
  <c r="CCI53" i="7" s="1"/>
  <c r="CCK53" i="7" s="1"/>
  <c r="CCM53" i="7" s="1"/>
  <c r="CCO53" i="7" s="1"/>
  <c r="CCQ53" i="7" s="1"/>
  <c r="CCS53" i="7" s="1"/>
  <c r="CCU53" i="7" s="1"/>
  <c r="CCW53" i="7" s="1"/>
  <c r="CCY53" i="7" s="1"/>
  <c r="CDA53" i="7" s="1"/>
  <c r="CDC53" i="7" s="1"/>
  <c r="CDE53" i="7" s="1"/>
  <c r="CDG53" i="7" s="1"/>
  <c r="CDI53" i="7" s="1"/>
  <c r="CDK53" i="7" s="1"/>
  <c r="CDM53" i="7" s="1"/>
  <c r="CDO53" i="7" s="1"/>
  <c r="CDQ53" i="7" s="1"/>
  <c r="CDS53" i="7" s="1"/>
  <c r="CDU53" i="7" s="1"/>
  <c r="CDW53" i="7" s="1"/>
  <c r="CDY53" i="7" s="1"/>
  <c r="CEA53" i="7" s="1"/>
  <c r="CEC53" i="7" s="1"/>
  <c r="CEE53" i="7" s="1"/>
  <c r="CEG53" i="7" s="1"/>
  <c r="CEI53" i="7" s="1"/>
  <c r="CEK53" i="7" s="1"/>
  <c r="CEM53" i="7" s="1"/>
  <c r="CEO53" i="7" s="1"/>
  <c r="CEQ53" i="7" s="1"/>
  <c r="CES53" i="7" s="1"/>
  <c r="CEU53" i="7" s="1"/>
  <c r="CEW53" i="7" s="1"/>
  <c r="CEY53" i="7" s="1"/>
  <c r="CFA53" i="7" s="1"/>
  <c r="CFC53" i="7" s="1"/>
  <c r="CFE53" i="7" s="1"/>
  <c r="CFG53" i="7" s="1"/>
  <c r="CFI53" i="7" s="1"/>
  <c r="CFK53" i="7" s="1"/>
  <c r="CFM53" i="7" s="1"/>
  <c r="CFO53" i="7" s="1"/>
  <c r="CFQ53" i="7" s="1"/>
  <c r="CFS53" i="7" s="1"/>
  <c r="CFU53" i="7" s="1"/>
  <c r="CFW53" i="7" s="1"/>
  <c r="CFY53" i="7" s="1"/>
  <c r="CGA53" i="7" s="1"/>
  <c r="CGC53" i="7" s="1"/>
  <c r="CGE53" i="7" s="1"/>
  <c r="CGG53" i="7" s="1"/>
  <c r="CGI53" i="7" s="1"/>
  <c r="CGK53" i="7" s="1"/>
  <c r="CGM53" i="7" s="1"/>
  <c r="CGO53" i="7" s="1"/>
  <c r="CGQ53" i="7" s="1"/>
  <c r="CGS53" i="7" s="1"/>
  <c r="CGU53" i="7" s="1"/>
  <c r="CGW53" i="7" s="1"/>
  <c r="CGY53" i="7" s="1"/>
  <c r="CHA53" i="7" s="1"/>
  <c r="CHC53" i="7" s="1"/>
  <c r="CHE53" i="7" s="1"/>
  <c r="CHG53" i="7" s="1"/>
  <c r="CHI53" i="7" s="1"/>
  <c r="CHK53" i="7" s="1"/>
  <c r="CHM53" i="7" s="1"/>
  <c r="CHO53" i="7" s="1"/>
  <c r="CHQ53" i="7" s="1"/>
  <c r="CHS53" i="7" s="1"/>
  <c r="CHU53" i="7" s="1"/>
  <c r="CHW53" i="7" s="1"/>
  <c r="CHY53" i="7" s="1"/>
  <c r="CIA53" i="7" s="1"/>
  <c r="CIC53" i="7" s="1"/>
  <c r="CIE53" i="7" s="1"/>
  <c r="CIG53" i="7" s="1"/>
  <c r="CII53" i="7" s="1"/>
  <c r="CIK53" i="7" s="1"/>
  <c r="CIM53" i="7" s="1"/>
  <c r="CIO53" i="7" s="1"/>
  <c r="CIQ53" i="7" s="1"/>
  <c r="CIS53" i="7" s="1"/>
  <c r="CIU53" i="7" s="1"/>
  <c r="CIW53" i="7" s="1"/>
  <c r="CIY53" i="7" s="1"/>
  <c r="CJA53" i="7" s="1"/>
  <c r="CJC53" i="7" s="1"/>
  <c r="CJE53" i="7" s="1"/>
  <c r="CJG53" i="7" s="1"/>
  <c r="CJI53" i="7" s="1"/>
  <c r="CJK53" i="7" s="1"/>
  <c r="CJM53" i="7" s="1"/>
  <c r="CJO53" i="7" s="1"/>
  <c r="CJQ53" i="7" s="1"/>
  <c r="CJS53" i="7" s="1"/>
  <c r="CJU53" i="7" s="1"/>
  <c r="CJW53" i="7" s="1"/>
  <c r="CJY53" i="7" s="1"/>
  <c r="CKA53" i="7" s="1"/>
  <c r="CKC53" i="7" s="1"/>
  <c r="CKE53" i="7" s="1"/>
  <c r="CKG53" i="7" s="1"/>
  <c r="CKI53" i="7" s="1"/>
  <c r="CKK53" i="7" s="1"/>
  <c r="CKM53" i="7" s="1"/>
  <c r="CKO53" i="7" s="1"/>
  <c r="CKQ53" i="7" s="1"/>
  <c r="CKS53" i="7" s="1"/>
  <c r="CKU53" i="7" s="1"/>
  <c r="CKW53" i="7" s="1"/>
  <c r="CKY53" i="7" s="1"/>
  <c r="CLA53" i="7" s="1"/>
  <c r="CLC53" i="7" s="1"/>
  <c r="CLE53" i="7" s="1"/>
  <c r="CLG53" i="7" s="1"/>
  <c r="CLI53" i="7" s="1"/>
  <c r="CLK53" i="7" s="1"/>
  <c r="CLM53" i="7" s="1"/>
  <c r="CLO53" i="7" s="1"/>
  <c r="CLQ53" i="7" s="1"/>
  <c r="CLS53" i="7" s="1"/>
  <c r="CLU53" i="7" s="1"/>
  <c r="CLW53" i="7" s="1"/>
  <c r="CLY53" i="7" s="1"/>
  <c r="CMA53" i="7" s="1"/>
  <c r="CMC53" i="7" s="1"/>
  <c r="CME53" i="7" s="1"/>
  <c r="CMG53" i="7" s="1"/>
  <c r="CMI53" i="7" s="1"/>
  <c r="CMK53" i="7" s="1"/>
  <c r="CMM53" i="7" s="1"/>
  <c r="CMO53" i="7" s="1"/>
  <c r="CMQ53" i="7" s="1"/>
  <c r="CMS53" i="7" s="1"/>
  <c r="CMU53" i="7" s="1"/>
  <c r="CMW53" i="7" s="1"/>
  <c r="CMY53" i="7" s="1"/>
  <c r="CNA53" i="7" s="1"/>
  <c r="CNC53" i="7" s="1"/>
  <c r="CNE53" i="7" s="1"/>
  <c r="CNG53" i="7" s="1"/>
  <c r="CNI53" i="7" s="1"/>
  <c r="CNK53" i="7" s="1"/>
  <c r="CNM53" i="7" s="1"/>
  <c r="CNO53" i="7" s="1"/>
  <c r="CNQ53" i="7" s="1"/>
  <c r="CNS53" i="7" s="1"/>
  <c r="CNU53" i="7" s="1"/>
  <c r="CNW53" i="7" s="1"/>
  <c r="CNY53" i="7" s="1"/>
  <c r="COA53" i="7" s="1"/>
  <c r="COC53" i="7" s="1"/>
  <c r="COE53" i="7" s="1"/>
  <c r="COG53" i="7" s="1"/>
  <c r="COI53" i="7" s="1"/>
  <c r="COK53" i="7" s="1"/>
  <c r="COM53" i="7" s="1"/>
  <c r="COO53" i="7" s="1"/>
  <c r="COQ53" i="7" s="1"/>
  <c r="COS53" i="7" s="1"/>
  <c r="COU53" i="7" s="1"/>
  <c r="COW53" i="7" s="1"/>
  <c r="COY53" i="7" s="1"/>
  <c r="CPA53" i="7" s="1"/>
  <c r="CPC53" i="7" s="1"/>
  <c r="CPE53" i="7" s="1"/>
  <c r="CPG53" i="7" s="1"/>
  <c r="CPI53" i="7" s="1"/>
  <c r="CPK53" i="7" s="1"/>
  <c r="CPM53" i="7" s="1"/>
  <c r="CPO53" i="7" s="1"/>
  <c r="CPQ53" i="7" s="1"/>
  <c r="CPS53" i="7" s="1"/>
  <c r="CPU53" i="7" s="1"/>
  <c r="CPW53" i="7" s="1"/>
  <c r="CPY53" i="7" s="1"/>
  <c r="CQA53" i="7" s="1"/>
  <c r="CQC53" i="7" s="1"/>
  <c r="CQE53" i="7" s="1"/>
  <c r="CQG53" i="7" s="1"/>
  <c r="CQI53" i="7" s="1"/>
  <c r="CQK53" i="7" s="1"/>
  <c r="CQM53" i="7" s="1"/>
  <c r="CQO53" i="7" s="1"/>
  <c r="CQQ53" i="7" s="1"/>
  <c r="CQS53" i="7" s="1"/>
  <c r="CQU53" i="7" s="1"/>
  <c r="CQW53" i="7" s="1"/>
  <c r="CQY53" i="7" s="1"/>
  <c r="CRA53" i="7" s="1"/>
  <c r="CRC53" i="7" s="1"/>
  <c r="CRE53" i="7" s="1"/>
  <c r="CRG53" i="7" s="1"/>
  <c r="CRI53" i="7" s="1"/>
  <c r="CRK53" i="7" s="1"/>
  <c r="CRM53" i="7" s="1"/>
  <c r="CRO53" i="7" s="1"/>
  <c r="CRQ53" i="7" s="1"/>
  <c r="CRS53" i="7" s="1"/>
  <c r="CRU53" i="7" s="1"/>
  <c r="CRW53" i="7" s="1"/>
  <c r="CRY53" i="7" s="1"/>
  <c r="CSA53" i="7" s="1"/>
  <c r="CSC53" i="7" s="1"/>
  <c r="CSE53" i="7" s="1"/>
  <c r="CSG53" i="7" s="1"/>
  <c r="CSI53" i="7" s="1"/>
  <c r="CSK53" i="7" s="1"/>
  <c r="CSM53" i="7" s="1"/>
  <c r="CSO53" i="7" s="1"/>
  <c r="CSQ53" i="7" s="1"/>
  <c r="CSS53" i="7" s="1"/>
  <c r="CSU53" i="7" s="1"/>
  <c r="CSW53" i="7" s="1"/>
  <c r="CSY53" i="7" s="1"/>
  <c r="CTA53" i="7" s="1"/>
  <c r="CTC53" i="7" s="1"/>
  <c r="CTE53" i="7" s="1"/>
  <c r="CTG53" i="7" s="1"/>
  <c r="CTI53" i="7" s="1"/>
  <c r="CTK53" i="7" s="1"/>
  <c r="CTM53" i="7" s="1"/>
  <c r="CTO53" i="7" s="1"/>
  <c r="CTQ53" i="7" s="1"/>
  <c r="CTS53" i="7" s="1"/>
  <c r="CTU53" i="7" s="1"/>
  <c r="CTW53" i="7" s="1"/>
  <c r="CTY53" i="7" s="1"/>
  <c r="CUA53" i="7" s="1"/>
  <c r="CUC53" i="7" s="1"/>
  <c r="CUE53" i="7" s="1"/>
  <c r="CUG53" i="7" s="1"/>
  <c r="CUI53" i="7" s="1"/>
  <c r="CUK53" i="7" s="1"/>
  <c r="CUM53" i="7" s="1"/>
  <c r="CUO53" i="7" s="1"/>
  <c r="CUQ53" i="7" s="1"/>
  <c r="CUS53" i="7" s="1"/>
  <c r="CUU53" i="7" s="1"/>
  <c r="CUW53" i="7" s="1"/>
  <c r="CUY53" i="7" s="1"/>
  <c r="CVA53" i="7" s="1"/>
  <c r="CVC53" i="7" s="1"/>
  <c r="CVE53" i="7" s="1"/>
  <c r="CVG53" i="7" s="1"/>
  <c r="CVI53" i="7" s="1"/>
  <c r="CVK53" i="7" s="1"/>
  <c r="CVM53" i="7" s="1"/>
  <c r="CVO53" i="7" s="1"/>
  <c r="CVQ53" i="7" s="1"/>
  <c r="CVS53" i="7" s="1"/>
  <c r="CVU53" i="7" s="1"/>
  <c r="CVW53" i="7" s="1"/>
  <c r="CVY53" i="7" s="1"/>
  <c r="CWA53" i="7" s="1"/>
  <c r="CWC53" i="7" s="1"/>
  <c r="CWE53" i="7" s="1"/>
  <c r="CWG53" i="7" s="1"/>
  <c r="CWI53" i="7" s="1"/>
  <c r="CWK53" i="7" s="1"/>
  <c r="CWM53" i="7" s="1"/>
  <c r="CWO53" i="7" s="1"/>
  <c r="CWQ53" i="7" s="1"/>
  <c r="CWS53" i="7" s="1"/>
  <c r="CWU53" i="7" s="1"/>
  <c r="CWW53" i="7" s="1"/>
  <c r="CWY53" i="7" s="1"/>
  <c r="CXA53" i="7" s="1"/>
  <c r="CXC53" i="7" s="1"/>
  <c r="CXE53" i="7" s="1"/>
  <c r="CXG53" i="7" s="1"/>
  <c r="CXI53" i="7" s="1"/>
  <c r="CXK53" i="7" s="1"/>
  <c r="CXM53" i="7" s="1"/>
  <c r="CXO53" i="7" s="1"/>
  <c r="CXQ53" i="7" s="1"/>
  <c r="CXS53" i="7" s="1"/>
  <c r="CXU53" i="7" s="1"/>
  <c r="CXW53" i="7" s="1"/>
  <c r="CXY53" i="7" s="1"/>
  <c r="CYA53" i="7" s="1"/>
  <c r="CYC53" i="7" s="1"/>
  <c r="CYE53" i="7" s="1"/>
  <c r="CYG53" i="7" s="1"/>
  <c r="CYI53" i="7" s="1"/>
  <c r="CYK53" i="7" s="1"/>
  <c r="CYM53" i="7" s="1"/>
  <c r="CYO53" i="7" s="1"/>
  <c r="CYQ53" i="7" s="1"/>
  <c r="CYS53" i="7" s="1"/>
  <c r="CYU53" i="7" s="1"/>
  <c r="CYW53" i="7" s="1"/>
  <c r="CYY53" i="7" s="1"/>
  <c r="CZA53" i="7" s="1"/>
  <c r="CZC53" i="7" s="1"/>
  <c r="CZE53" i="7" s="1"/>
  <c r="CZG53" i="7" s="1"/>
  <c r="CZI53" i="7" s="1"/>
  <c r="CZK53" i="7" s="1"/>
  <c r="CZM53" i="7" s="1"/>
  <c r="CZO53" i="7" s="1"/>
  <c r="CZQ53" i="7" s="1"/>
  <c r="CZS53" i="7" s="1"/>
  <c r="CZU53" i="7" s="1"/>
  <c r="CZW53" i="7" s="1"/>
  <c r="CZY53" i="7" s="1"/>
  <c r="DAA53" i="7" s="1"/>
  <c r="DAC53" i="7" s="1"/>
  <c r="DAE53" i="7" s="1"/>
  <c r="DAG53" i="7" s="1"/>
  <c r="DAI53" i="7" s="1"/>
  <c r="DAK53" i="7" s="1"/>
  <c r="DAM53" i="7" s="1"/>
  <c r="DAO53" i="7" s="1"/>
  <c r="DAQ53" i="7" s="1"/>
  <c r="DAS53" i="7" s="1"/>
  <c r="DAU53" i="7" s="1"/>
  <c r="DAW53" i="7" s="1"/>
  <c r="DAY53" i="7" s="1"/>
  <c r="DBA53" i="7" s="1"/>
  <c r="DBC53" i="7" s="1"/>
  <c r="DBE53" i="7" s="1"/>
  <c r="DBG53" i="7" s="1"/>
  <c r="DBI53" i="7" s="1"/>
  <c r="DBK53" i="7" s="1"/>
  <c r="DBM53" i="7" s="1"/>
  <c r="DBO53" i="7" s="1"/>
  <c r="DBQ53" i="7" s="1"/>
  <c r="DBS53" i="7" s="1"/>
  <c r="DBU53" i="7" s="1"/>
  <c r="DBW53" i="7" s="1"/>
  <c r="DBY53" i="7" s="1"/>
  <c r="DCA53" i="7" s="1"/>
  <c r="DCC53" i="7" s="1"/>
  <c r="DCE53" i="7" s="1"/>
  <c r="DCG53" i="7" s="1"/>
  <c r="DCI53" i="7" s="1"/>
  <c r="DCK53" i="7" s="1"/>
  <c r="DCM53" i="7" s="1"/>
  <c r="DCO53" i="7" s="1"/>
  <c r="DCQ53" i="7" s="1"/>
  <c r="DCS53" i="7" s="1"/>
  <c r="DCU53" i="7" s="1"/>
  <c r="DCW53" i="7" s="1"/>
  <c r="DCY53" i="7" s="1"/>
  <c r="DDA53" i="7" s="1"/>
  <c r="DDC53" i="7" s="1"/>
  <c r="DDE53" i="7" s="1"/>
  <c r="DDG53" i="7" s="1"/>
  <c r="DDI53" i="7" s="1"/>
  <c r="DDK53" i="7" s="1"/>
  <c r="DDM53" i="7" s="1"/>
  <c r="DDO53" i="7" s="1"/>
  <c r="DDQ53" i="7" s="1"/>
  <c r="DDS53" i="7" s="1"/>
  <c r="DDU53" i="7" s="1"/>
  <c r="DDW53" i="7" s="1"/>
  <c r="DDY53" i="7" s="1"/>
  <c r="DEA53" i="7" s="1"/>
  <c r="DEC53" i="7" s="1"/>
  <c r="DEE53" i="7" s="1"/>
  <c r="DEG53" i="7" s="1"/>
  <c r="DEI53" i="7" s="1"/>
  <c r="DEK53" i="7" s="1"/>
  <c r="DEM53" i="7" s="1"/>
  <c r="DEO53" i="7" s="1"/>
  <c r="DEQ53" i="7" s="1"/>
  <c r="DES53" i="7" s="1"/>
  <c r="DEU53" i="7" s="1"/>
  <c r="DEW53" i="7" s="1"/>
  <c r="DEY53" i="7" s="1"/>
  <c r="DFA53" i="7" s="1"/>
  <c r="DFC53" i="7" s="1"/>
  <c r="DFE53" i="7" s="1"/>
  <c r="DFG53" i="7" s="1"/>
  <c r="DFI53" i="7" s="1"/>
  <c r="DFK53" i="7" s="1"/>
  <c r="DFM53" i="7" s="1"/>
  <c r="DFO53" i="7" s="1"/>
  <c r="DFQ53" i="7" s="1"/>
  <c r="DFS53" i="7" s="1"/>
  <c r="DFU53" i="7" s="1"/>
  <c r="DFW53" i="7" s="1"/>
  <c r="DFY53" i="7" s="1"/>
  <c r="DGA53" i="7" s="1"/>
  <c r="DGC53" i="7" s="1"/>
  <c r="DGE53" i="7" s="1"/>
  <c r="DGG53" i="7" s="1"/>
  <c r="DGI53" i="7" s="1"/>
  <c r="DGK53" i="7" s="1"/>
  <c r="DGM53" i="7" s="1"/>
  <c r="DGO53" i="7" s="1"/>
  <c r="DGQ53" i="7" s="1"/>
  <c r="DGS53" i="7" s="1"/>
  <c r="DGU53" i="7" s="1"/>
  <c r="DGW53" i="7" s="1"/>
  <c r="DGY53" i="7" s="1"/>
  <c r="DHA53" i="7" s="1"/>
  <c r="DHC53" i="7" s="1"/>
  <c r="DHE53" i="7" s="1"/>
  <c r="DHG53" i="7" s="1"/>
  <c r="DHI53" i="7" s="1"/>
  <c r="DHK53" i="7" s="1"/>
  <c r="DHM53" i="7" s="1"/>
  <c r="DHO53" i="7" s="1"/>
  <c r="DHQ53" i="7" s="1"/>
  <c r="DHS53" i="7" s="1"/>
  <c r="DHU53" i="7" s="1"/>
  <c r="DHW53" i="7" s="1"/>
  <c r="DHY53" i="7" s="1"/>
  <c r="DIA53" i="7" s="1"/>
  <c r="DIC53" i="7" s="1"/>
  <c r="DIE53" i="7" s="1"/>
  <c r="DIG53" i="7" s="1"/>
  <c r="DII53" i="7" s="1"/>
  <c r="DIK53" i="7" s="1"/>
  <c r="DIM53" i="7" s="1"/>
  <c r="DIO53" i="7" s="1"/>
  <c r="DIQ53" i="7" s="1"/>
  <c r="DIS53" i="7" s="1"/>
  <c r="DIU53" i="7" s="1"/>
  <c r="DIW53" i="7" s="1"/>
  <c r="DIY53" i="7" s="1"/>
  <c r="DJA53" i="7" s="1"/>
  <c r="DJC53" i="7" s="1"/>
  <c r="DJE53" i="7" s="1"/>
  <c r="DJG53" i="7" s="1"/>
  <c r="DJI53" i="7" s="1"/>
  <c r="DJK53" i="7" s="1"/>
  <c r="DJM53" i="7" s="1"/>
  <c r="DJO53" i="7" s="1"/>
  <c r="DJQ53" i="7" s="1"/>
  <c r="DJS53" i="7" s="1"/>
  <c r="DJU53" i="7" s="1"/>
  <c r="DJW53" i="7" s="1"/>
  <c r="DJY53" i="7" s="1"/>
  <c r="DKA53" i="7" s="1"/>
  <c r="DKC53" i="7" s="1"/>
  <c r="DKE53" i="7" s="1"/>
  <c r="DKG53" i="7" s="1"/>
  <c r="DKI53" i="7" s="1"/>
  <c r="DKK53" i="7" s="1"/>
  <c r="DKM53" i="7" s="1"/>
  <c r="DKO53" i="7" s="1"/>
  <c r="DKQ53" i="7" s="1"/>
  <c r="DKS53" i="7" s="1"/>
  <c r="DKU53" i="7" s="1"/>
  <c r="DKW53" i="7" s="1"/>
  <c r="DKY53" i="7" s="1"/>
  <c r="DLA53" i="7" s="1"/>
  <c r="DLC53" i="7" s="1"/>
  <c r="DLE53" i="7" s="1"/>
  <c r="DLG53" i="7" s="1"/>
  <c r="DLI53" i="7" s="1"/>
  <c r="DLK53" i="7" s="1"/>
  <c r="DLM53" i="7" s="1"/>
  <c r="DLO53" i="7" s="1"/>
  <c r="DLQ53" i="7" s="1"/>
  <c r="DLS53" i="7" s="1"/>
  <c r="DLU53" i="7" s="1"/>
  <c r="DLW53" i="7" s="1"/>
  <c r="DLY53" i="7" s="1"/>
  <c r="DMA53" i="7" s="1"/>
  <c r="DMC53" i="7" s="1"/>
  <c r="DME53" i="7" s="1"/>
  <c r="DMG53" i="7" s="1"/>
  <c r="DMI53" i="7" s="1"/>
  <c r="DMK53" i="7" s="1"/>
  <c r="DMM53" i="7" s="1"/>
  <c r="DMO53" i="7" s="1"/>
  <c r="DMQ53" i="7" s="1"/>
  <c r="DMS53" i="7" s="1"/>
  <c r="DMU53" i="7" s="1"/>
  <c r="DMW53" i="7" s="1"/>
  <c r="DMY53" i="7" s="1"/>
  <c r="DNA53" i="7" s="1"/>
  <c r="DNC53" i="7" s="1"/>
  <c r="DNE53" i="7" s="1"/>
  <c r="DNG53" i="7" s="1"/>
  <c r="DNI53" i="7" s="1"/>
  <c r="DNK53" i="7" s="1"/>
  <c r="DNM53" i="7" s="1"/>
  <c r="DNO53" i="7" s="1"/>
  <c r="DNQ53" i="7" s="1"/>
  <c r="DNS53" i="7" s="1"/>
  <c r="DNU53" i="7" s="1"/>
  <c r="DNW53" i="7" s="1"/>
  <c r="DNY53" i="7" s="1"/>
  <c r="DOA53" i="7" s="1"/>
  <c r="DOC53" i="7" s="1"/>
  <c r="DOE53" i="7" s="1"/>
  <c r="DOG53" i="7" s="1"/>
  <c r="DOI53" i="7" s="1"/>
  <c r="DOK53" i="7" s="1"/>
  <c r="DOM53" i="7" s="1"/>
  <c r="DOO53" i="7" s="1"/>
  <c r="DOQ53" i="7" s="1"/>
  <c r="DOS53" i="7" s="1"/>
  <c r="DOU53" i="7" s="1"/>
  <c r="DOW53" i="7" s="1"/>
  <c r="DOY53" i="7" s="1"/>
  <c r="DPA53" i="7" s="1"/>
  <c r="DPC53" i="7" s="1"/>
  <c r="DPE53" i="7" s="1"/>
  <c r="DPG53" i="7" s="1"/>
  <c r="DPI53" i="7" s="1"/>
  <c r="DPK53" i="7" s="1"/>
  <c r="DPM53" i="7" s="1"/>
  <c r="DPO53" i="7" s="1"/>
  <c r="DPQ53" i="7" s="1"/>
  <c r="DPS53" i="7" s="1"/>
  <c r="DPU53" i="7" s="1"/>
  <c r="DPW53" i="7" s="1"/>
  <c r="DPY53" i="7" s="1"/>
  <c r="DQA53" i="7" s="1"/>
  <c r="DQC53" i="7" s="1"/>
  <c r="DQE53" i="7" s="1"/>
  <c r="DQG53" i="7" s="1"/>
  <c r="DQI53" i="7" s="1"/>
  <c r="DQK53" i="7" s="1"/>
  <c r="DQM53" i="7" s="1"/>
  <c r="DQO53" i="7" s="1"/>
  <c r="DQQ53" i="7" s="1"/>
  <c r="DQS53" i="7" s="1"/>
  <c r="DQU53" i="7" s="1"/>
  <c r="DQW53" i="7" s="1"/>
  <c r="DQY53" i="7" s="1"/>
  <c r="DRA53" i="7" s="1"/>
  <c r="DRC53" i="7" s="1"/>
  <c r="DRE53" i="7" s="1"/>
  <c r="DRG53" i="7" s="1"/>
  <c r="DRI53" i="7" s="1"/>
  <c r="DRK53" i="7" s="1"/>
  <c r="DRM53" i="7" s="1"/>
  <c r="DRO53" i="7" s="1"/>
  <c r="DRQ53" i="7" s="1"/>
  <c r="DRS53" i="7" s="1"/>
  <c r="DRU53" i="7" s="1"/>
  <c r="DRW53" i="7" s="1"/>
  <c r="DRY53" i="7" s="1"/>
  <c r="DSA53" i="7" s="1"/>
  <c r="DSC53" i="7" s="1"/>
  <c r="DSE53" i="7" s="1"/>
  <c r="DSG53" i="7" s="1"/>
  <c r="DSI53" i="7" s="1"/>
  <c r="DSK53" i="7" s="1"/>
  <c r="DSM53" i="7" s="1"/>
  <c r="DSO53" i="7" s="1"/>
  <c r="DSQ53" i="7" s="1"/>
  <c r="DSS53" i="7" s="1"/>
  <c r="DSU53" i="7" s="1"/>
  <c r="DSW53" i="7" s="1"/>
  <c r="DSY53" i="7" s="1"/>
  <c r="DTA53" i="7" s="1"/>
  <c r="DTC53" i="7" s="1"/>
  <c r="DTE53" i="7" s="1"/>
  <c r="DTG53" i="7" s="1"/>
  <c r="DTI53" i="7" s="1"/>
  <c r="DTK53" i="7" s="1"/>
  <c r="DTM53" i="7" s="1"/>
  <c r="DTO53" i="7" s="1"/>
  <c r="DTQ53" i="7" s="1"/>
  <c r="DTS53" i="7" s="1"/>
  <c r="DTU53" i="7" s="1"/>
  <c r="DTW53" i="7" s="1"/>
  <c r="DTY53" i="7" s="1"/>
  <c r="DUA53" i="7" s="1"/>
  <c r="DUC53" i="7" s="1"/>
  <c r="DUE53" i="7" s="1"/>
  <c r="DUG53" i="7" s="1"/>
  <c r="DUI53" i="7" s="1"/>
  <c r="DUK53" i="7" s="1"/>
  <c r="DUM53" i="7" s="1"/>
  <c r="DUO53" i="7" s="1"/>
  <c r="DUQ53" i="7" s="1"/>
  <c r="DUS53" i="7" s="1"/>
  <c r="DUU53" i="7" s="1"/>
  <c r="DUW53" i="7" s="1"/>
  <c r="DUY53" i="7" s="1"/>
  <c r="DVA53" i="7" s="1"/>
  <c r="DVC53" i="7" s="1"/>
  <c r="DVE53" i="7" s="1"/>
  <c r="DVG53" i="7" s="1"/>
  <c r="DVI53" i="7" s="1"/>
  <c r="DVK53" i="7" s="1"/>
  <c r="DVM53" i="7" s="1"/>
  <c r="DVO53" i="7" s="1"/>
  <c r="DVQ53" i="7" s="1"/>
  <c r="DVS53" i="7" s="1"/>
  <c r="DVU53" i="7" s="1"/>
  <c r="DVW53" i="7" s="1"/>
  <c r="DVY53" i="7" s="1"/>
  <c r="DWA53" i="7" s="1"/>
  <c r="DWC53" i="7" s="1"/>
  <c r="DWE53" i="7" s="1"/>
  <c r="DWG53" i="7" s="1"/>
  <c r="DWI53" i="7" s="1"/>
  <c r="DWK53" i="7" s="1"/>
  <c r="DWM53" i="7" s="1"/>
  <c r="DWO53" i="7" s="1"/>
  <c r="DWQ53" i="7" s="1"/>
  <c r="DWS53" i="7" s="1"/>
  <c r="DWU53" i="7" s="1"/>
  <c r="DWW53" i="7" s="1"/>
  <c r="DWY53" i="7" s="1"/>
  <c r="DXA53" i="7" s="1"/>
  <c r="DXC53" i="7" s="1"/>
  <c r="DXE53" i="7" s="1"/>
  <c r="DXG53" i="7" s="1"/>
  <c r="DXI53" i="7" s="1"/>
  <c r="DXK53" i="7" s="1"/>
  <c r="DXM53" i="7" s="1"/>
  <c r="DXO53" i="7" s="1"/>
  <c r="DXQ53" i="7" s="1"/>
  <c r="DXS53" i="7" s="1"/>
  <c r="DXU53" i="7" s="1"/>
  <c r="DXW53" i="7" s="1"/>
  <c r="DXY53" i="7" s="1"/>
  <c r="DYA53" i="7" s="1"/>
  <c r="DYC53" i="7" s="1"/>
  <c r="DYE53" i="7" s="1"/>
  <c r="DYG53" i="7" s="1"/>
  <c r="DYI53" i="7" s="1"/>
  <c r="DYK53" i="7" s="1"/>
  <c r="DYM53" i="7" s="1"/>
  <c r="DYO53" i="7" s="1"/>
  <c r="DYQ53" i="7" s="1"/>
  <c r="DYS53" i="7" s="1"/>
  <c r="DYU53" i="7" s="1"/>
  <c r="DYW53" i="7" s="1"/>
  <c r="DYY53" i="7" s="1"/>
  <c r="DZA53" i="7" s="1"/>
  <c r="DZC53" i="7" s="1"/>
  <c r="DZE53" i="7" s="1"/>
  <c r="DZG53" i="7" s="1"/>
  <c r="DZI53" i="7" s="1"/>
  <c r="DZK53" i="7" s="1"/>
  <c r="DZM53" i="7" s="1"/>
  <c r="DZO53" i="7" s="1"/>
  <c r="DZQ53" i="7" s="1"/>
  <c r="DZS53" i="7" s="1"/>
  <c r="DZU53" i="7" s="1"/>
  <c r="DZW53" i="7" s="1"/>
  <c r="DZY53" i="7" s="1"/>
  <c r="EAA53" i="7" s="1"/>
  <c r="EAC53" i="7" s="1"/>
  <c r="EAE53" i="7" s="1"/>
  <c r="EAG53" i="7" s="1"/>
  <c r="EAI53" i="7" s="1"/>
  <c r="EAK53" i="7" s="1"/>
  <c r="EAM53" i="7" s="1"/>
  <c r="EAO53" i="7" s="1"/>
  <c r="EAQ53" i="7" s="1"/>
  <c r="EAS53" i="7" s="1"/>
  <c r="EAU53" i="7" s="1"/>
  <c r="EAW53" i="7" s="1"/>
  <c r="EAY53" i="7" s="1"/>
  <c r="EBA53" i="7" s="1"/>
  <c r="EBC53" i="7" s="1"/>
  <c r="EBE53" i="7" s="1"/>
  <c r="EBG53" i="7" s="1"/>
  <c r="EBI53" i="7" s="1"/>
  <c r="EBK53" i="7" s="1"/>
  <c r="EBM53" i="7" s="1"/>
  <c r="EBO53" i="7" s="1"/>
  <c r="EBQ53" i="7" s="1"/>
  <c r="EBS53" i="7" s="1"/>
  <c r="EBU53" i="7" s="1"/>
  <c r="EBW53" i="7" s="1"/>
  <c r="EBY53" i="7" s="1"/>
  <c r="ECA53" i="7" s="1"/>
  <c r="ECC53" i="7" s="1"/>
  <c r="ECE53" i="7" s="1"/>
  <c r="ECG53" i="7" s="1"/>
  <c r="ECI53" i="7" s="1"/>
  <c r="ECK53" i="7" s="1"/>
  <c r="ECM53" i="7" s="1"/>
  <c r="ECO53" i="7" s="1"/>
  <c r="ECQ53" i="7" s="1"/>
  <c r="ECS53" i="7" s="1"/>
  <c r="ECU53" i="7" s="1"/>
  <c r="ECW53" i="7" s="1"/>
  <c r="ECY53" i="7" s="1"/>
  <c r="EDA53" i="7" s="1"/>
  <c r="EDC53" i="7" s="1"/>
  <c r="EDE53" i="7" s="1"/>
  <c r="EDG53" i="7" s="1"/>
  <c r="EDI53" i="7" s="1"/>
  <c r="EDK53" i="7" s="1"/>
  <c r="EDM53" i="7" s="1"/>
  <c r="EDO53" i="7" s="1"/>
  <c r="EDQ53" i="7" s="1"/>
  <c r="EDS53" i="7" s="1"/>
  <c r="EDU53" i="7" s="1"/>
  <c r="EDW53" i="7" s="1"/>
  <c r="EDY53" i="7" s="1"/>
  <c r="EEA53" i="7" s="1"/>
  <c r="EEC53" i="7" s="1"/>
  <c r="EEE53" i="7" s="1"/>
  <c r="EEG53" i="7" s="1"/>
  <c r="EEI53" i="7" s="1"/>
  <c r="EEK53" i="7" s="1"/>
  <c r="EEM53" i="7" s="1"/>
  <c r="EEO53" i="7" s="1"/>
  <c r="EEQ53" i="7" s="1"/>
  <c r="EES53" i="7" s="1"/>
  <c r="EEU53" i="7" s="1"/>
  <c r="EEW53" i="7" s="1"/>
  <c r="EEY53" i="7" s="1"/>
  <c r="EFA53" i="7" s="1"/>
  <c r="EFC53" i="7" s="1"/>
  <c r="EFE53" i="7" s="1"/>
  <c r="EFG53" i="7" s="1"/>
  <c r="EFI53" i="7" s="1"/>
  <c r="EFK53" i="7" s="1"/>
  <c r="EFM53" i="7" s="1"/>
  <c r="EFO53" i="7" s="1"/>
  <c r="EFQ53" i="7" s="1"/>
  <c r="EFS53" i="7" s="1"/>
  <c r="EFU53" i="7" s="1"/>
  <c r="EFW53" i="7" s="1"/>
  <c r="EFY53" i="7" s="1"/>
  <c r="EGA53" i="7" s="1"/>
  <c r="EGC53" i="7" s="1"/>
  <c r="EGE53" i="7" s="1"/>
  <c r="EGG53" i="7" s="1"/>
  <c r="EGI53" i="7" s="1"/>
  <c r="EGK53" i="7" s="1"/>
  <c r="EGM53" i="7" s="1"/>
  <c r="EGO53" i="7" s="1"/>
  <c r="EGQ53" i="7" s="1"/>
  <c r="EGS53" i="7" s="1"/>
  <c r="EGU53" i="7" s="1"/>
  <c r="EGW53" i="7" s="1"/>
  <c r="EGY53" i="7" s="1"/>
  <c r="EHA53" i="7" s="1"/>
  <c r="EHC53" i="7" s="1"/>
  <c r="EHE53" i="7" s="1"/>
  <c r="EHG53" i="7" s="1"/>
  <c r="EHI53" i="7" s="1"/>
  <c r="EHK53" i="7" s="1"/>
  <c r="EHM53" i="7" s="1"/>
  <c r="EHO53" i="7" s="1"/>
  <c r="EHQ53" i="7" s="1"/>
  <c r="EHS53" i="7" s="1"/>
  <c r="EHU53" i="7" s="1"/>
  <c r="EHW53" i="7" s="1"/>
  <c r="EHY53" i="7" s="1"/>
  <c r="EIA53" i="7" s="1"/>
  <c r="EIC53" i="7" s="1"/>
  <c r="EIE53" i="7" s="1"/>
  <c r="EIG53" i="7" s="1"/>
  <c r="EII53" i="7" s="1"/>
  <c r="EIK53" i="7" s="1"/>
  <c r="EIM53" i="7" s="1"/>
  <c r="EIO53" i="7" s="1"/>
  <c r="EIQ53" i="7" s="1"/>
  <c r="EIS53" i="7" s="1"/>
  <c r="EIU53" i="7" s="1"/>
  <c r="EIW53" i="7" s="1"/>
  <c r="EIY53" i="7" s="1"/>
  <c r="EJA53" i="7" s="1"/>
  <c r="EJC53" i="7" s="1"/>
  <c r="EJE53" i="7" s="1"/>
  <c r="EJG53" i="7" s="1"/>
  <c r="EJI53" i="7" s="1"/>
  <c r="EJK53" i="7" s="1"/>
  <c r="EJM53" i="7" s="1"/>
  <c r="EJO53" i="7" s="1"/>
  <c r="EJQ53" i="7" s="1"/>
  <c r="EJS53" i="7" s="1"/>
  <c r="EJU53" i="7" s="1"/>
  <c r="EJW53" i="7" s="1"/>
  <c r="EJY53" i="7" s="1"/>
  <c r="EKA53" i="7" s="1"/>
  <c r="EKC53" i="7" s="1"/>
  <c r="EKE53" i="7" s="1"/>
  <c r="EKG53" i="7" s="1"/>
  <c r="EKI53" i="7" s="1"/>
  <c r="EKK53" i="7" s="1"/>
  <c r="EKM53" i="7" s="1"/>
  <c r="EKO53" i="7" s="1"/>
  <c r="EKQ53" i="7" s="1"/>
  <c r="EKS53" i="7" s="1"/>
  <c r="EKU53" i="7" s="1"/>
  <c r="EKW53" i="7" s="1"/>
  <c r="EKY53" i="7" s="1"/>
  <c r="ELA53" i="7" s="1"/>
  <c r="ELC53" i="7" s="1"/>
  <c r="ELE53" i="7" s="1"/>
  <c r="ELG53" i="7" s="1"/>
  <c r="ELI53" i="7" s="1"/>
  <c r="ELK53" i="7" s="1"/>
  <c r="ELM53" i="7" s="1"/>
  <c r="ELO53" i="7" s="1"/>
  <c r="ELQ53" i="7" s="1"/>
  <c r="ELS53" i="7" s="1"/>
  <c r="ELU53" i="7" s="1"/>
  <c r="ELW53" i="7" s="1"/>
  <c r="ELY53" i="7" s="1"/>
  <c r="EMA53" i="7" s="1"/>
  <c r="EMC53" i="7" s="1"/>
  <c r="EME53" i="7" s="1"/>
  <c r="EMG53" i="7" s="1"/>
  <c r="EMI53" i="7" s="1"/>
  <c r="EMK53" i="7" s="1"/>
  <c r="EMM53" i="7" s="1"/>
  <c r="EMO53" i="7" s="1"/>
  <c r="EMQ53" i="7" s="1"/>
  <c r="EMS53" i="7" s="1"/>
  <c r="EMU53" i="7" s="1"/>
  <c r="EMW53" i="7" s="1"/>
  <c r="EMY53" i="7" s="1"/>
  <c r="ENA53" i="7" s="1"/>
  <c r="ENC53" i="7" s="1"/>
  <c r="ENE53" i="7" s="1"/>
  <c r="ENG53" i="7" s="1"/>
  <c r="ENI53" i="7" s="1"/>
  <c r="ENK53" i="7" s="1"/>
  <c r="ENM53" i="7" s="1"/>
  <c r="ENO53" i="7" s="1"/>
  <c r="ENQ53" i="7" s="1"/>
  <c r="ENS53" i="7" s="1"/>
  <c r="ENU53" i="7" s="1"/>
  <c r="ENW53" i="7" s="1"/>
  <c r="ENY53" i="7" s="1"/>
  <c r="EOA53" i="7" s="1"/>
  <c r="EOC53" i="7" s="1"/>
  <c r="EOE53" i="7" s="1"/>
  <c r="EOG53" i="7" s="1"/>
  <c r="EOI53" i="7" s="1"/>
  <c r="EOK53" i="7" s="1"/>
  <c r="EOM53" i="7" s="1"/>
  <c r="EOO53" i="7" s="1"/>
  <c r="EOQ53" i="7" s="1"/>
  <c r="EOS53" i="7" s="1"/>
  <c r="EOU53" i="7" s="1"/>
  <c r="EOW53" i="7" s="1"/>
  <c r="EOY53" i="7" s="1"/>
  <c r="EPA53" i="7" s="1"/>
  <c r="EPC53" i="7" s="1"/>
  <c r="EPE53" i="7" s="1"/>
  <c r="EPG53" i="7" s="1"/>
  <c r="EPI53" i="7" s="1"/>
  <c r="EPK53" i="7" s="1"/>
  <c r="EPM53" i="7" s="1"/>
  <c r="EPO53" i="7" s="1"/>
  <c r="EPQ53" i="7" s="1"/>
  <c r="EPS53" i="7" s="1"/>
  <c r="EPU53" i="7" s="1"/>
  <c r="EPW53" i="7" s="1"/>
  <c r="EPY53" i="7" s="1"/>
  <c r="EQA53" i="7" s="1"/>
  <c r="EQC53" i="7" s="1"/>
  <c r="EQE53" i="7" s="1"/>
  <c r="EQG53" i="7" s="1"/>
  <c r="EQI53" i="7" s="1"/>
  <c r="EQK53" i="7" s="1"/>
  <c r="EQM53" i="7" s="1"/>
  <c r="EQO53" i="7" s="1"/>
  <c r="EQQ53" i="7" s="1"/>
  <c r="EQS53" i="7" s="1"/>
  <c r="EQU53" i="7" s="1"/>
  <c r="EQW53" i="7" s="1"/>
  <c r="EQY53" i="7" s="1"/>
  <c r="ERA53" i="7" s="1"/>
  <c r="ERC53" i="7" s="1"/>
  <c r="ERE53" i="7" s="1"/>
  <c r="ERG53" i="7" s="1"/>
  <c r="ERI53" i="7" s="1"/>
  <c r="ERK53" i="7" s="1"/>
  <c r="ERM53" i="7" s="1"/>
  <c r="ERO53" i="7" s="1"/>
  <c r="ERQ53" i="7" s="1"/>
  <c r="ERS53" i="7" s="1"/>
  <c r="ERU53" i="7" s="1"/>
  <c r="ERW53" i="7" s="1"/>
  <c r="ERY53" i="7" s="1"/>
  <c r="ESA53" i="7" s="1"/>
  <c r="ESC53" i="7" s="1"/>
  <c r="ESE53" i="7" s="1"/>
  <c r="ESG53" i="7" s="1"/>
  <c r="ESI53" i="7" s="1"/>
  <c r="ESK53" i="7" s="1"/>
  <c r="ESM53" i="7" s="1"/>
  <c r="ESO53" i="7" s="1"/>
  <c r="ESQ53" i="7" s="1"/>
  <c r="ESS53" i="7" s="1"/>
  <c r="ESU53" i="7" s="1"/>
  <c r="ESW53" i="7" s="1"/>
  <c r="ESY53" i="7" s="1"/>
  <c r="ETA53" i="7" s="1"/>
  <c r="ETC53" i="7" s="1"/>
  <c r="ETE53" i="7" s="1"/>
  <c r="ETG53" i="7" s="1"/>
  <c r="ETI53" i="7" s="1"/>
  <c r="ETK53" i="7" s="1"/>
  <c r="ETM53" i="7" s="1"/>
  <c r="ETO53" i="7" s="1"/>
  <c r="ETQ53" i="7" s="1"/>
  <c r="ETS53" i="7" s="1"/>
  <c r="ETU53" i="7" s="1"/>
  <c r="ETW53" i="7" s="1"/>
  <c r="ETY53" i="7" s="1"/>
  <c r="EUA53" i="7" s="1"/>
  <c r="EUC53" i="7" s="1"/>
  <c r="EUE53" i="7" s="1"/>
  <c r="EUG53" i="7" s="1"/>
  <c r="EUI53" i="7" s="1"/>
  <c r="EUK53" i="7" s="1"/>
  <c r="EUM53" i="7" s="1"/>
  <c r="EUO53" i="7" s="1"/>
  <c r="EUQ53" i="7" s="1"/>
  <c r="EUS53" i="7" s="1"/>
  <c r="EUU53" i="7" s="1"/>
  <c r="EUW53" i="7" s="1"/>
  <c r="EUY53" i="7" s="1"/>
  <c r="EVA53" i="7" s="1"/>
  <c r="EVC53" i="7" s="1"/>
  <c r="EVE53" i="7" s="1"/>
  <c r="EVG53" i="7" s="1"/>
  <c r="EVI53" i="7" s="1"/>
  <c r="EVK53" i="7" s="1"/>
  <c r="EVM53" i="7" s="1"/>
  <c r="EVO53" i="7" s="1"/>
  <c r="EVQ53" i="7" s="1"/>
  <c r="EVS53" i="7" s="1"/>
  <c r="EVU53" i="7" s="1"/>
  <c r="EVW53" i="7" s="1"/>
  <c r="EVY53" i="7" s="1"/>
  <c r="EWA53" i="7" s="1"/>
  <c r="EWC53" i="7" s="1"/>
  <c r="EWE53" i="7" s="1"/>
  <c r="EWG53" i="7" s="1"/>
  <c r="EWI53" i="7" s="1"/>
  <c r="EWK53" i="7" s="1"/>
  <c r="EWM53" i="7" s="1"/>
  <c r="EWO53" i="7" s="1"/>
  <c r="EWQ53" i="7" s="1"/>
  <c r="EWS53" i="7" s="1"/>
  <c r="EWU53" i="7" s="1"/>
  <c r="EWW53" i="7" s="1"/>
  <c r="EWY53" i="7" s="1"/>
  <c r="EXA53" i="7" s="1"/>
  <c r="EXC53" i="7" s="1"/>
  <c r="EXE53" i="7" s="1"/>
  <c r="EXG53" i="7" s="1"/>
  <c r="EXI53" i="7" s="1"/>
  <c r="EXK53" i="7" s="1"/>
  <c r="EXM53" i="7" s="1"/>
  <c r="EXO53" i="7" s="1"/>
  <c r="EXQ53" i="7" s="1"/>
  <c r="EXS53" i="7" s="1"/>
  <c r="EXU53" i="7" s="1"/>
  <c r="EXW53" i="7" s="1"/>
  <c r="EXY53" i="7" s="1"/>
  <c r="EYA53" i="7" s="1"/>
  <c r="EYC53" i="7" s="1"/>
  <c r="EYE53" i="7" s="1"/>
  <c r="EYG53" i="7" s="1"/>
  <c r="EYI53" i="7" s="1"/>
  <c r="EYK53" i="7" s="1"/>
  <c r="EYM53" i="7" s="1"/>
  <c r="EYO53" i="7" s="1"/>
  <c r="EYQ53" i="7" s="1"/>
  <c r="EYS53" i="7" s="1"/>
  <c r="EYU53" i="7" s="1"/>
  <c r="EYW53" i="7" s="1"/>
  <c r="EYY53" i="7" s="1"/>
  <c r="EZA53" i="7" s="1"/>
  <c r="EZC53" i="7" s="1"/>
  <c r="EZE53" i="7" s="1"/>
  <c r="EZG53" i="7" s="1"/>
  <c r="EZI53" i="7" s="1"/>
  <c r="EZK53" i="7" s="1"/>
  <c r="EZM53" i="7" s="1"/>
  <c r="EZO53" i="7" s="1"/>
  <c r="EZQ53" i="7" s="1"/>
  <c r="EZS53" i="7" s="1"/>
  <c r="EZU53" i="7" s="1"/>
  <c r="EZW53" i="7" s="1"/>
  <c r="EZY53" i="7" s="1"/>
  <c r="FAA53" i="7" s="1"/>
  <c r="FAC53" i="7" s="1"/>
  <c r="FAE53" i="7" s="1"/>
  <c r="FAG53" i="7" s="1"/>
  <c r="FAI53" i="7" s="1"/>
  <c r="FAK53" i="7" s="1"/>
  <c r="FAM53" i="7" s="1"/>
  <c r="FAO53" i="7" s="1"/>
  <c r="FAQ53" i="7" s="1"/>
  <c r="FAS53" i="7" s="1"/>
  <c r="FAU53" i="7" s="1"/>
  <c r="FAW53" i="7" s="1"/>
  <c r="FAY53" i="7" s="1"/>
  <c r="FBA53" i="7" s="1"/>
  <c r="FBC53" i="7" s="1"/>
  <c r="FBE53" i="7" s="1"/>
  <c r="FBG53" i="7" s="1"/>
  <c r="FBI53" i="7" s="1"/>
  <c r="FBK53" i="7" s="1"/>
  <c r="FBM53" i="7" s="1"/>
  <c r="FBO53" i="7" s="1"/>
  <c r="FBQ53" i="7" s="1"/>
  <c r="FBS53" i="7" s="1"/>
  <c r="FBU53" i="7" s="1"/>
  <c r="FBW53" i="7" s="1"/>
  <c r="FBY53" i="7" s="1"/>
  <c r="FCA53" i="7" s="1"/>
  <c r="FCC53" i="7" s="1"/>
  <c r="FCE53" i="7" s="1"/>
  <c r="FCG53" i="7" s="1"/>
  <c r="FCI53" i="7" s="1"/>
  <c r="FCK53" i="7" s="1"/>
  <c r="FCM53" i="7" s="1"/>
  <c r="FCO53" i="7" s="1"/>
  <c r="FCQ53" i="7" s="1"/>
  <c r="FCS53" i="7" s="1"/>
  <c r="FCU53" i="7" s="1"/>
  <c r="FCW53" i="7" s="1"/>
  <c r="FCY53" i="7" s="1"/>
  <c r="FDA53" i="7" s="1"/>
  <c r="FDC53" i="7" s="1"/>
  <c r="FDE53" i="7" s="1"/>
  <c r="FDG53" i="7" s="1"/>
  <c r="FDI53" i="7" s="1"/>
  <c r="FDK53" i="7" s="1"/>
  <c r="FDM53" i="7" s="1"/>
  <c r="FDO53" i="7" s="1"/>
  <c r="FDQ53" i="7" s="1"/>
  <c r="FDS53" i="7" s="1"/>
  <c r="FDU53" i="7" s="1"/>
  <c r="FDW53" i="7" s="1"/>
  <c r="FDY53" i="7" s="1"/>
  <c r="FEA53" i="7" s="1"/>
  <c r="FEC53" i="7" s="1"/>
  <c r="FEE53" i="7" s="1"/>
  <c r="FEG53" i="7" s="1"/>
  <c r="FEI53" i="7" s="1"/>
  <c r="FEK53" i="7" s="1"/>
  <c r="FEM53" i="7" s="1"/>
  <c r="FEO53" i="7" s="1"/>
  <c r="FEQ53" i="7" s="1"/>
  <c r="FES53" i="7" s="1"/>
  <c r="FEU53" i="7" s="1"/>
  <c r="FEW53" i="7" s="1"/>
  <c r="FEY53" i="7" s="1"/>
  <c r="FFA53" i="7" s="1"/>
  <c r="FFC53" i="7" s="1"/>
  <c r="FFE53" i="7" s="1"/>
  <c r="FFG53" i="7" s="1"/>
  <c r="FFI53" i="7" s="1"/>
  <c r="FFK53" i="7" s="1"/>
  <c r="FFM53" i="7" s="1"/>
  <c r="FFO53" i="7" s="1"/>
  <c r="FFQ53" i="7" s="1"/>
  <c r="FFS53" i="7" s="1"/>
  <c r="FFU53" i="7" s="1"/>
  <c r="FFW53" i="7" s="1"/>
  <c r="FFY53" i="7" s="1"/>
  <c r="FGA53" i="7" s="1"/>
  <c r="FGC53" i="7" s="1"/>
  <c r="FGE53" i="7" s="1"/>
  <c r="FGG53" i="7" s="1"/>
  <c r="FGI53" i="7" s="1"/>
  <c r="FGK53" i="7" s="1"/>
  <c r="FGM53" i="7" s="1"/>
  <c r="FGO53" i="7" s="1"/>
  <c r="FGQ53" i="7" s="1"/>
  <c r="FGS53" i="7" s="1"/>
  <c r="FGU53" i="7" s="1"/>
  <c r="FGW53" i="7" s="1"/>
  <c r="FGY53" i="7" s="1"/>
  <c r="FHA53" i="7" s="1"/>
  <c r="FHC53" i="7" s="1"/>
  <c r="FHE53" i="7" s="1"/>
  <c r="FHG53" i="7" s="1"/>
  <c r="FHI53" i="7" s="1"/>
  <c r="FHK53" i="7" s="1"/>
  <c r="FHM53" i="7" s="1"/>
  <c r="FHO53" i="7" s="1"/>
  <c r="FHQ53" i="7" s="1"/>
  <c r="FHS53" i="7" s="1"/>
  <c r="FHU53" i="7" s="1"/>
  <c r="FHW53" i="7" s="1"/>
  <c r="FHY53" i="7" s="1"/>
  <c r="FIA53" i="7" s="1"/>
  <c r="FIC53" i="7" s="1"/>
  <c r="FIE53" i="7" s="1"/>
  <c r="FIG53" i="7" s="1"/>
  <c r="FII53" i="7" s="1"/>
  <c r="FIK53" i="7" s="1"/>
  <c r="FIM53" i="7" s="1"/>
  <c r="FIO53" i="7" s="1"/>
  <c r="FIQ53" i="7" s="1"/>
  <c r="FIS53" i="7" s="1"/>
  <c r="FIU53" i="7" s="1"/>
  <c r="FIW53" i="7" s="1"/>
  <c r="FIY53" i="7" s="1"/>
  <c r="FJA53" i="7" s="1"/>
  <c r="FJC53" i="7" s="1"/>
  <c r="FJE53" i="7" s="1"/>
  <c r="FJG53" i="7" s="1"/>
  <c r="FJI53" i="7" s="1"/>
  <c r="FJK53" i="7" s="1"/>
  <c r="FJM53" i="7" s="1"/>
  <c r="FJO53" i="7" s="1"/>
  <c r="FJQ53" i="7" s="1"/>
  <c r="FJS53" i="7" s="1"/>
  <c r="FJU53" i="7" s="1"/>
  <c r="FJW53" i="7" s="1"/>
  <c r="FJY53" i="7" s="1"/>
  <c r="FKA53" i="7" s="1"/>
  <c r="FKC53" i="7" s="1"/>
  <c r="FKE53" i="7" s="1"/>
  <c r="FKG53" i="7" s="1"/>
  <c r="FKI53" i="7" s="1"/>
  <c r="FKK53" i="7" s="1"/>
  <c r="FKM53" i="7" s="1"/>
  <c r="FKO53" i="7" s="1"/>
  <c r="FKQ53" i="7" s="1"/>
  <c r="FKS53" i="7" s="1"/>
  <c r="FKU53" i="7" s="1"/>
  <c r="FKW53" i="7" s="1"/>
  <c r="FKY53" i="7" s="1"/>
  <c r="FLA53" i="7" s="1"/>
  <c r="FLC53" i="7" s="1"/>
  <c r="FLE53" i="7" s="1"/>
  <c r="FLG53" i="7" s="1"/>
  <c r="FLI53" i="7" s="1"/>
  <c r="FLK53" i="7" s="1"/>
  <c r="FLM53" i="7" s="1"/>
  <c r="FLO53" i="7" s="1"/>
  <c r="FLQ53" i="7" s="1"/>
  <c r="FLS53" i="7" s="1"/>
  <c r="FLU53" i="7" s="1"/>
  <c r="FLW53" i="7" s="1"/>
  <c r="FLY53" i="7" s="1"/>
  <c r="FMA53" i="7" s="1"/>
  <c r="FMC53" i="7" s="1"/>
  <c r="FME53" i="7" s="1"/>
  <c r="FMG53" i="7" s="1"/>
  <c r="FMI53" i="7" s="1"/>
  <c r="FMK53" i="7" s="1"/>
  <c r="FMM53" i="7" s="1"/>
  <c r="FMO53" i="7" s="1"/>
  <c r="FMQ53" i="7" s="1"/>
  <c r="FMS53" i="7" s="1"/>
  <c r="FMU53" i="7" s="1"/>
  <c r="FMW53" i="7" s="1"/>
  <c r="FMY53" i="7" s="1"/>
  <c r="FNA53" i="7" s="1"/>
  <c r="FNC53" i="7" s="1"/>
  <c r="FNE53" i="7" s="1"/>
  <c r="FNG53" i="7" s="1"/>
  <c r="FNI53" i="7" s="1"/>
  <c r="FNK53" i="7" s="1"/>
  <c r="FNM53" i="7" s="1"/>
  <c r="FNO53" i="7" s="1"/>
  <c r="FNQ53" i="7" s="1"/>
  <c r="FNS53" i="7" s="1"/>
  <c r="FNU53" i="7" s="1"/>
  <c r="FNW53" i="7" s="1"/>
  <c r="FNY53" i="7" s="1"/>
  <c r="FOA53" i="7" s="1"/>
  <c r="FOC53" i="7" s="1"/>
  <c r="FOE53" i="7" s="1"/>
  <c r="FOG53" i="7" s="1"/>
  <c r="FOI53" i="7" s="1"/>
  <c r="FOK53" i="7" s="1"/>
  <c r="FOM53" i="7" s="1"/>
  <c r="FOO53" i="7" s="1"/>
  <c r="FOQ53" i="7" s="1"/>
  <c r="FOS53" i="7" s="1"/>
  <c r="FOU53" i="7" s="1"/>
  <c r="FOW53" i="7" s="1"/>
  <c r="FOY53" i="7" s="1"/>
  <c r="FPA53" i="7" s="1"/>
  <c r="FPC53" i="7" s="1"/>
  <c r="FPE53" i="7" s="1"/>
  <c r="FPG53" i="7" s="1"/>
  <c r="FPI53" i="7" s="1"/>
  <c r="FPK53" i="7" s="1"/>
  <c r="FPM53" i="7" s="1"/>
  <c r="FPO53" i="7" s="1"/>
  <c r="FPQ53" i="7" s="1"/>
  <c r="FPS53" i="7" s="1"/>
  <c r="FPU53" i="7" s="1"/>
  <c r="FPW53" i="7" s="1"/>
  <c r="FPY53" i="7" s="1"/>
  <c r="FQA53" i="7" s="1"/>
  <c r="FQC53" i="7" s="1"/>
  <c r="FQE53" i="7" s="1"/>
  <c r="FQG53" i="7" s="1"/>
  <c r="FQI53" i="7" s="1"/>
  <c r="FQK53" i="7" s="1"/>
  <c r="FQM53" i="7" s="1"/>
  <c r="FQO53" i="7" s="1"/>
  <c r="FQQ53" i="7" s="1"/>
  <c r="FQS53" i="7" s="1"/>
  <c r="FQU53" i="7" s="1"/>
  <c r="FQW53" i="7" s="1"/>
  <c r="FQY53" i="7" s="1"/>
  <c r="FRA53" i="7" s="1"/>
  <c r="FRC53" i="7" s="1"/>
  <c r="FRE53" i="7" s="1"/>
  <c r="FRG53" i="7" s="1"/>
  <c r="FRI53" i="7" s="1"/>
  <c r="FRK53" i="7" s="1"/>
  <c r="FRM53" i="7" s="1"/>
  <c r="FRO53" i="7" s="1"/>
  <c r="FRQ53" i="7" s="1"/>
  <c r="FRS53" i="7" s="1"/>
  <c r="FRU53" i="7" s="1"/>
  <c r="FRW53" i="7" s="1"/>
  <c r="FRY53" i="7" s="1"/>
  <c r="FSA53" i="7" s="1"/>
  <c r="FSC53" i="7" s="1"/>
  <c r="FSE53" i="7" s="1"/>
  <c r="FSG53" i="7" s="1"/>
  <c r="FSI53" i="7" s="1"/>
  <c r="FSK53" i="7" s="1"/>
  <c r="FSM53" i="7" s="1"/>
  <c r="FSO53" i="7" s="1"/>
  <c r="FSQ53" i="7" s="1"/>
  <c r="FSS53" i="7" s="1"/>
  <c r="FSU53" i="7" s="1"/>
  <c r="FSW53" i="7" s="1"/>
  <c r="FSY53" i="7" s="1"/>
  <c r="FTA53" i="7" s="1"/>
  <c r="FTC53" i="7" s="1"/>
  <c r="FTE53" i="7" s="1"/>
  <c r="FTG53" i="7" s="1"/>
  <c r="FTI53" i="7" s="1"/>
  <c r="FTK53" i="7" s="1"/>
  <c r="FTM53" i="7" s="1"/>
  <c r="FTO53" i="7" s="1"/>
  <c r="FTQ53" i="7" s="1"/>
  <c r="FTS53" i="7" s="1"/>
  <c r="FTU53" i="7" s="1"/>
  <c r="FTW53" i="7" s="1"/>
  <c r="FTY53" i="7" s="1"/>
  <c r="FUA53" i="7" s="1"/>
  <c r="FUC53" i="7" s="1"/>
  <c r="FUE53" i="7" s="1"/>
  <c r="FUG53" i="7" s="1"/>
  <c r="FUI53" i="7" s="1"/>
  <c r="FUK53" i="7" s="1"/>
  <c r="FUM53" i="7" s="1"/>
  <c r="FUO53" i="7" s="1"/>
  <c r="FUQ53" i="7" s="1"/>
  <c r="FUS53" i="7" s="1"/>
  <c r="FUU53" i="7" s="1"/>
  <c r="FUW53" i="7" s="1"/>
  <c r="FUY53" i="7" s="1"/>
  <c r="FVA53" i="7" s="1"/>
  <c r="FVC53" i="7" s="1"/>
  <c r="FVE53" i="7" s="1"/>
  <c r="FVG53" i="7" s="1"/>
  <c r="FVI53" i="7" s="1"/>
  <c r="FVK53" i="7" s="1"/>
  <c r="FVM53" i="7" s="1"/>
  <c r="FVO53" i="7" s="1"/>
  <c r="FVQ53" i="7" s="1"/>
  <c r="FVS53" i="7" s="1"/>
  <c r="FVU53" i="7" s="1"/>
  <c r="FVW53" i="7" s="1"/>
  <c r="FVY53" i="7" s="1"/>
  <c r="FWA53" i="7" s="1"/>
  <c r="FWC53" i="7" s="1"/>
  <c r="FWE53" i="7" s="1"/>
  <c r="FWG53" i="7" s="1"/>
  <c r="FWI53" i="7" s="1"/>
  <c r="FWK53" i="7" s="1"/>
  <c r="FWM53" i="7" s="1"/>
  <c r="FWO53" i="7" s="1"/>
  <c r="FWQ53" i="7" s="1"/>
  <c r="FWS53" i="7" s="1"/>
  <c r="FWU53" i="7" s="1"/>
  <c r="FWW53" i="7" s="1"/>
  <c r="FWY53" i="7" s="1"/>
  <c r="FXA53" i="7" s="1"/>
  <c r="FXC53" i="7" s="1"/>
  <c r="FXE53" i="7" s="1"/>
  <c r="FXG53" i="7" s="1"/>
  <c r="FXI53" i="7" s="1"/>
  <c r="FXK53" i="7" s="1"/>
  <c r="FXM53" i="7" s="1"/>
  <c r="FXO53" i="7" s="1"/>
  <c r="FXQ53" i="7" s="1"/>
  <c r="FXS53" i="7" s="1"/>
  <c r="FXU53" i="7" s="1"/>
  <c r="FXW53" i="7" s="1"/>
  <c r="FXY53" i="7" s="1"/>
  <c r="FYA53" i="7" s="1"/>
  <c r="FYC53" i="7" s="1"/>
  <c r="FYE53" i="7" s="1"/>
  <c r="FYG53" i="7" s="1"/>
  <c r="FYI53" i="7" s="1"/>
  <c r="FYK53" i="7" s="1"/>
  <c r="FYM53" i="7" s="1"/>
  <c r="FYO53" i="7" s="1"/>
  <c r="FYQ53" i="7" s="1"/>
  <c r="FYS53" i="7" s="1"/>
  <c r="FYU53" i="7" s="1"/>
  <c r="FYW53" i="7" s="1"/>
  <c r="FYY53" i="7" s="1"/>
  <c r="FZA53" i="7" s="1"/>
  <c r="FZC53" i="7" s="1"/>
  <c r="FZE53" i="7" s="1"/>
  <c r="FZG53" i="7" s="1"/>
  <c r="FZI53" i="7" s="1"/>
  <c r="FZK53" i="7" s="1"/>
  <c r="FZM53" i="7" s="1"/>
  <c r="FZO53" i="7" s="1"/>
  <c r="FZQ53" i="7" s="1"/>
  <c r="FZS53" i="7" s="1"/>
  <c r="FZU53" i="7" s="1"/>
  <c r="FZW53" i="7" s="1"/>
  <c r="FZY53" i="7" s="1"/>
  <c r="GAA53" i="7" s="1"/>
  <c r="GAC53" i="7" s="1"/>
  <c r="GAE53" i="7" s="1"/>
  <c r="GAG53" i="7" s="1"/>
  <c r="GAI53" i="7" s="1"/>
  <c r="GAK53" i="7" s="1"/>
  <c r="GAM53" i="7" s="1"/>
  <c r="GAO53" i="7" s="1"/>
  <c r="GAQ53" i="7" s="1"/>
  <c r="GAS53" i="7" s="1"/>
  <c r="GAU53" i="7" s="1"/>
  <c r="GAW53" i="7" s="1"/>
  <c r="GAY53" i="7" s="1"/>
  <c r="GBA53" i="7" s="1"/>
  <c r="GBC53" i="7" s="1"/>
  <c r="GBE53" i="7" s="1"/>
  <c r="GBG53" i="7" s="1"/>
  <c r="GBI53" i="7" s="1"/>
  <c r="GBK53" i="7" s="1"/>
  <c r="GBM53" i="7" s="1"/>
  <c r="GBO53" i="7" s="1"/>
  <c r="GBQ53" i="7" s="1"/>
  <c r="GBS53" i="7" s="1"/>
  <c r="GBU53" i="7" s="1"/>
  <c r="GBW53" i="7" s="1"/>
  <c r="GBY53" i="7" s="1"/>
  <c r="GCA53" i="7" s="1"/>
  <c r="GCC53" i="7" s="1"/>
  <c r="GCE53" i="7" s="1"/>
  <c r="GCG53" i="7" s="1"/>
  <c r="GCI53" i="7" s="1"/>
  <c r="GCK53" i="7" s="1"/>
  <c r="GCM53" i="7" s="1"/>
  <c r="GCO53" i="7" s="1"/>
  <c r="GCQ53" i="7" s="1"/>
  <c r="GCS53" i="7" s="1"/>
  <c r="GCU53" i="7" s="1"/>
  <c r="GCW53" i="7" s="1"/>
  <c r="GCY53" i="7" s="1"/>
  <c r="GDA53" i="7" s="1"/>
  <c r="GDC53" i="7" s="1"/>
  <c r="GDE53" i="7" s="1"/>
  <c r="GDG53" i="7" s="1"/>
  <c r="GDI53" i="7" s="1"/>
  <c r="GDK53" i="7" s="1"/>
  <c r="GDM53" i="7" s="1"/>
  <c r="GDO53" i="7" s="1"/>
  <c r="GDQ53" i="7" s="1"/>
  <c r="GDS53" i="7" s="1"/>
  <c r="GDU53" i="7" s="1"/>
  <c r="GDW53" i="7" s="1"/>
  <c r="GDY53" i="7" s="1"/>
  <c r="GEA53" i="7" s="1"/>
  <c r="GEC53" i="7" s="1"/>
  <c r="GEE53" i="7" s="1"/>
  <c r="GEG53" i="7" s="1"/>
  <c r="GEI53" i="7" s="1"/>
  <c r="GEK53" i="7" s="1"/>
  <c r="GEM53" i="7" s="1"/>
  <c r="GEO53" i="7" s="1"/>
  <c r="GEQ53" i="7" s="1"/>
  <c r="GES53" i="7" s="1"/>
  <c r="GEU53" i="7" s="1"/>
  <c r="GEW53" i="7" s="1"/>
  <c r="GEY53" i="7" s="1"/>
  <c r="GFA53" i="7" s="1"/>
  <c r="GFC53" i="7" s="1"/>
  <c r="GFE53" i="7" s="1"/>
  <c r="GFG53" i="7" s="1"/>
  <c r="GFI53" i="7" s="1"/>
  <c r="GFK53" i="7" s="1"/>
  <c r="GFM53" i="7" s="1"/>
  <c r="GFO53" i="7" s="1"/>
  <c r="GFQ53" i="7" s="1"/>
  <c r="GFS53" i="7" s="1"/>
  <c r="GFU53" i="7" s="1"/>
  <c r="GFW53" i="7" s="1"/>
  <c r="GFY53" i="7" s="1"/>
  <c r="GGA53" i="7" s="1"/>
  <c r="GGC53" i="7" s="1"/>
  <c r="GGE53" i="7" s="1"/>
  <c r="GGG53" i="7" s="1"/>
  <c r="GGI53" i="7" s="1"/>
  <c r="GGK53" i="7" s="1"/>
  <c r="GGM53" i="7" s="1"/>
  <c r="GGO53" i="7" s="1"/>
  <c r="GGQ53" i="7" s="1"/>
  <c r="GGS53" i="7" s="1"/>
  <c r="GGU53" i="7" s="1"/>
  <c r="GGW53" i="7" s="1"/>
  <c r="GGY53" i="7" s="1"/>
  <c r="GHA53" i="7" s="1"/>
  <c r="GHC53" i="7" s="1"/>
  <c r="GHE53" i="7" s="1"/>
  <c r="GHG53" i="7" s="1"/>
  <c r="GHI53" i="7" s="1"/>
  <c r="GHK53" i="7" s="1"/>
  <c r="GHM53" i="7" s="1"/>
  <c r="GHO53" i="7" s="1"/>
  <c r="GHQ53" i="7" s="1"/>
  <c r="GHS53" i="7" s="1"/>
  <c r="GHU53" i="7" s="1"/>
  <c r="GHW53" i="7" s="1"/>
  <c r="GHY53" i="7" s="1"/>
  <c r="GIA53" i="7" s="1"/>
  <c r="GIC53" i="7" s="1"/>
  <c r="GIE53" i="7" s="1"/>
  <c r="GIG53" i="7" s="1"/>
  <c r="GII53" i="7" s="1"/>
  <c r="GIK53" i="7" s="1"/>
  <c r="GIM53" i="7" s="1"/>
  <c r="GIO53" i="7" s="1"/>
  <c r="GIQ53" i="7" s="1"/>
  <c r="GIS53" i="7" s="1"/>
  <c r="GIU53" i="7" s="1"/>
  <c r="GIW53" i="7" s="1"/>
  <c r="GIY53" i="7" s="1"/>
  <c r="GJA53" i="7" s="1"/>
  <c r="GJC53" i="7" s="1"/>
  <c r="GJE53" i="7" s="1"/>
  <c r="GJG53" i="7" s="1"/>
  <c r="GJI53" i="7" s="1"/>
  <c r="GJK53" i="7" s="1"/>
  <c r="GJM53" i="7" s="1"/>
  <c r="GJO53" i="7" s="1"/>
  <c r="GJQ53" i="7" s="1"/>
  <c r="GJS53" i="7" s="1"/>
  <c r="GJU53" i="7" s="1"/>
  <c r="GJW53" i="7" s="1"/>
  <c r="GJY53" i="7" s="1"/>
  <c r="GKA53" i="7" s="1"/>
  <c r="GKC53" i="7" s="1"/>
  <c r="GKE53" i="7" s="1"/>
  <c r="GKG53" i="7" s="1"/>
  <c r="GKI53" i="7" s="1"/>
  <c r="GKK53" i="7" s="1"/>
  <c r="GKM53" i="7" s="1"/>
  <c r="GKO53" i="7" s="1"/>
  <c r="GKQ53" i="7" s="1"/>
  <c r="GKS53" i="7" s="1"/>
  <c r="GKU53" i="7" s="1"/>
  <c r="GKW53" i="7" s="1"/>
  <c r="GKY53" i="7" s="1"/>
  <c r="GLA53" i="7" s="1"/>
  <c r="GLC53" i="7" s="1"/>
  <c r="GLE53" i="7" s="1"/>
  <c r="GLG53" i="7" s="1"/>
  <c r="GLI53" i="7" s="1"/>
  <c r="GLK53" i="7" s="1"/>
  <c r="GLM53" i="7" s="1"/>
  <c r="GLO53" i="7" s="1"/>
  <c r="GLQ53" i="7" s="1"/>
  <c r="GLS53" i="7" s="1"/>
  <c r="GLU53" i="7" s="1"/>
  <c r="GLW53" i="7" s="1"/>
  <c r="GLY53" i="7" s="1"/>
  <c r="GMA53" i="7" s="1"/>
  <c r="GMC53" i="7" s="1"/>
  <c r="GME53" i="7" s="1"/>
  <c r="GMG53" i="7" s="1"/>
  <c r="GMI53" i="7" s="1"/>
  <c r="GMK53" i="7" s="1"/>
  <c r="GMM53" i="7" s="1"/>
  <c r="GMO53" i="7" s="1"/>
  <c r="GMQ53" i="7" s="1"/>
  <c r="GMS53" i="7" s="1"/>
  <c r="GMU53" i="7" s="1"/>
  <c r="GMW53" i="7" s="1"/>
  <c r="GMY53" i="7" s="1"/>
  <c r="GNA53" i="7" s="1"/>
  <c r="GNC53" i="7" s="1"/>
  <c r="GNE53" i="7" s="1"/>
  <c r="GNG53" i="7" s="1"/>
  <c r="GNI53" i="7" s="1"/>
  <c r="GNK53" i="7" s="1"/>
  <c r="GNM53" i="7" s="1"/>
  <c r="GNO53" i="7" s="1"/>
  <c r="GNQ53" i="7" s="1"/>
  <c r="GNS53" i="7" s="1"/>
  <c r="GNU53" i="7" s="1"/>
  <c r="GNW53" i="7" s="1"/>
  <c r="GNY53" i="7" s="1"/>
  <c r="GOA53" i="7" s="1"/>
  <c r="GOC53" i="7" s="1"/>
  <c r="GOE53" i="7" s="1"/>
  <c r="GOG53" i="7" s="1"/>
  <c r="GOI53" i="7" s="1"/>
  <c r="GOK53" i="7" s="1"/>
  <c r="GOM53" i="7" s="1"/>
  <c r="GOO53" i="7" s="1"/>
  <c r="GOQ53" i="7" s="1"/>
  <c r="GOS53" i="7" s="1"/>
  <c r="GOU53" i="7" s="1"/>
  <c r="GOW53" i="7" s="1"/>
  <c r="GOY53" i="7" s="1"/>
  <c r="GPA53" i="7" s="1"/>
  <c r="GPC53" i="7" s="1"/>
  <c r="GPE53" i="7" s="1"/>
  <c r="GPG53" i="7" s="1"/>
  <c r="GPI53" i="7" s="1"/>
  <c r="GPK53" i="7" s="1"/>
  <c r="GPM53" i="7" s="1"/>
  <c r="GPO53" i="7" s="1"/>
  <c r="GPQ53" i="7" s="1"/>
  <c r="GPS53" i="7" s="1"/>
  <c r="GPU53" i="7" s="1"/>
  <c r="GPW53" i="7" s="1"/>
  <c r="GPY53" i="7" s="1"/>
  <c r="GQA53" i="7" s="1"/>
  <c r="GQC53" i="7" s="1"/>
  <c r="GQE53" i="7" s="1"/>
  <c r="GQG53" i="7" s="1"/>
  <c r="GQI53" i="7" s="1"/>
  <c r="GQK53" i="7" s="1"/>
  <c r="GQM53" i="7" s="1"/>
  <c r="GQO53" i="7" s="1"/>
  <c r="GQQ53" i="7" s="1"/>
  <c r="GQS53" i="7" s="1"/>
  <c r="GQU53" i="7" s="1"/>
  <c r="GQW53" i="7" s="1"/>
  <c r="GQY53" i="7" s="1"/>
  <c r="GRA53" i="7" s="1"/>
  <c r="GRC53" i="7" s="1"/>
  <c r="GRE53" i="7" s="1"/>
  <c r="GRG53" i="7" s="1"/>
  <c r="GRI53" i="7" s="1"/>
  <c r="GRK53" i="7" s="1"/>
  <c r="GRM53" i="7" s="1"/>
  <c r="GRO53" i="7" s="1"/>
  <c r="GRQ53" i="7" s="1"/>
  <c r="GRS53" i="7" s="1"/>
  <c r="GRU53" i="7" s="1"/>
  <c r="GRW53" i="7" s="1"/>
  <c r="GRY53" i="7" s="1"/>
  <c r="GSA53" i="7" s="1"/>
  <c r="GSC53" i="7" s="1"/>
  <c r="GSE53" i="7" s="1"/>
  <c r="GSG53" i="7" s="1"/>
  <c r="GSI53" i="7" s="1"/>
  <c r="GSK53" i="7" s="1"/>
  <c r="GSM53" i="7" s="1"/>
  <c r="GSO53" i="7" s="1"/>
  <c r="GSQ53" i="7" s="1"/>
  <c r="GSS53" i="7" s="1"/>
  <c r="GSU53" i="7" s="1"/>
  <c r="GSW53" i="7" s="1"/>
  <c r="GSY53" i="7" s="1"/>
  <c r="GTA53" i="7" s="1"/>
  <c r="GTC53" i="7" s="1"/>
  <c r="GTE53" i="7" s="1"/>
  <c r="GTG53" i="7" s="1"/>
  <c r="GTI53" i="7" s="1"/>
  <c r="GTK53" i="7" s="1"/>
  <c r="GTM53" i="7" s="1"/>
  <c r="GTO53" i="7" s="1"/>
  <c r="GTQ53" i="7" s="1"/>
  <c r="GTS53" i="7" s="1"/>
  <c r="GTU53" i="7" s="1"/>
  <c r="GTW53" i="7" s="1"/>
  <c r="GTY53" i="7" s="1"/>
  <c r="GUA53" i="7" s="1"/>
  <c r="GUC53" i="7" s="1"/>
  <c r="GUE53" i="7" s="1"/>
  <c r="GUG53" i="7" s="1"/>
  <c r="GUI53" i="7" s="1"/>
  <c r="GUK53" i="7" s="1"/>
  <c r="GUM53" i="7" s="1"/>
  <c r="GUO53" i="7" s="1"/>
  <c r="GUQ53" i="7" s="1"/>
  <c r="GUS53" i="7" s="1"/>
  <c r="GUU53" i="7" s="1"/>
  <c r="GUW53" i="7" s="1"/>
  <c r="GUY53" i="7" s="1"/>
  <c r="GVA53" i="7" s="1"/>
  <c r="GVC53" i="7" s="1"/>
  <c r="GVE53" i="7" s="1"/>
  <c r="GVG53" i="7" s="1"/>
  <c r="GVI53" i="7" s="1"/>
  <c r="GVK53" i="7" s="1"/>
  <c r="GVM53" i="7" s="1"/>
  <c r="GVO53" i="7" s="1"/>
  <c r="GVQ53" i="7" s="1"/>
  <c r="GVS53" i="7" s="1"/>
  <c r="GVU53" i="7" s="1"/>
  <c r="GVW53" i="7" s="1"/>
  <c r="GVY53" i="7" s="1"/>
  <c r="GWA53" i="7" s="1"/>
  <c r="GWC53" i="7" s="1"/>
  <c r="GWE53" i="7" s="1"/>
  <c r="GWG53" i="7" s="1"/>
  <c r="GWI53" i="7" s="1"/>
  <c r="GWK53" i="7" s="1"/>
  <c r="GWM53" i="7" s="1"/>
  <c r="GWO53" i="7" s="1"/>
  <c r="GWQ53" i="7" s="1"/>
  <c r="GWS53" i="7" s="1"/>
  <c r="GWU53" i="7" s="1"/>
  <c r="GWW53" i="7" s="1"/>
  <c r="GWY53" i="7" s="1"/>
  <c r="GXA53" i="7" s="1"/>
  <c r="GXC53" i="7" s="1"/>
  <c r="GXE53" i="7" s="1"/>
  <c r="GXG53" i="7" s="1"/>
  <c r="GXI53" i="7" s="1"/>
  <c r="GXK53" i="7" s="1"/>
  <c r="GXM53" i="7" s="1"/>
  <c r="GXO53" i="7" s="1"/>
  <c r="GXQ53" i="7" s="1"/>
  <c r="GXS53" i="7" s="1"/>
  <c r="GXU53" i="7" s="1"/>
  <c r="GXW53" i="7" s="1"/>
  <c r="GXY53" i="7" s="1"/>
  <c r="GYA53" i="7" s="1"/>
  <c r="GYC53" i="7" s="1"/>
  <c r="GYE53" i="7" s="1"/>
  <c r="GYG53" i="7" s="1"/>
  <c r="GYI53" i="7" s="1"/>
  <c r="GYK53" i="7" s="1"/>
  <c r="GYM53" i="7" s="1"/>
  <c r="GYO53" i="7" s="1"/>
  <c r="GYQ53" i="7" s="1"/>
  <c r="GYS53" i="7" s="1"/>
  <c r="GYU53" i="7" s="1"/>
  <c r="GYW53" i="7" s="1"/>
  <c r="GYY53" i="7" s="1"/>
  <c r="GZA53" i="7" s="1"/>
  <c r="GZC53" i="7" s="1"/>
  <c r="GZE53" i="7" s="1"/>
  <c r="GZG53" i="7" s="1"/>
  <c r="GZI53" i="7" s="1"/>
  <c r="GZK53" i="7" s="1"/>
  <c r="GZM53" i="7" s="1"/>
  <c r="GZO53" i="7" s="1"/>
  <c r="GZQ53" i="7" s="1"/>
  <c r="GZS53" i="7" s="1"/>
  <c r="GZU53" i="7" s="1"/>
  <c r="GZW53" i="7" s="1"/>
  <c r="GZY53" i="7" s="1"/>
  <c r="HAA53" i="7" s="1"/>
  <c r="HAC53" i="7" s="1"/>
  <c r="HAE53" i="7" s="1"/>
  <c r="HAG53" i="7" s="1"/>
  <c r="HAI53" i="7" s="1"/>
  <c r="HAK53" i="7" s="1"/>
  <c r="HAM53" i="7" s="1"/>
  <c r="HAO53" i="7" s="1"/>
  <c r="HAQ53" i="7" s="1"/>
  <c r="HAS53" i="7" s="1"/>
  <c r="HAU53" i="7" s="1"/>
  <c r="HAW53" i="7" s="1"/>
  <c r="HAY53" i="7" s="1"/>
  <c r="HBA53" i="7" s="1"/>
  <c r="HBC53" i="7" s="1"/>
  <c r="HBE53" i="7" s="1"/>
  <c r="HBG53" i="7" s="1"/>
  <c r="HBI53" i="7" s="1"/>
  <c r="HBK53" i="7" s="1"/>
  <c r="HBM53" i="7" s="1"/>
  <c r="HBO53" i="7" s="1"/>
  <c r="HBQ53" i="7" s="1"/>
  <c r="HBS53" i="7" s="1"/>
  <c r="HBU53" i="7" s="1"/>
  <c r="HBW53" i="7" s="1"/>
  <c r="HBY53" i="7" s="1"/>
  <c r="HCA53" i="7" s="1"/>
  <c r="HCC53" i="7" s="1"/>
  <c r="HCE53" i="7" s="1"/>
  <c r="HCG53" i="7" s="1"/>
  <c r="HCI53" i="7" s="1"/>
  <c r="HCK53" i="7" s="1"/>
  <c r="HCM53" i="7" s="1"/>
  <c r="HCO53" i="7" s="1"/>
  <c r="HCQ53" i="7" s="1"/>
  <c r="HCS53" i="7" s="1"/>
  <c r="HCU53" i="7" s="1"/>
  <c r="HCW53" i="7" s="1"/>
  <c r="HCY53" i="7" s="1"/>
  <c r="HDA53" i="7" s="1"/>
  <c r="HDC53" i="7" s="1"/>
  <c r="HDE53" i="7" s="1"/>
  <c r="HDG53" i="7" s="1"/>
  <c r="HDI53" i="7" s="1"/>
  <c r="HDK53" i="7" s="1"/>
  <c r="HDM53" i="7" s="1"/>
  <c r="HDO53" i="7" s="1"/>
  <c r="HDQ53" i="7" s="1"/>
  <c r="HDS53" i="7" s="1"/>
  <c r="HDU53" i="7" s="1"/>
  <c r="HDW53" i="7" s="1"/>
  <c r="HDY53" i="7" s="1"/>
  <c r="HEA53" i="7" s="1"/>
  <c r="HEC53" i="7" s="1"/>
  <c r="HEE53" i="7" s="1"/>
  <c r="HEG53" i="7" s="1"/>
  <c r="HEI53" i="7" s="1"/>
  <c r="HEK53" i="7" s="1"/>
  <c r="HEM53" i="7" s="1"/>
  <c r="HEO53" i="7" s="1"/>
  <c r="HEQ53" i="7" s="1"/>
  <c r="HES53" i="7" s="1"/>
  <c r="HEU53" i="7" s="1"/>
  <c r="HEW53" i="7" s="1"/>
  <c r="HEY53" i="7" s="1"/>
  <c r="HFA53" i="7" s="1"/>
  <c r="HFC53" i="7" s="1"/>
  <c r="HFE53" i="7" s="1"/>
  <c r="HFG53" i="7" s="1"/>
  <c r="HFI53" i="7" s="1"/>
  <c r="HFK53" i="7" s="1"/>
  <c r="HFM53" i="7" s="1"/>
  <c r="HFO53" i="7" s="1"/>
  <c r="HFQ53" i="7" s="1"/>
  <c r="HFS53" i="7" s="1"/>
  <c r="HFU53" i="7" s="1"/>
  <c r="HFW53" i="7" s="1"/>
  <c r="HFY53" i="7" s="1"/>
  <c r="HGA53" i="7" s="1"/>
  <c r="HGC53" i="7" s="1"/>
  <c r="HGE53" i="7" s="1"/>
  <c r="HGG53" i="7" s="1"/>
  <c r="HGI53" i="7" s="1"/>
  <c r="HGK53" i="7" s="1"/>
  <c r="HGM53" i="7" s="1"/>
  <c r="HGO53" i="7" s="1"/>
  <c r="HGQ53" i="7" s="1"/>
  <c r="HGS53" i="7" s="1"/>
  <c r="HGU53" i="7" s="1"/>
  <c r="HGW53" i="7" s="1"/>
  <c r="HGY53" i="7" s="1"/>
  <c r="HHA53" i="7" s="1"/>
  <c r="HHC53" i="7" s="1"/>
  <c r="HHE53" i="7" s="1"/>
  <c r="HHG53" i="7" s="1"/>
  <c r="HHI53" i="7" s="1"/>
  <c r="HHK53" i="7" s="1"/>
  <c r="HHM53" i="7" s="1"/>
  <c r="HHO53" i="7" s="1"/>
  <c r="HHQ53" i="7" s="1"/>
  <c r="HHS53" i="7" s="1"/>
  <c r="HHU53" i="7" s="1"/>
  <c r="HHW53" i="7" s="1"/>
  <c r="HHY53" i="7" s="1"/>
  <c r="HIA53" i="7" s="1"/>
  <c r="HIC53" i="7" s="1"/>
  <c r="HIE53" i="7" s="1"/>
  <c r="HIG53" i="7" s="1"/>
  <c r="HII53" i="7" s="1"/>
  <c r="HIK53" i="7" s="1"/>
  <c r="HIM53" i="7" s="1"/>
  <c r="HIO53" i="7" s="1"/>
  <c r="HIQ53" i="7" s="1"/>
  <c r="HIS53" i="7" s="1"/>
  <c r="HIU53" i="7" s="1"/>
  <c r="HIW53" i="7" s="1"/>
  <c r="HIY53" i="7" s="1"/>
  <c r="HJA53" i="7" s="1"/>
  <c r="HJC53" i="7" s="1"/>
  <c r="HJE53" i="7" s="1"/>
  <c r="HJG53" i="7" s="1"/>
  <c r="HJI53" i="7" s="1"/>
  <c r="HJK53" i="7" s="1"/>
  <c r="HJM53" i="7" s="1"/>
  <c r="HJO53" i="7" s="1"/>
  <c r="HJQ53" i="7" s="1"/>
  <c r="HJS53" i="7" s="1"/>
  <c r="HJU53" i="7" s="1"/>
  <c r="HJW53" i="7" s="1"/>
  <c r="HJY53" i="7" s="1"/>
  <c r="HKA53" i="7" s="1"/>
  <c r="HKC53" i="7" s="1"/>
  <c r="HKE53" i="7" s="1"/>
  <c r="HKG53" i="7" s="1"/>
  <c r="HKI53" i="7" s="1"/>
  <c r="HKK53" i="7" s="1"/>
  <c r="HKM53" i="7" s="1"/>
  <c r="HKO53" i="7" s="1"/>
  <c r="HKQ53" i="7" s="1"/>
  <c r="HKS53" i="7" s="1"/>
  <c r="HKU53" i="7" s="1"/>
  <c r="HKW53" i="7" s="1"/>
  <c r="HKY53" i="7" s="1"/>
  <c r="HLA53" i="7" s="1"/>
  <c r="HLC53" i="7" s="1"/>
  <c r="HLE53" i="7" s="1"/>
  <c r="HLG53" i="7" s="1"/>
  <c r="HLI53" i="7" s="1"/>
  <c r="HLK53" i="7" s="1"/>
  <c r="HLM53" i="7" s="1"/>
  <c r="HLO53" i="7" s="1"/>
  <c r="HLQ53" i="7" s="1"/>
  <c r="HLS53" i="7" s="1"/>
  <c r="HLU53" i="7" s="1"/>
  <c r="HLW53" i="7" s="1"/>
  <c r="HLY53" i="7" s="1"/>
  <c r="HMA53" i="7" s="1"/>
  <c r="HMC53" i="7" s="1"/>
  <c r="HME53" i="7" s="1"/>
  <c r="HMG53" i="7" s="1"/>
  <c r="HMI53" i="7" s="1"/>
  <c r="HMK53" i="7" s="1"/>
  <c r="HMM53" i="7" s="1"/>
  <c r="HMO53" i="7" s="1"/>
  <c r="HMQ53" i="7" s="1"/>
  <c r="HMS53" i="7" s="1"/>
  <c r="HMU53" i="7" s="1"/>
  <c r="HMW53" i="7" s="1"/>
  <c r="HMY53" i="7" s="1"/>
  <c r="HNA53" i="7" s="1"/>
  <c r="HNC53" i="7" s="1"/>
  <c r="HNE53" i="7" s="1"/>
  <c r="HNG53" i="7" s="1"/>
  <c r="HNI53" i="7" s="1"/>
  <c r="HNK53" i="7" s="1"/>
  <c r="HNM53" i="7" s="1"/>
  <c r="HNO53" i="7" s="1"/>
  <c r="HNQ53" i="7" s="1"/>
  <c r="HNS53" i="7" s="1"/>
  <c r="HNU53" i="7" s="1"/>
  <c r="HNW53" i="7" s="1"/>
  <c r="HNY53" i="7" s="1"/>
  <c r="HOA53" i="7" s="1"/>
  <c r="HOC53" i="7" s="1"/>
  <c r="HOE53" i="7" s="1"/>
  <c r="HOG53" i="7" s="1"/>
  <c r="HOI53" i="7" s="1"/>
  <c r="HOK53" i="7" s="1"/>
  <c r="HOM53" i="7" s="1"/>
  <c r="HOO53" i="7" s="1"/>
  <c r="HOQ53" i="7" s="1"/>
  <c r="HOS53" i="7" s="1"/>
  <c r="HOU53" i="7" s="1"/>
  <c r="HOW53" i="7" s="1"/>
  <c r="HOY53" i="7" s="1"/>
  <c r="HPA53" i="7" s="1"/>
  <c r="HPC53" i="7" s="1"/>
  <c r="HPE53" i="7" s="1"/>
  <c r="HPG53" i="7" s="1"/>
  <c r="HPI53" i="7" s="1"/>
  <c r="HPK53" i="7" s="1"/>
  <c r="HPM53" i="7" s="1"/>
  <c r="HPO53" i="7" s="1"/>
  <c r="HPQ53" i="7" s="1"/>
  <c r="HPS53" i="7" s="1"/>
  <c r="HPU53" i="7" s="1"/>
  <c r="HPW53" i="7" s="1"/>
  <c r="HPY53" i="7" s="1"/>
  <c r="HQA53" i="7" s="1"/>
  <c r="HQC53" i="7" s="1"/>
  <c r="HQE53" i="7" s="1"/>
  <c r="HQG53" i="7" s="1"/>
  <c r="HQI53" i="7" s="1"/>
  <c r="HQK53" i="7" s="1"/>
  <c r="HQM53" i="7" s="1"/>
  <c r="HQO53" i="7" s="1"/>
  <c r="HQQ53" i="7" s="1"/>
  <c r="HQS53" i="7" s="1"/>
  <c r="HQU53" i="7" s="1"/>
  <c r="HQW53" i="7" s="1"/>
  <c r="HQY53" i="7" s="1"/>
  <c r="HRA53" i="7" s="1"/>
  <c r="HRC53" i="7" s="1"/>
  <c r="HRE53" i="7" s="1"/>
  <c r="HRG53" i="7" s="1"/>
  <c r="HRI53" i="7" s="1"/>
  <c r="HRK53" i="7" s="1"/>
  <c r="HRM53" i="7" s="1"/>
  <c r="HRO53" i="7" s="1"/>
  <c r="HRQ53" i="7" s="1"/>
  <c r="HRS53" i="7" s="1"/>
  <c r="HRU53" i="7" s="1"/>
  <c r="HRW53" i="7" s="1"/>
  <c r="HRY53" i="7" s="1"/>
  <c r="HSA53" i="7" s="1"/>
  <c r="HSC53" i="7" s="1"/>
  <c r="HSE53" i="7" s="1"/>
  <c r="HSG53" i="7" s="1"/>
  <c r="HSI53" i="7" s="1"/>
  <c r="HSK53" i="7" s="1"/>
  <c r="HSM53" i="7" s="1"/>
  <c r="HSO53" i="7" s="1"/>
  <c r="HSQ53" i="7" s="1"/>
  <c r="HSS53" i="7" s="1"/>
  <c r="HSU53" i="7" s="1"/>
  <c r="HSW53" i="7" s="1"/>
  <c r="HSY53" i="7" s="1"/>
  <c r="HTA53" i="7" s="1"/>
  <c r="HTC53" i="7" s="1"/>
  <c r="HTE53" i="7" s="1"/>
  <c r="HTG53" i="7" s="1"/>
  <c r="HTI53" i="7" s="1"/>
  <c r="HTK53" i="7" s="1"/>
  <c r="HTM53" i="7" s="1"/>
  <c r="HTO53" i="7" s="1"/>
  <c r="HTQ53" i="7" s="1"/>
  <c r="HTS53" i="7" s="1"/>
  <c r="HTU53" i="7" s="1"/>
  <c r="HTW53" i="7" s="1"/>
  <c r="HTY53" i="7" s="1"/>
  <c r="HUA53" i="7" s="1"/>
  <c r="HUC53" i="7" s="1"/>
  <c r="HUE53" i="7" s="1"/>
  <c r="HUG53" i="7" s="1"/>
  <c r="HUI53" i="7" s="1"/>
  <c r="HUK53" i="7" s="1"/>
  <c r="HUM53" i="7" s="1"/>
  <c r="HUO53" i="7" s="1"/>
  <c r="HUQ53" i="7" s="1"/>
  <c r="HUS53" i="7" s="1"/>
  <c r="HUU53" i="7" s="1"/>
  <c r="HUW53" i="7" s="1"/>
  <c r="HUY53" i="7" s="1"/>
  <c r="HVA53" i="7" s="1"/>
  <c r="HVC53" i="7" s="1"/>
  <c r="HVE53" i="7" s="1"/>
  <c r="HVG53" i="7" s="1"/>
  <c r="HVI53" i="7" s="1"/>
  <c r="HVK53" i="7" s="1"/>
  <c r="HVM53" i="7" s="1"/>
  <c r="HVO53" i="7" s="1"/>
  <c r="HVQ53" i="7" s="1"/>
  <c r="HVS53" i="7" s="1"/>
  <c r="HVU53" i="7" s="1"/>
  <c r="HVW53" i="7" s="1"/>
  <c r="HVY53" i="7" s="1"/>
  <c r="HWA53" i="7" s="1"/>
  <c r="HWC53" i="7" s="1"/>
  <c r="HWE53" i="7" s="1"/>
  <c r="HWG53" i="7" s="1"/>
  <c r="HWI53" i="7" s="1"/>
  <c r="HWK53" i="7" s="1"/>
  <c r="HWM53" i="7" s="1"/>
  <c r="HWO53" i="7" s="1"/>
  <c r="HWQ53" i="7" s="1"/>
  <c r="HWS53" i="7" s="1"/>
  <c r="HWU53" i="7" s="1"/>
  <c r="HWW53" i="7" s="1"/>
  <c r="HWY53" i="7" s="1"/>
  <c r="HXA53" i="7" s="1"/>
  <c r="HXC53" i="7" s="1"/>
  <c r="HXE53" i="7" s="1"/>
  <c r="HXG53" i="7" s="1"/>
  <c r="HXI53" i="7" s="1"/>
  <c r="HXK53" i="7" s="1"/>
  <c r="HXM53" i="7" s="1"/>
  <c r="HXO53" i="7" s="1"/>
  <c r="HXQ53" i="7" s="1"/>
  <c r="HXS53" i="7" s="1"/>
  <c r="HXU53" i="7" s="1"/>
  <c r="HXW53" i="7" s="1"/>
  <c r="HXY53" i="7" s="1"/>
  <c r="HYA53" i="7" s="1"/>
  <c r="HYC53" i="7" s="1"/>
  <c r="HYE53" i="7" s="1"/>
  <c r="HYG53" i="7" s="1"/>
  <c r="HYI53" i="7" s="1"/>
  <c r="HYK53" i="7" s="1"/>
  <c r="HYM53" i="7" s="1"/>
  <c r="HYO53" i="7" s="1"/>
  <c r="HYQ53" i="7" s="1"/>
  <c r="HYS53" i="7" s="1"/>
  <c r="HYU53" i="7" s="1"/>
  <c r="HYW53" i="7" s="1"/>
  <c r="HYY53" i="7" s="1"/>
  <c r="HZA53" i="7" s="1"/>
  <c r="HZC53" i="7" s="1"/>
  <c r="HZE53" i="7" s="1"/>
  <c r="HZG53" i="7" s="1"/>
  <c r="HZI53" i="7" s="1"/>
  <c r="HZK53" i="7" s="1"/>
  <c r="HZM53" i="7" s="1"/>
  <c r="HZO53" i="7" s="1"/>
  <c r="HZQ53" i="7" s="1"/>
  <c r="HZS53" i="7" s="1"/>
  <c r="HZU53" i="7" s="1"/>
  <c r="HZW53" i="7" s="1"/>
  <c r="HZY53" i="7" s="1"/>
  <c r="IAA53" i="7" s="1"/>
  <c r="IAC53" i="7" s="1"/>
  <c r="IAE53" i="7" s="1"/>
  <c r="IAG53" i="7" s="1"/>
  <c r="IAI53" i="7" s="1"/>
  <c r="IAK53" i="7" s="1"/>
  <c r="IAM53" i="7" s="1"/>
  <c r="IAO53" i="7" s="1"/>
  <c r="IAQ53" i="7" s="1"/>
  <c r="IAS53" i="7" s="1"/>
  <c r="IAU53" i="7" s="1"/>
  <c r="IAW53" i="7" s="1"/>
  <c r="IAY53" i="7" s="1"/>
  <c r="IBA53" i="7" s="1"/>
  <c r="IBC53" i="7" s="1"/>
  <c r="IBE53" i="7" s="1"/>
  <c r="IBG53" i="7" s="1"/>
  <c r="IBI53" i="7" s="1"/>
  <c r="IBK53" i="7" s="1"/>
  <c r="IBM53" i="7" s="1"/>
  <c r="IBO53" i="7" s="1"/>
  <c r="IBQ53" i="7" s="1"/>
  <c r="IBS53" i="7" s="1"/>
  <c r="IBU53" i="7" s="1"/>
  <c r="IBW53" i="7" s="1"/>
  <c r="IBY53" i="7" s="1"/>
  <c r="ICA53" i="7" s="1"/>
  <c r="ICC53" i="7" s="1"/>
  <c r="ICE53" i="7" s="1"/>
  <c r="ICG53" i="7" s="1"/>
  <c r="ICI53" i="7" s="1"/>
  <c r="ICK53" i="7" s="1"/>
  <c r="ICM53" i="7" s="1"/>
  <c r="ICO53" i="7" s="1"/>
  <c r="ICQ53" i="7" s="1"/>
  <c r="ICS53" i="7" s="1"/>
  <c r="ICU53" i="7" s="1"/>
  <c r="ICW53" i="7" s="1"/>
  <c r="ICY53" i="7" s="1"/>
  <c r="IDA53" i="7" s="1"/>
  <c r="IDC53" i="7" s="1"/>
  <c r="IDE53" i="7" s="1"/>
  <c r="IDG53" i="7" s="1"/>
  <c r="IDI53" i="7" s="1"/>
  <c r="IDK53" i="7" s="1"/>
  <c r="IDM53" i="7" s="1"/>
  <c r="IDO53" i="7" s="1"/>
  <c r="IDQ53" i="7" s="1"/>
  <c r="IDS53" i="7" s="1"/>
  <c r="IDU53" i="7" s="1"/>
  <c r="IDW53" i="7" s="1"/>
  <c r="IDY53" i="7" s="1"/>
  <c r="IEA53" i="7" s="1"/>
  <c r="IEC53" i="7" s="1"/>
  <c r="IEE53" i="7" s="1"/>
  <c r="IEG53" i="7" s="1"/>
  <c r="IEI53" i="7" s="1"/>
  <c r="IEK53" i="7" s="1"/>
  <c r="IEM53" i="7" s="1"/>
  <c r="IEO53" i="7" s="1"/>
  <c r="IEQ53" i="7" s="1"/>
  <c r="IES53" i="7" s="1"/>
  <c r="IEU53" i="7" s="1"/>
  <c r="IEW53" i="7" s="1"/>
  <c r="IEY53" i="7" s="1"/>
  <c r="IFA53" i="7" s="1"/>
  <c r="IFC53" i="7" s="1"/>
  <c r="IFE53" i="7" s="1"/>
  <c r="IFG53" i="7" s="1"/>
  <c r="IFI53" i="7" s="1"/>
  <c r="IFK53" i="7" s="1"/>
  <c r="IFM53" i="7" s="1"/>
  <c r="IFO53" i="7" s="1"/>
  <c r="IFQ53" i="7" s="1"/>
  <c r="IFS53" i="7" s="1"/>
  <c r="IFU53" i="7" s="1"/>
  <c r="IFW53" i="7" s="1"/>
  <c r="IFY53" i="7" s="1"/>
  <c r="IGA53" i="7" s="1"/>
  <c r="IGC53" i="7" s="1"/>
  <c r="IGE53" i="7" s="1"/>
  <c r="IGG53" i="7" s="1"/>
  <c r="IGI53" i="7" s="1"/>
  <c r="IGK53" i="7" s="1"/>
  <c r="IGM53" i="7" s="1"/>
  <c r="IGO53" i="7" s="1"/>
  <c r="IGQ53" i="7" s="1"/>
  <c r="IGS53" i="7" s="1"/>
  <c r="IGU53" i="7" s="1"/>
  <c r="IGW53" i="7" s="1"/>
  <c r="IGY53" i="7" s="1"/>
  <c r="IHA53" i="7" s="1"/>
  <c r="IHC53" i="7" s="1"/>
  <c r="IHE53" i="7" s="1"/>
  <c r="IHG53" i="7" s="1"/>
  <c r="IHI53" i="7" s="1"/>
  <c r="IHK53" i="7" s="1"/>
  <c r="IHM53" i="7" s="1"/>
  <c r="IHO53" i="7" s="1"/>
  <c r="IHQ53" i="7" s="1"/>
  <c r="IHS53" i="7" s="1"/>
  <c r="IHU53" i="7" s="1"/>
  <c r="IHW53" i="7" s="1"/>
  <c r="IHY53" i="7" s="1"/>
  <c r="IIA53" i="7" s="1"/>
  <c r="IIC53" i="7" s="1"/>
  <c r="IIE53" i="7" s="1"/>
  <c r="IIG53" i="7" s="1"/>
  <c r="III53" i="7" s="1"/>
  <c r="IIK53" i="7" s="1"/>
  <c r="IIM53" i="7" s="1"/>
  <c r="IIO53" i="7" s="1"/>
  <c r="IIQ53" i="7" s="1"/>
  <c r="IIS53" i="7" s="1"/>
  <c r="IIU53" i="7" s="1"/>
  <c r="IIW53" i="7" s="1"/>
  <c r="IIY53" i="7" s="1"/>
  <c r="IJA53" i="7" s="1"/>
  <c r="IJC53" i="7" s="1"/>
  <c r="IJE53" i="7" s="1"/>
  <c r="IJG53" i="7" s="1"/>
  <c r="IJI53" i="7" s="1"/>
  <c r="IJK53" i="7" s="1"/>
  <c r="IJM53" i="7" s="1"/>
  <c r="IJO53" i="7" s="1"/>
  <c r="IJQ53" i="7" s="1"/>
  <c r="IJS53" i="7" s="1"/>
  <c r="IJU53" i="7" s="1"/>
  <c r="IJW53" i="7" s="1"/>
  <c r="IJY53" i="7" s="1"/>
  <c r="IKA53" i="7" s="1"/>
  <c r="IKC53" i="7" s="1"/>
  <c r="IKE53" i="7" s="1"/>
  <c r="IKG53" i="7" s="1"/>
  <c r="IKI53" i="7" s="1"/>
  <c r="IKK53" i="7" s="1"/>
  <c r="IKM53" i="7" s="1"/>
  <c r="IKO53" i="7" s="1"/>
  <c r="IKQ53" i="7" s="1"/>
  <c r="IKS53" i="7" s="1"/>
  <c r="IKU53" i="7" s="1"/>
  <c r="IKW53" i="7" s="1"/>
  <c r="IKY53" i="7" s="1"/>
  <c r="ILA53" i="7" s="1"/>
  <c r="ILC53" i="7" s="1"/>
  <c r="ILE53" i="7" s="1"/>
  <c r="ILG53" i="7" s="1"/>
  <c r="ILI53" i="7" s="1"/>
  <c r="ILK53" i="7" s="1"/>
  <c r="ILM53" i="7" s="1"/>
  <c r="ILO53" i="7" s="1"/>
  <c r="ILQ53" i="7" s="1"/>
  <c r="ILS53" i="7" s="1"/>
  <c r="ILU53" i="7" s="1"/>
  <c r="ILW53" i="7" s="1"/>
  <c r="ILY53" i="7" s="1"/>
  <c r="IMA53" i="7" s="1"/>
  <c r="IMC53" i="7" s="1"/>
  <c r="IME53" i="7" s="1"/>
  <c r="IMG53" i="7" s="1"/>
  <c r="IMI53" i="7" s="1"/>
  <c r="IMK53" i="7" s="1"/>
  <c r="IMM53" i="7" s="1"/>
  <c r="IMO53" i="7" s="1"/>
  <c r="IMQ53" i="7" s="1"/>
  <c r="IMS53" i="7" s="1"/>
  <c r="IMU53" i="7" s="1"/>
  <c r="IMW53" i="7" s="1"/>
  <c r="IMY53" i="7" s="1"/>
  <c r="INA53" i="7" s="1"/>
  <c r="INC53" i="7" s="1"/>
  <c r="INE53" i="7" s="1"/>
  <c r="ING53" i="7" s="1"/>
  <c r="INI53" i="7" s="1"/>
  <c r="INK53" i="7" s="1"/>
  <c r="INM53" i="7" s="1"/>
  <c r="INO53" i="7" s="1"/>
  <c r="INQ53" i="7" s="1"/>
  <c r="INS53" i="7" s="1"/>
  <c r="INU53" i="7" s="1"/>
  <c r="INW53" i="7" s="1"/>
  <c r="INY53" i="7" s="1"/>
  <c r="IOA53" i="7" s="1"/>
  <c r="IOC53" i="7" s="1"/>
  <c r="IOE53" i="7" s="1"/>
  <c r="IOG53" i="7" s="1"/>
  <c r="IOI53" i="7" s="1"/>
  <c r="IOK53" i="7" s="1"/>
  <c r="IOM53" i="7" s="1"/>
  <c r="IOO53" i="7" s="1"/>
  <c r="IOQ53" i="7" s="1"/>
  <c r="IOS53" i="7" s="1"/>
  <c r="IOU53" i="7" s="1"/>
  <c r="IOW53" i="7" s="1"/>
  <c r="IOY53" i="7" s="1"/>
  <c r="IPA53" i="7" s="1"/>
  <c r="IPC53" i="7" s="1"/>
  <c r="IPE53" i="7" s="1"/>
  <c r="IPG53" i="7" s="1"/>
  <c r="IPI53" i="7" s="1"/>
  <c r="IPK53" i="7" s="1"/>
  <c r="IPM53" i="7" s="1"/>
  <c r="IPO53" i="7" s="1"/>
  <c r="IPQ53" i="7" s="1"/>
  <c r="IPS53" i="7" s="1"/>
  <c r="IPU53" i="7" s="1"/>
  <c r="IPW53" i="7" s="1"/>
  <c r="IPY53" i="7" s="1"/>
  <c r="IQA53" i="7" s="1"/>
  <c r="IQC53" i="7" s="1"/>
  <c r="IQE53" i="7" s="1"/>
  <c r="IQG53" i="7" s="1"/>
  <c r="IQI53" i="7" s="1"/>
  <c r="IQK53" i="7" s="1"/>
  <c r="IQM53" i="7" s="1"/>
  <c r="IQO53" i="7" s="1"/>
  <c r="IQQ53" i="7" s="1"/>
  <c r="IQS53" i="7" s="1"/>
  <c r="IQU53" i="7" s="1"/>
  <c r="IQW53" i="7" s="1"/>
  <c r="IQY53" i="7" s="1"/>
  <c r="IRA53" i="7" s="1"/>
  <c r="IRC53" i="7" s="1"/>
  <c r="IRE53" i="7" s="1"/>
  <c r="IRG53" i="7" s="1"/>
  <c r="IRI53" i="7" s="1"/>
  <c r="IRK53" i="7" s="1"/>
  <c r="IRM53" i="7" s="1"/>
  <c r="IRO53" i="7" s="1"/>
  <c r="IRQ53" i="7" s="1"/>
  <c r="IRS53" i="7" s="1"/>
  <c r="IRU53" i="7" s="1"/>
  <c r="IRW53" i="7" s="1"/>
  <c r="IRY53" i="7" s="1"/>
  <c r="ISA53" i="7" s="1"/>
  <c r="ISC53" i="7" s="1"/>
  <c r="ISE53" i="7" s="1"/>
  <c r="ISG53" i="7" s="1"/>
  <c r="ISI53" i="7" s="1"/>
  <c r="ISK53" i="7" s="1"/>
  <c r="ISM53" i="7" s="1"/>
  <c r="ISO53" i="7" s="1"/>
  <c r="ISQ53" i="7" s="1"/>
  <c r="ISS53" i="7" s="1"/>
  <c r="ISU53" i="7" s="1"/>
  <c r="ISW53" i="7" s="1"/>
  <c r="ISY53" i="7" s="1"/>
  <c r="ITA53" i="7" s="1"/>
  <c r="ITC53" i="7" s="1"/>
  <c r="ITE53" i="7" s="1"/>
  <c r="ITG53" i="7" s="1"/>
  <c r="ITI53" i="7" s="1"/>
  <c r="ITK53" i="7" s="1"/>
  <c r="ITM53" i="7" s="1"/>
  <c r="ITO53" i="7" s="1"/>
  <c r="ITQ53" i="7" s="1"/>
  <c r="ITS53" i="7" s="1"/>
  <c r="ITU53" i="7" s="1"/>
  <c r="ITW53" i="7" s="1"/>
  <c r="ITY53" i="7" s="1"/>
  <c r="IUA53" i="7" s="1"/>
  <c r="IUC53" i="7" s="1"/>
  <c r="IUE53" i="7" s="1"/>
  <c r="IUG53" i="7" s="1"/>
  <c r="IUI53" i="7" s="1"/>
  <c r="IUK53" i="7" s="1"/>
  <c r="IUM53" i="7" s="1"/>
  <c r="IUO53" i="7" s="1"/>
  <c r="IUQ53" i="7" s="1"/>
  <c r="IUS53" i="7" s="1"/>
  <c r="IUU53" i="7" s="1"/>
  <c r="IUW53" i="7" s="1"/>
  <c r="IUY53" i="7" s="1"/>
  <c r="IVA53" i="7" s="1"/>
  <c r="IVC53" i="7" s="1"/>
  <c r="IVE53" i="7" s="1"/>
  <c r="IVG53" i="7" s="1"/>
  <c r="IVI53" i="7" s="1"/>
  <c r="IVK53" i="7" s="1"/>
  <c r="IVM53" i="7" s="1"/>
  <c r="IVO53" i="7" s="1"/>
  <c r="IVQ53" i="7" s="1"/>
  <c r="IVS53" i="7" s="1"/>
  <c r="IVU53" i="7" s="1"/>
  <c r="IVW53" i="7" s="1"/>
  <c r="IVY53" i="7" s="1"/>
  <c r="IWA53" i="7" s="1"/>
  <c r="IWC53" i="7" s="1"/>
  <c r="IWE53" i="7" s="1"/>
  <c r="IWG53" i="7" s="1"/>
  <c r="IWI53" i="7" s="1"/>
  <c r="IWK53" i="7" s="1"/>
  <c r="IWM53" i="7" s="1"/>
  <c r="IWO53" i="7" s="1"/>
  <c r="IWQ53" i="7" s="1"/>
  <c r="IWS53" i="7" s="1"/>
  <c r="IWU53" i="7" s="1"/>
  <c r="IWW53" i="7" s="1"/>
  <c r="IWY53" i="7" s="1"/>
  <c r="IXA53" i="7" s="1"/>
  <c r="IXC53" i="7" s="1"/>
  <c r="IXE53" i="7" s="1"/>
  <c r="IXG53" i="7" s="1"/>
  <c r="IXI53" i="7" s="1"/>
  <c r="IXK53" i="7" s="1"/>
  <c r="IXM53" i="7" s="1"/>
  <c r="IXO53" i="7" s="1"/>
  <c r="IXQ53" i="7" s="1"/>
  <c r="IXS53" i="7" s="1"/>
  <c r="IXU53" i="7" s="1"/>
  <c r="IXW53" i="7" s="1"/>
  <c r="IXY53" i="7" s="1"/>
  <c r="IYA53" i="7" s="1"/>
  <c r="IYC53" i="7" s="1"/>
  <c r="IYE53" i="7" s="1"/>
  <c r="IYG53" i="7" s="1"/>
  <c r="IYI53" i="7" s="1"/>
  <c r="IYK53" i="7" s="1"/>
  <c r="IYM53" i="7" s="1"/>
  <c r="IYO53" i="7" s="1"/>
  <c r="IYQ53" i="7" s="1"/>
  <c r="IYS53" i="7" s="1"/>
  <c r="IYU53" i="7" s="1"/>
  <c r="IYW53" i="7" s="1"/>
  <c r="IYY53" i="7" s="1"/>
  <c r="IZA53" i="7" s="1"/>
  <c r="IZC53" i="7" s="1"/>
  <c r="IZE53" i="7" s="1"/>
  <c r="IZG53" i="7" s="1"/>
  <c r="IZI53" i="7" s="1"/>
  <c r="IZK53" i="7" s="1"/>
  <c r="IZM53" i="7" s="1"/>
  <c r="IZO53" i="7" s="1"/>
  <c r="IZQ53" i="7" s="1"/>
  <c r="IZS53" i="7" s="1"/>
  <c r="IZU53" i="7" s="1"/>
  <c r="IZW53" i="7" s="1"/>
  <c r="IZY53" i="7" s="1"/>
  <c r="JAA53" i="7" s="1"/>
  <c r="JAC53" i="7" s="1"/>
  <c r="JAE53" i="7" s="1"/>
  <c r="JAG53" i="7" s="1"/>
  <c r="JAI53" i="7" s="1"/>
  <c r="JAK53" i="7" s="1"/>
  <c r="JAM53" i="7" s="1"/>
  <c r="JAO53" i="7" s="1"/>
  <c r="JAQ53" i="7" s="1"/>
  <c r="JAS53" i="7" s="1"/>
  <c r="JAU53" i="7" s="1"/>
  <c r="JAW53" i="7" s="1"/>
  <c r="JAY53" i="7" s="1"/>
  <c r="JBA53" i="7" s="1"/>
  <c r="JBC53" i="7" s="1"/>
  <c r="JBE53" i="7" s="1"/>
  <c r="JBG53" i="7" s="1"/>
  <c r="JBI53" i="7" s="1"/>
  <c r="JBK53" i="7" s="1"/>
  <c r="JBM53" i="7" s="1"/>
  <c r="JBO53" i="7" s="1"/>
  <c r="JBQ53" i="7" s="1"/>
  <c r="JBS53" i="7" s="1"/>
  <c r="JBU53" i="7" s="1"/>
  <c r="JBW53" i="7" s="1"/>
  <c r="JBY53" i="7" s="1"/>
  <c r="JCA53" i="7" s="1"/>
  <c r="JCC53" i="7" s="1"/>
  <c r="JCE53" i="7" s="1"/>
  <c r="JCG53" i="7" s="1"/>
  <c r="JCI53" i="7" s="1"/>
  <c r="JCK53" i="7" s="1"/>
  <c r="JCM53" i="7" s="1"/>
  <c r="JCO53" i="7" s="1"/>
  <c r="JCQ53" i="7" s="1"/>
  <c r="JCS53" i="7" s="1"/>
  <c r="JCU53" i="7" s="1"/>
  <c r="JCW53" i="7" s="1"/>
  <c r="JCY53" i="7" s="1"/>
  <c r="JDA53" i="7" s="1"/>
  <c r="JDC53" i="7" s="1"/>
  <c r="JDE53" i="7" s="1"/>
  <c r="JDG53" i="7" s="1"/>
  <c r="JDI53" i="7" s="1"/>
  <c r="JDK53" i="7" s="1"/>
  <c r="JDM53" i="7" s="1"/>
  <c r="JDO53" i="7" s="1"/>
  <c r="JDQ53" i="7" s="1"/>
  <c r="JDS53" i="7" s="1"/>
  <c r="JDU53" i="7" s="1"/>
  <c r="JDW53" i="7" s="1"/>
  <c r="JDY53" i="7" s="1"/>
  <c r="JEA53" i="7" s="1"/>
  <c r="JEC53" i="7" s="1"/>
  <c r="JEE53" i="7" s="1"/>
  <c r="JEG53" i="7" s="1"/>
  <c r="JEI53" i="7" s="1"/>
  <c r="JEK53" i="7" s="1"/>
  <c r="JEM53" i="7" s="1"/>
  <c r="JEO53" i="7" s="1"/>
  <c r="JEQ53" i="7" s="1"/>
  <c r="JES53" i="7" s="1"/>
  <c r="JEU53" i="7" s="1"/>
  <c r="JEW53" i="7" s="1"/>
  <c r="JEY53" i="7" s="1"/>
  <c r="JFA53" i="7" s="1"/>
  <c r="JFC53" i="7" s="1"/>
  <c r="JFE53" i="7" s="1"/>
  <c r="JFG53" i="7" s="1"/>
  <c r="JFI53" i="7" s="1"/>
  <c r="JFK53" i="7" s="1"/>
  <c r="JFM53" i="7" s="1"/>
  <c r="JFO53" i="7" s="1"/>
  <c r="JFQ53" i="7" s="1"/>
  <c r="JFS53" i="7" s="1"/>
  <c r="JFU53" i="7" s="1"/>
  <c r="JFW53" i="7" s="1"/>
  <c r="JFY53" i="7" s="1"/>
  <c r="JGA53" i="7" s="1"/>
  <c r="JGC53" i="7" s="1"/>
  <c r="JGE53" i="7" s="1"/>
  <c r="JGG53" i="7" s="1"/>
  <c r="JGI53" i="7" s="1"/>
  <c r="JGK53" i="7" s="1"/>
  <c r="JGM53" i="7" s="1"/>
  <c r="JGO53" i="7" s="1"/>
  <c r="JGQ53" i="7" s="1"/>
  <c r="JGS53" i="7" s="1"/>
  <c r="JGU53" i="7" s="1"/>
  <c r="JGW53" i="7" s="1"/>
  <c r="JGY53" i="7" s="1"/>
  <c r="JHA53" i="7" s="1"/>
  <c r="JHC53" i="7" s="1"/>
  <c r="JHE53" i="7" s="1"/>
  <c r="JHG53" i="7" s="1"/>
  <c r="JHI53" i="7" s="1"/>
  <c r="JHK53" i="7" s="1"/>
  <c r="JHM53" i="7" s="1"/>
  <c r="JHO53" i="7" s="1"/>
  <c r="JHQ53" i="7" s="1"/>
  <c r="JHS53" i="7" s="1"/>
  <c r="JHU53" i="7" s="1"/>
  <c r="JHW53" i="7" s="1"/>
  <c r="JHY53" i="7" s="1"/>
  <c r="JIA53" i="7" s="1"/>
  <c r="JIC53" i="7" s="1"/>
  <c r="JIE53" i="7" s="1"/>
  <c r="JIG53" i="7" s="1"/>
  <c r="JII53" i="7" s="1"/>
  <c r="JIK53" i="7" s="1"/>
  <c r="JIM53" i="7" s="1"/>
  <c r="JIO53" i="7" s="1"/>
  <c r="JIQ53" i="7" s="1"/>
  <c r="JIS53" i="7" s="1"/>
  <c r="JIU53" i="7" s="1"/>
  <c r="JIW53" i="7" s="1"/>
  <c r="JIY53" i="7" s="1"/>
  <c r="JJA53" i="7" s="1"/>
  <c r="JJC53" i="7" s="1"/>
  <c r="JJE53" i="7" s="1"/>
  <c r="JJG53" i="7" s="1"/>
  <c r="JJI53" i="7" s="1"/>
  <c r="JJK53" i="7" s="1"/>
  <c r="JJM53" i="7" s="1"/>
  <c r="JJO53" i="7" s="1"/>
  <c r="JJQ53" i="7" s="1"/>
  <c r="JJS53" i="7" s="1"/>
  <c r="JJU53" i="7" s="1"/>
  <c r="JJW53" i="7" s="1"/>
  <c r="JJY53" i="7" s="1"/>
  <c r="JKA53" i="7" s="1"/>
  <c r="JKC53" i="7" s="1"/>
  <c r="JKE53" i="7" s="1"/>
  <c r="JKG53" i="7" s="1"/>
  <c r="JKI53" i="7" s="1"/>
  <c r="JKK53" i="7" s="1"/>
  <c r="JKM53" i="7" s="1"/>
  <c r="JKO53" i="7" s="1"/>
  <c r="JKQ53" i="7" s="1"/>
  <c r="JKS53" i="7" s="1"/>
  <c r="JKU53" i="7" s="1"/>
  <c r="JKW53" i="7" s="1"/>
  <c r="JKY53" i="7" s="1"/>
  <c r="JLA53" i="7" s="1"/>
  <c r="JLC53" i="7" s="1"/>
  <c r="JLE53" i="7" s="1"/>
  <c r="JLG53" i="7" s="1"/>
  <c r="JLI53" i="7" s="1"/>
  <c r="JLK53" i="7" s="1"/>
  <c r="JLM53" i="7" s="1"/>
  <c r="JLO53" i="7" s="1"/>
  <c r="JLQ53" i="7" s="1"/>
  <c r="JLS53" i="7" s="1"/>
  <c r="JLU53" i="7" s="1"/>
  <c r="JLW53" i="7" s="1"/>
  <c r="JLY53" i="7" s="1"/>
  <c r="JMA53" i="7" s="1"/>
  <c r="JMC53" i="7" s="1"/>
  <c r="JME53" i="7" s="1"/>
  <c r="JMG53" i="7" s="1"/>
  <c r="JMI53" i="7" s="1"/>
  <c r="JMK53" i="7" s="1"/>
  <c r="JMM53" i="7" s="1"/>
  <c r="JMO53" i="7" s="1"/>
  <c r="JMQ53" i="7" s="1"/>
  <c r="JMS53" i="7" s="1"/>
  <c r="JMU53" i="7" s="1"/>
  <c r="JMW53" i="7" s="1"/>
  <c r="JMY53" i="7" s="1"/>
  <c r="JNA53" i="7" s="1"/>
  <c r="JNC53" i="7" s="1"/>
  <c r="JNE53" i="7" s="1"/>
  <c r="JNG53" i="7" s="1"/>
  <c r="JNI53" i="7" s="1"/>
  <c r="JNK53" i="7" s="1"/>
  <c r="JNM53" i="7" s="1"/>
  <c r="JNO53" i="7" s="1"/>
  <c r="JNQ53" i="7" s="1"/>
  <c r="JNS53" i="7" s="1"/>
  <c r="JNU53" i="7" s="1"/>
  <c r="JNW53" i="7" s="1"/>
  <c r="JNY53" i="7" s="1"/>
  <c r="JOA53" i="7" s="1"/>
  <c r="JOC53" i="7" s="1"/>
  <c r="JOE53" i="7" s="1"/>
  <c r="JOG53" i="7" s="1"/>
  <c r="JOI53" i="7" s="1"/>
  <c r="JOK53" i="7" s="1"/>
  <c r="JOM53" i="7" s="1"/>
  <c r="JOO53" i="7" s="1"/>
  <c r="JOQ53" i="7" s="1"/>
  <c r="JOS53" i="7" s="1"/>
  <c r="JOU53" i="7" s="1"/>
  <c r="JOW53" i="7" s="1"/>
  <c r="JOY53" i="7" s="1"/>
  <c r="JPA53" i="7" s="1"/>
  <c r="JPC53" i="7" s="1"/>
  <c r="JPE53" i="7" s="1"/>
  <c r="JPG53" i="7" s="1"/>
  <c r="JPI53" i="7" s="1"/>
  <c r="JPK53" i="7" s="1"/>
  <c r="JPM53" i="7" s="1"/>
  <c r="JPO53" i="7" s="1"/>
  <c r="JPQ53" i="7" s="1"/>
  <c r="JPS53" i="7" s="1"/>
  <c r="JPU53" i="7" s="1"/>
  <c r="JPW53" i="7" s="1"/>
  <c r="JPY53" i="7" s="1"/>
  <c r="JQA53" i="7" s="1"/>
  <c r="JQC53" i="7" s="1"/>
  <c r="JQE53" i="7" s="1"/>
  <c r="JQG53" i="7" s="1"/>
  <c r="JQI53" i="7" s="1"/>
  <c r="JQK53" i="7" s="1"/>
  <c r="JQM53" i="7" s="1"/>
  <c r="JQO53" i="7" s="1"/>
  <c r="JQQ53" i="7" s="1"/>
  <c r="JQS53" i="7" s="1"/>
  <c r="JQU53" i="7" s="1"/>
  <c r="JQW53" i="7" s="1"/>
  <c r="JQY53" i="7" s="1"/>
  <c r="JRA53" i="7" s="1"/>
  <c r="JRC53" i="7" s="1"/>
  <c r="JRE53" i="7" s="1"/>
  <c r="JRG53" i="7" s="1"/>
  <c r="JRI53" i="7" s="1"/>
  <c r="JRK53" i="7" s="1"/>
  <c r="JRM53" i="7" s="1"/>
  <c r="JRO53" i="7" s="1"/>
  <c r="JRQ53" i="7" s="1"/>
  <c r="JRS53" i="7" s="1"/>
  <c r="JRU53" i="7" s="1"/>
  <c r="JRW53" i="7" s="1"/>
  <c r="JRY53" i="7" s="1"/>
  <c r="JSA53" i="7" s="1"/>
  <c r="JSC53" i="7" s="1"/>
  <c r="JSE53" i="7" s="1"/>
  <c r="JSG53" i="7" s="1"/>
  <c r="JSI53" i="7" s="1"/>
  <c r="JSK53" i="7" s="1"/>
  <c r="JSM53" i="7" s="1"/>
  <c r="JSO53" i="7" s="1"/>
  <c r="JSQ53" i="7" s="1"/>
  <c r="JSS53" i="7" s="1"/>
  <c r="JSU53" i="7" s="1"/>
  <c r="JSW53" i="7" s="1"/>
  <c r="JSY53" i="7" s="1"/>
  <c r="JTA53" i="7" s="1"/>
  <c r="JTC53" i="7" s="1"/>
  <c r="JTE53" i="7" s="1"/>
  <c r="JTG53" i="7" s="1"/>
  <c r="JTI53" i="7" s="1"/>
  <c r="JTK53" i="7" s="1"/>
  <c r="JTM53" i="7" s="1"/>
  <c r="JTO53" i="7" s="1"/>
  <c r="JTQ53" i="7" s="1"/>
  <c r="JTS53" i="7" s="1"/>
  <c r="JTU53" i="7" s="1"/>
  <c r="JTW53" i="7" s="1"/>
  <c r="JTY53" i="7" s="1"/>
  <c r="JUA53" i="7" s="1"/>
  <c r="JUC53" i="7" s="1"/>
  <c r="JUE53" i="7" s="1"/>
  <c r="JUG53" i="7" s="1"/>
  <c r="JUI53" i="7" s="1"/>
  <c r="JUK53" i="7" s="1"/>
  <c r="JUM53" i="7" s="1"/>
  <c r="JUO53" i="7" s="1"/>
  <c r="JUQ53" i="7" s="1"/>
  <c r="JUS53" i="7" s="1"/>
  <c r="JUU53" i="7" s="1"/>
  <c r="JUW53" i="7" s="1"/>
  <c r="JUY53" i="7" s="1"/>
  <c r="JVA53" i="7" s="1"/>
  <c r="JVC53" i="7" s="1"/>
  <c r="JVE53" i="7" s="1"/>
  <c r="JVG53" i="7" s="1"/>
  <c r="JVI53" i="7" s="1"/>
  <c r="JVK53" i="7" s="1"/>
  <c r="JVM53" i="7" s="1"/>
  <c r="JVO53" i="7" s="1"/>
  <c r="JVQ53" i="7" s="1"/>
  <c r="JVS53" i="7" s="1"/>
  <c r="JVU53" i="7" s="1"/>
  <c r="JVW53" i="7" s="1"/>
  <c r="JVY53" i="7" s="1"/>
  <c r="JWA53" i="7" s="1"/>
  <c r="JWC53" i="7" s="1"/>
  <c r="JWE53" i="7" s="1"/>
  <c r="JWG53" i="7" s="1"/>
  <c r="JWI53" i="7" s="1"/>
  <c r="JWK53" i="7" s="1"/>
  <c r="JWM53" i="7" s="1"/>
  <c r="JWO53" i="7" s="1"/>
  <c r="JWQ53" i="7" s="1"/>
  <c r="JWS53" i="7" s="1"/>
  <c r="JWU53" i="7" s="1"/>
  <c r="JWW53" i="7" s="1"/>
  <c r="JWY53" i="7" s="1"/>
  <c r="JXA53" i="7" s="1"/>
  <c r="JXC53" i="7" s="1"/>
  <c r="JXE53" i="7" s="1"/>
  <c r="JXG53" i="7" s="1"/>
  <c r="JXI53" i="7" s="1"/>
  <c r="JXK53" i="7" s="1"/>
  <c r="JXM53" i="7" s="1"/>
  <c r="JXO53" i="7" s="1"/>
  <c r="JXQ53" i="7" s="1"/>
  <c r="JXS53" i="7" s="1"/>
  <c r="JXU53" i="7" s="1"/>
  <c r="JXW53" i="7" s="1"/>
  <c r="JXY53" i="7" s="1"/>
  <c r="JYA53" i="7" s="1"/>
  <c r="JYC53" i="7" s="1"/>
  <c r="JYE53" i="7" s="1"/>
  <c r="JYG53" i="7" s="1"/>
  <c r="JYI53" i="7" s="1"/>
  <c r="JYK53" i="7" s="1"/>
  <c r="JYM53" i="7" s="1"/>
  <c r="JYO53" i="7" s="1"/>
  <c r="JYQ53" i="7" s="1"/>
  <c r="JYS53" i="7" s="1"/>
  <c r="JYU53" i="7" s="1"/>
  <c r="JYW53" i="7" s="1"/>
  <c r="JYY53" i="7" s="1"/>
  <c r="JZA53" i="7" s="1"/>
  <c r="JZC53" i="7" s="1"/>
  <c r="JZE53" i="7" s="1"/>
  <c r="JZG53" i="7" s="1"/>
  <c r="JZI53" i="7" s="1"/>
  <c r="JZK53" i="7" s="1"/>
  <c r="JZM53" i="7" s="1"/>
  <c r="JZO53" i="7" s="1"/>
  <c r="JZQ53" i="7" s="1"/>
  <c r="JZS53" i="7" s="1"/>
  <c r="JZU53" i="7" s="1"/>
  <c r="JZW53" i="7" s="1"/>
  <c r="JZY53" i="7" s="1"/>
  <c r="KAA53" i="7" s="1"/>
  <c r="KAC53" i="7" s="1"/>
  <c r="KAE53" i="7" s="1"/>
  <c r="KAG53" i="7" s="1"/>
  <c r="KAI53" i="7" s="1"/>
  <c r="KAK53" i="7" s="1"/>
  <c r="KAM53" i="7" s="1"/>
  <c r="KAO53" i="7" s="1"/>
  <c r="KAQ53" i="7" s="1"/>
  <c r="KAS53" i="7" s="1"/>
  <c r="KAU53" i="7" s="1"/>
  <c r="KAW53" i="7" s="1"/>
  <c r="KAY53" i="7" s="1"/>
  <c r="KBA53" i="7" s="1"/>
  <c r="KBC53" i="7" s="1"/>
  <c r="KBE53" i="7" s="1"/>
  <c r="KBG53" i="7" s="1"/>
  <c r="KBI53" i="7" s="1"/>
  <c r="KBK53" i="7" s="1"/>
  <c r="KBM53" i="7" s="1"/>
  <c r="KBO53" i="7" s="1"/>
  <c r="KBQ53" i="7" s="1"/>
  <c r="KBS53" i="7" s="1"/>
  <c r="KBU53" i="7" s="1"/>
  <c r="KBW53" i="7" s="1"/>
  <c r="KBY53" i="7" s="1"/>
  <c r="KCA53" i="7" s="1"/>
  <c r="KCC53" i="7" s="1"/>
  <c r="KCE53" i="7" s="1"/>
  <c r="KCG53" i="7" s="1"/>
  <c r="KCI53" i="7" s="1"/>
  <c r="KCK53" i="7" s="1"/>
  <c r="KCM53" i="7" s="1"/>
  <c r="KCO53" i="7" s="1"/>
  <c r="KCQ53" i="7" s="1"/>
  <c r="KCS53" i="7" s="1"/>
  <c r="KCU53" i="7" s="1"/>
  <c r="KCW53" i="7" s="1"/>
  <c r="KCY53" i="7" s="1"/>
  <c r="KDA53" i="7" s="1"/>
  <c r="KDC53" i="7" s="1"/>
  <c r="KDE53" i="7" s="1"/>
  <c r="KDG53" i="7" s="1"/>
  <c r="KDI53" i="7" s="1"/>
  <c r="KDK53" i="7" s="1"/>
  <c r="KDM53" i="7" s="1"/>
  <c r="KDO53" i="7" s="1"/>
  <c r="KDQ53" i="7" s="1"/>
  <c r="KDS53" i="7" s="1"/>
  <c r="KDU53" i="7" s="1"/>
  <c r="KDW53" i="7" s="1"/>
  <c r="KDY53" i="7" s="1"/>
  <c r="KEA53" i="7" s="1"/>
  <c r="KEC53" i="7" s="1"/>
  <c r="KEE53" i="7" s="1"/>
  <c r="KEG53" i="7" s="1"/>
  <c r="KEI53" i="7" s="1"/>
  <c r="KEK53" i="7" s="1"/>
  <c r="KEM53" i="7" s="1"/>
  <c r="KEO53" i="7" s="1"/>
  <c r="KEQ53" i="7" s="1"/>
  <c r="KES53" i="7" s="1"/>
  <c r="KEU53" i="7" s="1"/>
  <c r="KEW53" i="7" s="1"/>
  <c r="KEY53" i="7" s="1"/>
  <c r="KFA53" i="7" s="1"/>
  <c r="KFC53" i="7" s="1"/>
  <c r="KFE53" i="7" s="1"/>
  <c r="KFG53" i="7" s="1"/>
  <c r="KFI53" i="7" s="1"/>
  <c r="KFK53" i="7" s="1"/>
  <c r="KFM53" i="7" s="1"/>
  <c r="KFO53" i="7" s="1"/>
  <c r="KFQ53" i="7" s="1"/>
  <c r="KFS53" i="7" s="1"/>
  <c r="KFU53" i="7" s="1"/>
  <c r="KFW53" i="7" s="1"/>
  <c r="KFY53" i="7" s="1"/>
  <c r="KGA53" i="7" s="1"/>
  <c r="KGC53" i="7" s="1"/>
  <c r="KGE53" i="7" s="1"/>
  <c r="KGG53" i="7" s="1"/>
  <c r="KGI53" i="7" s="1"/>
  <c r="KGK53" i="7" s="1"/>
  <c r="KGM53" i="7" s="1"/>
  <c r="KGO53" i="7" s="1"/>
  <c r="KGQ53" i="7" s="1"/>
  <c r="KGS53" i="7" s="1"/>
  <c r="KGU53" i="7" s="1"/>
  <c r="KGW53" i="7" s="1"/>
  <c r="KGY53" i="7" s="1"/>
  <c r="KHA53" i="7" s="1"/>
  <c r="KHC53" i="7" s="1"/>
  <c r="KHE53" i="7" s="1"/>
  <c r="KHG53" i="7" s="1"/>
  <c r="KHI53" i="7" s="1"/>
  <c r="KHK53" i="7" s="1"/>
  <c r="KHM53" i="7" s="1"/>
  <c r="KHO53" i="7" s="1"/>
  <c r="KHQ53" i="7" s="1"/>
  <c r="KHS53" i="7" s="1"/>
  <c r="KHU53" i="7" s="1"/>
  <c r="KHW53" i="7" s="1"/>
  <c r="KHY53" i="7" s="1"/>
  <c r="KIA53" i="7" s="1"/>
  <c r="KIC53" i="7" s="1"/>
  <c r="KIE53" i="7" s="1"/>
  <c r="KIG53" i="7" s="1"/>
  <c r="KII53" i="7" s="1"/>
  <c r="KIK53" i="7" s="1"/>
  <c r="KIM53" i="7" s="1"/>
  <c r="KIO53" i="7" s="1"/>
  <c r="KIQ53" i="7" s="1"/>
  <c r="KIS53" i="7" s="1"/>
  <c r="KIU53" i="7" s="1"/>
  <c r="KIW53" i="7" s="1"/>
  <c r="KIY53" i="7" s="1"/>
  <c r="KJA53" i="7" s="1"/>
  <c r="KJC53" i="7" s="1"/>
  <c r="KJE53" i="7" s="1"/>
  <c r="KJG53" i="7" s="1"/>
  <c r="KJI53" i="7" s="1"/>
  <c r="KJK53" i="7" s="1"/>
  <c r="KJM53" i="7" s="1"/>
  <c r="KJO53" i="7" s="1"/>
  <c r="KJQ53" i="7" s="1"/>
  <c r="KJS53" i="7" s="1"/>
  <c r="KJU53" i="7" s="1"/>
  <c r="KJW53" i="7" s="1"/>
  <c r="KJY53" i="7" s="1"/>
  <c r="KKA53" i="7" s="1"/>
  <c r="KKC53" i="7" s="1"/>
  <c r="KKE53" i="7" s="1"/>
  <c r="KKG53" i="7" s="1"/>
  <c r="KKI53" i="7" s="1"/>
  <c r="KKK53" i="7" s="1"/>
  <c r="KKM53" i="7" s="1"/>
  <c r="KKO53" i="7" s="1"/>
  <c r="KKQ53" i="7" s="1"/>
  <c r="KKS53" i="7" s="1"/>
  <c r="KKU53" i="7" s="1"/>
  <c r="KKW53" i="7" s="1"/>
  <c r="KKY53" i="7" s="1"/>
  <c r="KLA53" i="7" s="1"/>
  <c r="KLC53" i="7" s="1"/>
  <c r="KLE53" i="7" s="1"/>
  <c r="KLG53" i="7" s="1"/>
  <c r="KLI53" i="7" s="1"/>
  <c r="KLK53" i="7" s="1"/>
  <c r="KLM53" i="7" s="1"/>
  <c r="KLO53" i="7" s="1"/>
  <c r="KLQ53" i="7" s="1"/>
  <c r="KLS53" i="7" s="1"/>
  <c r="KLU53" i="7" s="1"/>
  <c r="KLW53" i="7" s="1"/>
  <c r="KLY53" i="7" s="1"/>
  <c r="KMA53" i="7" s="1"/>
  <c r="KMC53" i="7" s="1"/>
  <c r="KME53" i="7" s="1"/>
  <c r="KMG53" i="7" s="1"/>
  <c r="KMI53" i="7" s="1"/>
  <c r="KMK53" i="7" s="1"/>
  <c r="KMM53" i="7" s="1"/>
  <c r="KMO53" i="7" s="1"/>
  <c r="KMQ53" i="7" s="1"/>
  <c r="KMS53" i="7" s="1"/>
  <c r="KMU53" i="7" s="1"/>
  <c r="KMW53" i="7" s="1"/>
  <c r="KMY53" i="7" s="1"/>
  <c r="KNA53" i="7" s="1"/>
  <c r="KNC53" i="7" s="1"/>
  <c r="KNE53" i="7" s="1"/>
  <c r="KNG53" i="7" s="1"/>
  <c r="KNI53" i="7" s="1"/>
  <c r="KNK53" i="7" s="1"/>
  <c r="KNM53" i="7" s="1"/>
  <c r="KNO53" i="7" s="1"/>
  <c r="KNQ53" i="7" s="1"/>
  <c r="KNS53" i="7" s="1"/>
  <c r="KNU53" i="7" s="1"/>
  <c r="KNW53" i="7" s="1"/>
  <c r="KNY53" i="7" s="1"/>
  <c r="KOA53" i="7" s="1"/>
  <c r="KOC53" i="7" s="1"/>
  <c r="KOE53" i="7" s="1"/>
  <c r="KOG53" i="7" s="1"/>
  <c r="KOI53" i="7" s="1"/>
  <c r="KOK53" i="7" s="1"/>
  <c r="KOM53" i="7" s="1"/>
  <c r="KOO53" i="7" s="1"/>
  <c r="KOQ53" i="7" s="1"/>
  <c r="KOS53" i="7" s="1"/>
  <c r="KOU53" i="7" s="1"/>
  <c r="KOW53" i="7" s="1"/>
  <c r="KOY53" i="7" s="1"/>
  <c r="KPA53" i="7" s="1"/>
  <c r="KPC53" i="7" s="1"/>
  <c r="KPE53" i="7" s="1"/>
  <c r="KPG53" i="7" s="1"/>
  <c r="KPI53" i="7" s="1"/>
  <c r="KPK53" i="7" s="1"/>
  <c r="KPM53" i="7" s="1"/>
  <c r="KPO53" i="7" s="1"/>
  <c r="KPQ53" i="7" s="1"/>
  <c r="KPS53" i="7" s="1"/>
  <c r="KPU53" i="7" s="1"/>
  <c r="KPW53" i="7" s="1"/>
  <c r="KPY53" i="7" s="1"/>
  <c r="KQA53" i="7" s="1"/>
  <c r="KQC53" i="7" s="1"/>
  <c r="KQE53" i="7" s="1"/>
  <c r="KQG53" i="7" s="1"/>
  <c r="KQI53" i="7" s="1"/>
  <c r="KQK53" i="7" s="1"/>
  <c r="KQM53" i="7" s="1"/>
  <c r="KQO53" i="7" s="1"/>
  <c r="KQQ53" i="7" s="1"/>
  <c r="KQS53" i="7" s="1"/>
  <c r="KQU53" i="7" s="1"/>
  <c r="KQW53" i="7" s="1"/>
  <c r="KQY53" i="7" s="1"/>
  <c r="KRA53" i="7" s="1"/>
  <c r="KRC53" i="7" s="1"/>
  <c r="KRE53" i="7" s="1"/>
  <c r="KRG53" i="7" s="1"/>
  <c r="KRI53" i="7" s="1"/>
  <c r="KRK53" i="7" s="1"/>
  <c r="KRM53" i="7" s="1"/>
  <c r="KRO53" i="7" s="1"/>
  <c r="KRQ53" i="7" s="1"/>
  <c r="KRS53" i="7" s="1"/>
  <c r="KRU53" i="7" s="1"/>
  <c r="KRW53" i="7" s="1"/>
  <c r="KRY53" i="7" s="1"/>
  <c r="KSA53" i="7" s="1"/>
  <c r="KSC53" i="7" s="1"/>
  <c r="KSE53" i="7" s="1"/>
  <c r="KSG53" i="7" s="1"/>
  <c r="KSI53" i="7" s="1"/>
  <c r="KSK53" i="7" s="1"/>
  <c r="KSM53" i="7" s="1"/>
  <c r="KSO53" i="7" s="1"/>
  <c r="KSQ53" i="7" s="1"/>
  <c r="KSS53" i="7" s="1"/>
  <c r="KSU53" i="7" s="1"/>
  <c r="KSW53" i="7" s="1"/>
  <c r="KSY53" i="7" s="1"/>
  <c r="KTA53" i="7" s="1"/>
  <c r="KTC53" i="7" s="1"/>
  <c r="KTE53" i="7" s="1"/>
  <c r="KTG53" i="7" s="1"/>
  <c r="KTI53" i="7" s="1"/>
  <c r="KTK53" i="7" s="1"/>
  <c r="KTM53" i="7" s="1"/>
  <c r="KTO53" i="7" s="1"/>
  <c r="KTQ53" i="7" s="1"/>
  <c r="KTS53" i="7" s="1"/>
  <c r="KTU53" i="7" s="1"/>
  <c r="KTW53" i="7" s="1"/>
  <c r="KTY53" i="7" s="1"/>
  <c r="KUA53" i="7" s="1"/>
  <c r="KUC53" i="7" s="1"/>
  <c r="KUE53" i="7" s="1"/>
  <c r="KUG53" i="7" s="1"/>
  <c r="KUI53" i="7" s="1"/>
  <c r="KUK53" i="7" s="1"/>
  <c r="KUM53" i="7" s="1"/>
  <c r="KUO53" i="7" s="1"/>
  <c r="KUQ53" i="7" s="1"/>
  <c r="KUS53" i="7" s="1"/>
  <c r="KUU53" i="7" s="1"/>
  <c r="KUW53" i="7" s="1"/>
  <c r="KUY53" i="7" s="1"/>
  <c r="KVA53" i="7" s="1"/>
  <c r="KVC53" i="7" s="1"/>
  <c r="KVE53" i="7" s="1"/>
  <c r="KVG53" i="7" s="1"/>
  <c r="KVI53" i="7" s="1"/>
  <c r="KVK53" i="7" s="1"/>
  <c r="KVM53" i="7" s="1"/>
  <c r="KVO53" i="7" s="1"/>
  <c r="KVQ53" i="7" s="1"/>
  <c r="KVS53" i="7" s="1"/>
  <c r="KVU53" i="7" s="1"/>
  <c r="KVW53" i="7" s="1"/>
  <c r="KVY53" i="7" s="1"/>
  <c r="KWA53" i="7" s="1"/>
  <c r="KWC53" i="7" s="1"/>
  <c r="KWE53" i="7" s="1"/>
  <c r="KWG53" i="7" s="1"/>
  <c r="KWI53" i="7" s="1"/>
  <c r="KWK53" i="7" s="1"/>
  <c r="KWM53" i="7" s="1"/>
  <c r="KWO53" i="7" s="1"/>
  <c r="KWQ53" i="7" s="1"/>
  <c r="KWS53" i="7" s="1"/>
  <c r="KWU53" i="7" s="1"/>
  <c r="KWW53" i="7" s="1"/>
  <c r="KWY53" i="7" s="1"/>
  <c r="KXA53" i="7" s="1"/>
  <c r="KXC53" i="7" s="1"/>
  <c r="KXE53" i="7" s="1"/>
  <c r="KXG53" i="7" s="1"/>
  <c r="KXI53" i="7" s="1"/>
  <c r="KXK53" i="7" s="1"/>
  <c r="KXM53" i="7" s="1"/>
  <c r="KXO53" i="7" s="1"/>
  <c r="KXQ53" i="7" s="1"/>
  <c r="KXS53" i="7" s="1"/>
  <c r="KXU53" i="7" s="1"/>
  <c r="KXW53" i="7" s="1"/>
  <c r="KXY53" i="7" s="1"/>
  <c r="KYA53" i="7" s="1"/>
  <c r="KYC53" i="7" s="1"/>
  <c r="KYE53" i="7" s="1"/>
  <c r="KYG53" i="7" s="1"/>
  <c r="KYI53" i="7" s="1"/>
  <c r="KYK53" i="7" s="1"/>
  <c r="KYM53" i="7" s="1"/>
  <c r="KYO53" i="7" s="1"/>
  <c r="KYQ53" i="7" s="1"/>
  <c r="KYS53" i="7" s="1"/>
  <c r="KYU53" i="7" s="1"/>
  <c r="KYW53" i="7" s="1"/>
  <c r="KYY53" i="7" s="1"/>
  <c r="KZA53" i="7" s="1"/>
  <c r="KZC53" i="7" s="1"/>
  <c r="KZE53" i="7" s="1"/>
  <c r="KZG53" i="7" s="1"/>
  <c r="KZI53" i="7" s="1"/>
  <c r="KZK53" i="7" s="1"/>
  <c r="KZM53" i="7" s="1"/>
  <c r="KZO53" i="7" s="1"/>
  <c r="KZQ53" i="7" s="1"/>
  <c r="KZS53" i="7" s="1"/>
  <c r="KZU53" i="7" s="1"/>
  <c r="KZW53" i="7" s="1"/>
  <c r="KZY53" i="7" s="1"/>
  <c r="LAA53" i="7" s="1"/>
  <c r="LAC53" i="7" s="1"/>
  <c r="LAE53" i="7" s="1"/>
  <c r="LAG53" i="7" s="1"/>
  <c r="LAI53" i="7" s="1"/>
  <c r="LAK53" i="7" s="1"/>
  <c r="LAM53" i="7" s="1"/>
  <c r="LAO53" i="7" s="1"/>
  <c r="LAQ53" i="7" s="1"/>
  <c r="LAS53" i="7" s="1"/>
  <c r="LAU53" i="7" s="1"/>
  <c r="LAW53" i="7" s="1"/>
  <c r="LAY53" i="7" s="1"/>
  <c r="LBA53" i="7" s="1"/>
  <c r="LBC53" i="7" s="1"/>
  <c r="LBE53" i="7" s="1"/>
  <c r="LBG53" i="7" s="1"/>
  <c r="LBI53" i="7" s="1"/>
  <c r="LBK53" i="7" s="1"/>
  <c r="LBM53" i="7" s="1"/>
  <c r="LBO53" i="7" s="1"/>
  <c r="LBQ53" i="7" s="1"/>
  <c r="LBS53" i="7" s="1"/>
  <c r="LBU53" i="7" s="1"/>
  <c r="LBW53" i="7" s="1"/>
  <c r="LBY53" i="7" s="1"/>
  <c r="LCA53" i="7" s="1"/>
  <c r="LCC53" i="7" s="1"/>
  <c r="LCE53" i="7" s="1"/>
  <c r="LCG53" i="7" s="1"/>
  <c r="LCI53" i="7" s="1"/>
  <c r="LCK53" i="7" s="1"/>
  <c r="LCM53" i="7" s="1"/>
  <c r="LCO53" i="7" s="1"/>
  <c r="LCQ53" i="7" s="1"/>
  <c r="LCS53" i="7" s="1"/>
  <c r="LCU53" i="7" s="1"/>
  <c r="LCW53" i="7" s="1"/>
  <c r="LCY53" i="7" s="1"/>
  <c r="LDA53" i="7" s="1"/>
  <c r="LDC53" i="7" s="1"/>
  <c r="LDE53" i="7" s="1"/>
  <c r="LDG53" i="7" s="1"/>
  <c r="LDI53" i="7" s="1"/>
  <c r="LDK53" i="7" s="1"/>
  <c r="LDM53" i="7" s="1"/>
  <c r="LDO53" i="7" s="1"/>
  <c r="LDQ53" i="7" s="1"/>
  <c r="LDS53" i="7" s="1"/>
  <c r="LDU53" i="7" s="1"/>
  <c r="LDW53" i="7" s="1"/>
  <c r="LDY53" i="7" s="1"/>
  <c r="LEA53" i="7" s="1"/>
  <c r="LEC53" i="7" s="1"/>
  <c r="LEE53" i="7" s="1"/>
  <c r="LEG53" i="7" s="1"/>
  <c r="LEI53" i="7" s="1"/>
  <c r="LEK53" i="7" s="1"/>
  <c r="LEM53" i="7" s="1"/>
  <c r="LEO53" i="7" s="1"/>
  <c r="LEQ53" i="7" s="1"/>
  <c r="LES53" i="7" s="1"/>
  <c r="LEU53" i="7" s="1"/>
  <c r="LEW53" i="7" s="1"/>
  <c r="LEY53" i="7" s="1"/>
  <c r="LFA53" i="7" s="1"/>
  <c r="LFC53" i="7" s="1"/>
  <c r="LFE53" i="7" s="1"/>
  <c r="LFG53" i="7" s="1"/>
  <c r="LFI53" i="7" s="1"/>
  <c r="LFK53" i="7" s="1"/>
  <c r="LFM53" i="7" s="1"/>
  <c r="LFO53" i="7" s="1"/>
  <c r="LFQ53" i="7" s="1"/>
  <c r="LFS53" i="7" s="1"/>
  <c r="LFU53" i="7" s="1"/>
  <c r="LFW53" i="7" s="1"/>
  <c r="LFY53" i="7" s="1"/>
  <c r="LGA53" i="7" s="1"/>
  <c r="LGC53" i="7" s="1"/>
  <c r="LGE53" i="7" s="1"/>
  <c r="LGG53" i="7" s="1"/>
  <c r="LGI53" i="7" s="1"/>
  <c r="LGK53" i="7" s="1"/>
  <c r="LGM53" i="7" s="1"/>
  <c r="LGO53" i="7" s="1"/>
  <c r="LGQ53" i="7" s="1"/>
  <c r="LGS53" i="7" s="1"/>
  <c r="LGU53" i="7" s="1"/>
  <c r="LGW53" i="7" s="1"/>
  <c r="LGY53" i="7" s="1"/>
  <c r="LHA53" i="7" s="1"/>
  <c r="LHC53" i="7" s="1"/>
  <c r="LHE53" i="7" s="1"/>
  <c r="LHG53" i="7" s="1"/>
  <c r="LHI53" i="7" s="1"/>
  <c r="LHK53" i="7" s="1"/>
  <c r="LHM53" i="7" s="1"/>
  <c r="LHO53" i="7" s="1"/>
  <c r="LHQ53" i="7" s="1"/>
  <c r="LHS53" i="7" s="1"/>
  <c r="LHU53" i="7" s="1"/>
  <c r="LHW53" i="7" s="1"/>
  <c r="LHY53" i="7" s="1"/>
  <c r="LIA53" i="7" s="1"/>
  <c r="LIC53" i="7" s="1"/>
  <c r="LIE53" i="7" s="1"/>
  <c r="LIG53" i="7" s="1"/>
  <c r="LII53" i="7" s="1"/>
  <c r="LIK53" i="7" s="1"/>
  <c r="LIM53" i="7" s="1"/>
  <c r="LIO53" i="7" s="1"/>
  <c r="LIQ53" i="7" s="1"/>
  <c r="LIS53" i="7" s="1"/>
  <c r="LIU53" i="7" s="1"/>
  <c r="LIW53" i="7" s="1"/>
  <c r="LIY53" i="7" s="1"/>
  <c r="LJA53" i="7" s="1"/>
  <c r="LJC53" i="7" s="1"/>
  <c r="LJE53" i="7" s="1"/>
  <c r="LJG53" i="7" s="1"/>
  <c r="LJI53" i="7" s="1"/>
  <c r="LJK53" i="7" s="1"/>
  <c r="LJM53" i="7" s="1"/>
  <c r="LJO53" i="7" s="1"/>
  <c r="LJQ53" i="7" s="1"/>
  <c r="LJS53" i="7" s="1"/>
  <c r="LJU53" i="7" s="1"/>
  <c r="LJW53" i="7" s="1"/>
  <c r="LJY53" i="7" s="1"/>
  <c r="LKA53" i="7" s="1"/>
  <c r="LKC53" i="7" s="1"/>
  <c r="LKE53" i="7" s="1"/>
  <c r="LKG53" i="7" s="1"/>
  <c r="LKI53" i="7" s="1"/>
  <c r="LKK53" i="7" s="1"/>
  <c r="LKM53" i="7" s="1"/>
  <c r="LKO53" i="7" s="1"/>
  <c r="LKQ53" i="7" s="1"/>
  <c r="LKS53" i="7" s="1"/>
  <c r="LKU53" i="7" s="1"/>
  <c r="LKW53" i="7" s="1"/>
  <c r="LKY53" i="7" s="1"/>
  <c r="LLA53" i="7" s="1"/>
  <c r="LLC53" i="7" s="1"/>
  <c r="LLE53" i="7" s="1"/>
  <c r="LLG53" i="7" s="1"/>
  <c r="LLI53" i="7" s="1"/>
  <c r="LLK53" i="7" s="1"/>
  <c r="LLM53" i="7" s="1"/>
  <c r="LLO53" i="7" s="1"/>
  <c r="LLQ53" i="7" s="1"/>
  <c r="LLS53" i="7" s="1"/>
  <c r="LLU53" i="7" s="1"/>
  <c r="LLW53" i="7" s="1"/>
  <c r="LLY53" i="7" s="1"/>
  <c r="LMA53" i="7" s="1"/>
  <c r="LMC53" i="7" s="1"/>
  <c r="LME53" i="7" s="1"/>
  <c r="LMG53" i="7" s="1"/>
  <c r="LMI53" i="7" s="1"/>
  <c r="LMK53" i="7" s="1"/>
  <c r="LMM53" i="7" s="1"/>
  <c r="LMO53" i="7" s="1"/>
  <c r="LMQ53" i="7" s="1"/>
  <c r="LMS53" i="7" s="1"/>
  <c r="LMU53" i="7" s="1"/>
  <c r="LMW53" i="7" s="1"/>
  <c r="LMY53" i="7" s="1"/>
  <c r="LNA53" i="7" s="1"/>
  <c r="LNC53" i="7" s="1"/>
  <c r="LNE53" i="7" s="1"/>
  <c r="LNG53" i="7" s="1"/>
  <c r="LNI53" i="7" s="1"/>
  <c r="LNK53" i="7" s="1"/>
  <c r="LNM53" i="7" s="1"/>
  <c r="LNO53" i="7" s="1"/>
  <c r="LNQ53" i="7" s="1"/>
  <c r="LNS53" i="7" s="1"/>
  <c r="LNU53" i="7" s="1"/>
  <c r="LNW53" i="7" s="1"/>
  <c r="LNY53" i="7" s="1"/>
  <c r="LOA53" i="7" s="1"/>
  <c r="LOC53" i="7" s="1"/>
  <c r="LOE53" i="7" s="1"/>
  <c r="LOG53" i="7" s="1"/>
  <c r="LOI53" i="7" s="1"/>
  <c r="LOK53" i="7" s="1"/>
  <c r="LOM53" i="7" s="1"/>
  <c r="LOO53" i="7" s="1"/>
  <c r="LOQ53" i="7" s="1"/>
  <c r="LOS53" i="7" s="1"/>
  <c r="LOU53" i="7" s="1"/>
  <c r="LOW53" i="7" s="1"/>
  <c r="LOY53" i="7" s="1"/>
  <c r="LPA53" i="7" s="1"/>
  <c r="LPC53" i="7" s="1"/>
  <c r="LPE53" i="7" s="1"/>
  <c r="LPG53" i="7" s="1"/>
  <c r="LPI53" i="7" s="1"/>
  <c r="LPK53" i="7" s="1"/>
  <c r="LPM53" i="7" s="1"/>
  <c r="LPO53" i="7" s="1"/>
  <c r="LPQ53" i="7" s="1"/>
  <c r="LPS53" i="7" s="1"/>
  <c r="LPU53" i="7" s="1"/>
  <c r="LPW53" i="7" s="1"/>
  <c r="LPY53" i="7" s="1"/>
  <c r="LQA53" i="7" s="1"/>
  <c r="LQC53" i="7" s="1"/>
  <c r="LQE53" i="7" s="1"/>
  <c r="LQG53" i="7" s="1"/>
  <c r="LQI53" i="7" s="1"/>
  <c r="LQK53" i="7" s="1"/>
  <c r="LQM53" i="7" s="1"/>
  <c r="LQO53" i="7" s="1"/>
  <c r="LQQ53" i="7" s="1"/>
  <c r="LQS53" i="7" s="1"/>
  <c r="LQU53" i="7" s="1"/>
  <c r="LQW53" i="7" s="1"/>
  <c r="LQY53" i="7" s="1"/>
  <c r="LRA53" i="7" s="1"/>
  <c r="LRC53" i="7" s="1"/>
  <c r="LRE53" i="7" s="1"/>
  <c r="LRG53" i="7" s="1"/>
  <c r="LRI53" i="7" s="1"/>
  <c r="LRK53" i="7" s="1"/>
  <c r="LRM53" i="7" s="1"/>
  <c r="LRO53" i="7" s="1"/>
  <c r="LRQ53" i="7" s="1"/>
  <c r="LRS53" i="7" s="1"/>
  <c r="LRU53" i="7" s="1"/>
  <c r="LRW53" i="7" s="1"/>
  <c r="LRY53" i="7" s="1"/>
  <c r="LSA53" i="7" s="1"/>
  <c r="LSC53" i="7" s="1"/>
  <c r="LSE53" i="7" s="1"/>
  <c r="LSG53" i="7" s="1"/>
  <c r="LSI53" i="7" s="1"/>
  <c r="LSK53" i="7" s="1"/>
  <c r="LSM53" i="7" s="1"/>
  <c r="LSO53" i="7" s="1"/>
  <c r="LSQ53" i="7" s="1"/>
  <c r="LSS53" i="7" s="1"/>
  <c r="LSU53" i="7" s="1"/>
  <c r="LSW53" i="7" s="1"/>
  <c r="LSY53" i="7" s="1"/>
  <c r="LTA53" i="7" s="1"/>
  <c r="LTC53" i="7" s="1"/>
  <c r="LTE53" i="7" s="1"/>
  <c r="LTG53" i="7" s="1"/>
  <c r="LTI53" i="7" s="1"/>
  <c r="LTK53" i="7" s="1"/>
  <c r="LTM53" i="7" s="1"/>
  <c r="LTO53" i="7" s="1"/>
  <c r="LTQ53" i="7" s="1"/>
  <c r="LTS53" i="7" s="1"/>
  <c r="LTU53" i="7" s="1"/>
  <c r="LTW53" i="7" s="1"/>
  <c r="LTY53" i="7" s="1"/>
  <c r="LUA53" i="7" s="1"/>
  <c r="LUC53" i="7" s="1"/>
  <c r="LUE53" i="7" s="1"/>
  <c r="LUG53" i="7" s="1"/>
  <c r="LUI53" i="7" s="1"/>
  <c r="LUK53" i="7" s="1"/>
  <c r="LUM53" i="7" s="1"/>
  <c r="LUO53" i="7" s="1"/>
  <c r="LUQ53" i="7" s="1"/>
  <c r="LUS53" i="7" s="1"/>
  <c r="LUU53" i="7" s="1"/>
  <c r="LUW53" i="7" s="1"/>
  <c r="LUY53" i="7" s="1"/>
  <c r="LVA53" i="7" s="1"/>
  <c r="LVC53" i="7" s="1"/>
  <c r="LVE53" i="7" s="1"/>
  <c r="LVG53" i="7" s="1"/>
  <c r="LVI53" i="7" s="1"/>
  <c r="LVK53" i="7" s="1"/>
  <c r="LVM53" i="7" s="1"/>
  <c r="LVO53" i="7" s="1"/>
  <c r="LVQ53" i="7" s="1"/>
  <c r="LVS53" i="7" s="1"/>
  <c r="LVU53" i="7" s="1"/>
  <c r="LVW53" i="7" s="1"/>
  <c r="LVY53" i="7" s="1"/>
  <c r="LWA53" i="7" s="1"/>
  <c r="LWC53" i="7" s="1"/>
  <c r="LWE53" i="7" s="1"/>
  <c r="LWG53" i="7" s="1"/>
  <c r="LWI53" i="7" s="1"/>
  <c r="LWK53" i="7" s="1"/>
  <c r="LWM53" i="7" s="1"/>
  <c r="LWO53" i="7" s="1"/>
  <c r="LWQ53" i="7" s="1"/>
  <c r="LWS53" i="7" s="1"/>
  <c r="LWU53" i="7" s="1"/>
  <c r="LWW53" i="7" s="1"/>
  <c r="LWY53" i="7" s="1"/>
  <c r="LXA53" i="7" s="1"/>
  <c r="LXC53" i="7" s="1"/>
  <c r="LXE53" i="7" s="1"/>
  <c r="LXG53" i="7" s="1"/>
  <c r="LXI53" i="7" s="1"/>
  <c r="LXK53" i="7" s="1"/>
  <c r="LXM53" i="7" s="1"/>
  <c r="LXO53" i="7" s="1"/>
  <c r="LXQ53" i="7" s="1"/>
  <c r="LXS53" i="7" s="1"/>
  <c r="LXU53" i="7" s="1"/>
  <c r="LXW53" i="7" s="1"/>
  <c r="LXY53" i="7" s="1"/>
  <c r="LYA53" i="7" s="1"/>
  <c r="LYC53" i="7" s="1"/>
  <c r="LYE53" i="7" s="1"/>
  <c r="LYG53" i="7" s="1"/>
  <c r="LYI53" i="7" s="1"/>
  <c r="LYK53" i="7" s="1"/>
  <c r="LYM53" i="7" s="1"/>
  <c r="LYO53" i="7" s="1"/>
  <c r="LYQ53" i="7" s="1"/>
  <c r="LYS53" i="7" s="1"/>
  <c r="LYU53" i="7" s="1"/>
  <c r="LYW53" i="7" s="1"/>
  <c r="LYY53" i="7" s="1"/>
  <c r="LZA53" i="7" s="1"/>
  <c r="LZC53" i="7" s="1"/>
  <c r="LZE53" i="7" s="1"/>
  <c r="LZG53" i="7" s="1"/>
  <c r="LZI53" i="7" s="1"/>
  <c r="LZK53" i="7" s="1"/>
  <c r="LZM53" i="7" s="1"/>
  <c r="LZO53" i="7" s="1"/>
  <c r="LZQ53" i="7" s="1"/>
  <c r="LZS53" i="7" s="1"/>
  <c r="LZU53" i="7" s="1"/>
  <c r="LZW53" i="7" s="1"/>
  <c r="LZY53" i="7" s="1"/>
  <c r="MAA53" i="7" s="1"/>
  <c r="MAC53" i="7" s="1"/>
  <c r="MAE53" i="7" s="1"/>
  <c r="MAG53" i="7" s="1"/>
  <c r="MAI53" i="7" s="1"/>
  <c r="MAK53" i="7" s="1"/>
  <c r="MAM53" i="7" s="1"/>
  <c r="MAO53" i="7" s="1"/>
  <c r="MAQ53" i="7" s="1"/>
  <c r="MAS53" i="7" s="1"/>
  <c r="MAU53" i="7" s="1"/>
  <c r="MAW53" i="7" s="1"/>
  <c r="MAY53" i="7" s="1"/>
  <c r="MBA53" i="7" s="1"/>
  <c r="MBC53" i="7" s="1"/>
  <c r="MBE53" i="7" s="1"/>
  <c r="MBG53" i="7" s="1"/>
  <c r="MBI53" i="7" s="1"/>
  <c r="MBK53" i="7" s="1"/>
  <c r="MBM53" i="7" s="1"/>
  <c r="MBO53" i="7" s="1"/>
  <c r="MBQ53" i="7" s="1"/>
  <c r="MBS53" i="7" s="1"/>
  <c r="MBU53" i="7" s="1"/>
  <c r="MBW53" i="7" s="1"/>
  <c r="MBY53" i="7" s="1"/>
  <c r="MCA53" i="7" s="1"/>
  <c r="MCC53" i="7" s="1"/>
  <c r="MCE53" i="7" s="1"/>
  <c r="MCG53" i="7" s="1"/>
  <c r="MCI53" i="7" s="1"/>
  <c r="MCK53" i="7" s="1"/>
  <c r="MCM53" i="7" s="1"/>
  <c r="MCO53" i="7" s="1"/>
  <c r="MCQ53" i="7" s="1"/>
  <c r="MCS53" i="7" s="1"/>
  <c r="MCU53" i="7" s="1"/>
  <c r="MCW53" i="7" s="1"/>
  <c r="MCY53" i="7" s="1"/>
  <c r="MDA53" i="7" s="1"/>
  <c r="MDC53" i="7" s="1"/>
  <c r="MDE53" i="7" s="1"/>
  <c r="MDG53" i="7" s="1"/>
  <c r="MDI53" i="7" s="1"/>
  <c r="MDK53" i="7" s="1"/>
  <c r="MDM53" i="7" s="1"/>
  <c r="MDO53" i="7" s="1"/>
  <c r="MDQ53" i="7" s="1"/>
  <c r="MDS53" i="7" s="1"/>
  <c r="MDU53" i="7" s="1"/>
  <c r="MDW53" i="7" s="1"/>
  <c r="MDY53" i="7" s="1"/>
  <c r="MEA53" i="7" s="1"/>
  <c r="MEC53" i="7" s="1"/>
  <c r="MEE53" i="7" s="1"/>
  <c r="MEG53" i="7" s="1"/>
  <c r="MEI53" i="7" s="1"/>
  <c r="MEK53" i="7" s="1"/>
  <c r="MEM53" i="7" s="1"/>
  <c r="MEO53" i="7" s="1"/>
  <c r="MEQ53" i="7" s="1"/>
  <c r="MES53" i="7" s="1"/>
  <c r="MEU53" i="7" s="1"/>
  <c r="MEW53" i="7" s="1"/>
  <c r="MEY53" i="7" s="1"/>
  <c r="MFA53" i="7" s="1"/>
  <c r="MFC53" i="7" s="1"/>
  <c r="MFE53" i="7" s="1"/>
  <c r="MFG53" i="7" s="1"/>
  <c r="MFI53" i="7" s="1"/>
  <c r="MFK53" i="7" s="1"/>
  <c r="MFM53" i="7" s="1"/>
  <c r="MFO53" i="7" s="1"/>
  <c r="MFQ53" i="7" s="1"/>
  <c r="MFS53" i="7" s="1"/>
  <c r="MFU53" i="7" s="1"/>
  <c r="MFW53" i="7" s="1"/>
  <c r="MFY53" i="7" s="1"/>
  <c r="MGA53" i="7" s="1"/>
  <c r="MGC53" i="7" s="1"/>
  <c r="MGE53" i="7" s="1"/>
  <c r="MGG53" i="7" s="1"/>
  <c r="MGI53" i="7" s="1"/>
  <c r="MGK53" i="7" s="1"/>
  <c r="MGM53" i="7" s="1"/>
  <c r="MGO53" i="7" s="1"/>
  <c r="MGQ53" i="7" s="1"/>
  <c r="MGS53" i="7" s="1"/>
  <c r="MGU53" i="7" s="1"/>
  <c r="MGW53" i="7" s="1"/>
  <c r="MGY53" i="7" s="1"/>
  <c r="MHA53" i="7" s="1"/>
  <c r="MHC53" i="7" s="1"/>
  <c r="MHE53" i="7" s="1"/>
  <c r="MHG53" i="7" s="1"/>
  <c r="MHI53" i="7" s="1"/>
  <c r="MHK53" i="7" s="1"/>
  <c r="MHM53" i="7" s="1"/>
  <c r="MHO53" i="7" s="1"/>
  <c r="MHQ53" i="7" s="1"/>
  <c r="MHS53" i="7" s="1"/>
  <c r="MHU53" i="7" s="1"/>
  <c r="MHW53" i="7" s="1"/>
  <c r="MHY53" i="7" s="1"/>
  <c r="MIA53" i="7" s="1"/>
  <c r="MIC53" i="7" s="1"/>
  <c r="MIE53" i="7" s="1"/>
  <c r="MIG53" i="7" s="1"/>
  <c r="MII53" i="7" s="1"/>
  <c r="MIK53" i="7" s="1"/>
  <c r="MIM53" i="7" s="1"/>
  <c r="MIO53" i="7" s="1"/>
  <c r="MIQ53" i="7" s="1"/>
  <c r="MIS53" i="7" s="1"/>
  <c r="MIU53" i="7" s="1"/>
  <c r="MIW53" i="7" s="1"/>
  <c r="MIY53" i="7" s="1"/>
  <c r="MJA53" i="7" s="1"/>
  <c r="MJC53" i="7" s="1"/>
  <c r="MJE53" i="7" s="1"/>
  <c r="MJG53" i="7" s="1"/>
  <c r="MJI53" i="7" s="1"/>
  <c r="MJK53" i="7" s="1"/>
  <c r="MJM53" i="7" s="1"/>
  <c r="MJO53" i="7" s="1"/>
  <c r="MJQ53" i="7" s="1"/>
  <c r="MJS53" i="7" s="1"/>
  <c r="MJU53" i="7" s="1"/>
  <c r="MJW53" i="7" s="1"/>
  <c r="MJY53" i="7" s="1"/>
  <c r="MKA53" i="7" s="1"/>
  <c r="MKC53" i="7" s="1"/>
  <c r="MKE53" i="7" s="1"/>
  <c r="MKG53" i="7" s="1"/>
  <c r="MKI53" i="7" s="1"/>
  <c r="MKK53" i="7" s="1"/>
  <c r="MKM53" i="7" s="1"/>
  <c r="MKO53" i="7" s="1"/>
  <c r="MKQ53" i="7" s="1"/>
  <c r="MKS53" i="7" s="1"/>
  <c r="MKU53" i="7" s="1"/>
  <c r="MKW53" i="7" s="1"/>
  <c r="MKY53" i="7" s="1"/>
  <c r="MLA53" i="7" s="1"/>
  <c r="MLC53" i="7" s="1"/>
  <c r="MLE53" i="7" s="1"/>
  <c r="MLG53" i="7" s="1"/>
  <c r="MLI53" i="7" s="1"/>
  <c r="MLK53" i="7" s="1"/>
  <c r="MLM53" i="7" s="1"/>
  <c r="MLO53" i="7" s="1"/>
  <c r="MLQ53" i="7" s="1"/>
  <c r="MLS53" i="7" s="1"/>
  <c r="MLU53" i="7" s="1"/>
  <c r="MLW53" i="7" s="1"/>
  <c r="MLY53" i="7" s="1"/>
  <c r="MMA53" i="7" s="1"/>
  <c r="MMC53" i="7" s="1"/>
  <c r="MME53" i="7" s="1"/>
  <c r="MMG53" i="7" s="1"/>
  <c r="MMI53" i="7" s="1"/>
  <c r="MMK53" i="7" s="1"/>
  <c r="MMM53" i="7" s="1"/>
  <c r="MMO53" i="7" s="1"/>
  <c r="MMQ53" i="7" s="1"/>
  <c r="MMS53" i="7" s="1"/>
  <c r="MMU53" i="7" s="1"/>
  <c r="MMW53" i="7" s="1"/>
  <c r="MMY53" i="7" s="1"/>
  <c r="MNA53" i="7" s="1"/>
  <c r="MNC53" i="7" s="1"/>
  <c r="MNE53" i="7" s="1"/>
  <c r="MNG53" i="7" s="1"/>
  <c r="MNI53" i="7" s="1"/>
  <c r="MNK53" i="7" s="1"/>
  <c r="MNM53" i="7" s="1"/>
  <c r="MNO53" i="7" s="1"/>
  <c r="MNQ53" i="7" s="1"/>
  <c r="MNS53" i="7" s="1"/>
  <c r="MNU53" i="7" s="1"/>
  <c r="MNW53" i="7" s="1"/>
  <c r="MNY53" i="7" s="1"/>
  <c r="MOA53" i="7" s="1"/>
  <c r="MOC53" i="7" s="1"/>
  <c r="MOE53" i="7" s="1"/>
  <c r="MOG53" i="7" s="1"/>
  <c r="MOI53" i="7" s="1"/>
  <c r="MOK53" i="7" s="1"/>
  <c r="MOM53" i="7" s="1"/>
  <c r="MOO53" i="7" s="1"/>
  <c r="MOQ53" i="7" s="1"/>
  <c r="MOS53" i="7" s="1"/>
  <c r="MOU53" i="7" s="1"/>
  <c r="MOW53" i="7" s="1"/>
  <c r="MOY53" i="7" s="1"/>
  <c r="MPA53" i="7" s="1"/>
  <c r="MPC53" i="7" s="1"/>
  <c r="MPE53" i="7" s="1"/>
  <c r="MPG53" i="7" s="1"/>
  <c r="MPI53" i="7" s="1"/>
  <c r="MPK53" i="7" s="1"/>
  <c r="MPM53" i="7" s="1"/>
  <c r="MPO53" i="7" s="1"/>
  <c r="MPQ53" i="7" s="1"/>
  <c r="MPS53" i="7" s="1"/>
  <c r="MPU53" i="7" s="1"/>
  <c r="MPW53" i="7" s="1"/>
  <c r="MPY53" i="7" s="1"/>
  <c r="MQA53" i="7" s="1"/>
  <c r="MQC53" i="7" s="1"/>
  <c r="MQE53" i="7" s="1"/>
  <c r="MQG53" i="7" s="1"/>
  <c r="MQI53" i="7" s="1"/>
  <c r="MQK53" i="7" s="1"/>
  <c r="MQM53" i="7" s="1"/>
  <c r="MQO53" i="7" s="1"/>
  <c r="MQQ53" i="7" s="1"/>
  <c r="MQS53" i="7" s="1"/>
  <c r="MQU53" i="7" s="1"/>
  <c r="MQW53" i="7" s="1"/>
  <c r="MQY53" i="7" s="1"/>
  <c r="MRA53" i="7" s="1"/>
  <c r="MRC53" i="7" s="1"/>
  <c r="MRE53" i="7" s="1"/>
  <c r="MRG53" i="7" s="1"/>
  <c r="MRI53" i="7" s="1"/>
  <c r="MRK53" i="7" s="1"/>
  <c r="MRM53" i="7" s="1"/>
  <c r="MRO53" i="7" s="1"/>
  <c r="MRQ53" i="7" s="1"/>
  <c r="MRS53" i="7" s="1"/>
  <c r="MRU53" i="7" s="1"/>
  <c r="MRW53" i="7" s="1"/>
  <c r="MRY53" i="7" s="1"/>
  <c r="MSA53" i="7" s="1"/>
  <c r="MSC53" i="7" s="1"/>
  <c r="MSE53" i="7" s="1"/>
  <c r="MSG53" i="7" s="1"/>
  <c r="MSI53" i="7" s="1"/>
  <c r="MSK53" i="7" s="1"/>
  <c r="MSM53" i="7" s="1"/>
  <c r="MSO53" i="7" s="1"/>
  <c r="MSQ53" i="7" s="1"/>
  <c r="MSS53" i="7" s="1"/>
  <c r="MSU53" i="7" s="1"/>
  <c r="MSW53" i="7" s="1"/>
  <c r="MSY53" i="7" s="1"/>
  <c r="MTA53" i="7" s="1"/>
  <c r="MTC53" i="7" s="1"/>
  <c r="MTE53" i="7" s="1"/>
  <c r="MTG53" i="7" s="1"/>
  <c r="MTI53" i="7" s="1"/>
  <c r="MTK53" i="7" s="1"/>
  <c r="MTM53" i="7" s="1"/>
  <c r="MTO53" i="7" s="1"/>
  <c r="MTQ53" i="7" s="1"/>
  <c r="MTS53" i="7" s="1"/>
  <c r="MTU53" i="7" s="1"/>
  <c r="MTW53" i="7" s="1"/>
  <c r="MTY53" i="7" s="1"/>
  <c r="MUA53" i="7" s="1"/>
  <c r="MUC53" i="7" s="1"/>
  <c r="MUE53" i="7" s="1"/>
  <c r="MUG53" i="7" s="1"/>
  <c r="MUI53" i="7" s="1"/>
  <c r="MUK53" i="7" s="1"/>
  <c r="MUM53" i="7" s="1"/>
  <c r="MUO53" i="7" s="1"/>
  <c r="MUQ53" i="7" s="1"/>
  <c r="MUS53" i="7" s="1"/>
  <c r="MUU53" i="7" s="1"/>
  <c r="MUW53" i="7" s="1"/>
  <c r="MUY53" i="7" s="1"/>
  <c r="MVA53" i="7" s="1"/>
  <c r="MVC53" i="7" s="1"/>
  <c r="MVE53" i="7" s="1"/>
  <c r="MVG53" i="7" s="1"/>
  <c r="MVI53" i="7" s="1"/>
  <c r="MVK53" i="7" s="1"/>
  <c r="MVM53" i="7" s="1"/>
  <c r="MVO53" i="7" s="1"/>
  <c r="MVQ53" i="7" s="1"/>
  <c r="MVS53" i="7" s="1"/>
  <c r="MVU53" i="7" s="1"/>
  <c r="MVW53" i="7" s="1"/>
  <c r="MVY53" i="7" s="1"/>
  <c r="MWA53" i="7" s="1"/>
  <c r="MWC53" i="7" s="1"/>
  <c r="MWE53" i="7" s="1"/>
  <c r="MWG53" i="7" s="1"/>
  <c r="MWI53" i="7" s="1"/>
  <c r="MWK53" i="7" s="1"/>
  <c r="MWM53" i="7" s="1"/>
  <c r="MWO53" i="7" s="1"/>
  <c r="MWQ53" i="7" s="1"/>
  <c r="MWS53" i="7" s="1"/>
  <c r="MWU53" i="7" s="1"/>
  <c r="MWW53" i="7" s="1"/>
  <c r="MWY53" i="7" s="1"/>
  <c r="MXA53" i="7" s="1"/>
  <c r="MXC53" i="7" s="1"/>
  <c r="MXE53" i="7" s="1"/>
  <c r="MXG53" i="7" s="1"/>
  <c r="MXI53" i="7" s="1"/>
  <c r="MXK53" i="7" s="1"/>
  <c r="MXM53" i="7" s="1"/>
  <c r="MXO53" i="7" s="1"/>
  <c r="MXQ53" i="7" s="1"/>
  <c r="MXS53" i="7" s="1"/>
  <c r="MXU53" i="7" s="1"/>
  <c r="MXW53" i="7" s="1"/>
  <c r="MXY53" i="7" s="1"/>
  <c r="MYA53" i="7" s="1"/>
  <c r="MYC53" i="7" s="1"/>
  <c r="MYE53" i="7" s="1"/>
  <c r="MYG53" i="7" s="1"/>
  <c r="MYI53" i="7" s="1"/>
  <c r="MYK53" i="7" s="1"/>
  <c r="MYM53" i="7" s="1"/>
  <c r="MYO53" i="7" s="1"/>
  <c r="MYQ53" i="7" s="1"/>
  <c r="MYS53" i="7" s="1"/>
  <c r="MYU53" i="7" s="1"/>
  <c r="MYW53" i="7" s="1"/>
  <c r="MYY53" i="7" s="1"/>
  <c r="MZA53" i="7" s="1"/>
  <c r="MZC53" i="7" s="1"/>
  <c r="MZE53" i="7" s="1"/>
  <c r="MZG53" i="7" s="1"/>
  <c r="MZI53" i="7" s="1"/>
  <c r="MZK53" i="7" s="1"/>
  <c r="MZM53" i="7" s="1"/>
  <c r="MZO53" i="7" s="1"/>
  <c r="MZQ53" i="7" s="1"/>
  <c r="MZS53" i="7" s="1"/>
  <c r="MZU53" i="7" s="1"/>
  <c r="MZW53" i="7" s="1"/>
  <c r="MZY53" i="7" s="1"/>
  <c r="NAA53" i="7" s="1"/>
  <c r="NAC53" i="7" s="1"/>
  <c r="NAE53" i="7" s="1"/>
  <c r="NAG53" i="7" s="1"/>
  <c r="NAI53" i="7" s="1"/>
  <c r="NAK53" i="7" s="1"/>
  <c r="NAM53" i="7" s="1"/>
  <c r="NAO53" i="7" s="1"/>
  <c r="NAQ53" i="7" s="1"/>
  <c r="NAS53" i="7" s="1"/>
  <c r="NAU53" i="7" s="1"/>
  <c r="NAW53" i="7" s="1"/>
  <c r="NAY53" i="7" s="1"/>
  <c r="NBA53" i="7" s="1"/>
  <c r="NBC53" i="7" s="1"/>
  <c r="NBE53" i="7" s="1"/>
  <c r="NBG53" i="7" s="1"/>
  <c r="NBI53" i="7" s="1"/>
  <c r="NBK53" i="7" s="1"/>
  <c r="NBM53" i="7" s="1"/>
  <c r="NBO53" i="7" s="1"/>
  <c r="NBQ53" i="7" s="1"/>
  <c r="NBS53" i="7" s="1"/>
  <c r="NBU53" i="7" s="1"/>
  <c r="NBW53" i="7" s="1"/>
  <c r="NBY53" i="7" s="1"/>
  <c r="NCA53" i="7" s="1"/>
  <c r="NCC53" i="7" s="1"/>
  <c r="NCE53" i="7" s="1"/>
  <c r="NCG53" i="7" s="1"/>
  <c r="NCI53" i="7" s="1"/>
  <c r="NCK53" i="7" s="1"/>
  <c r="NCM53" i="7" s="1"/>
  <c r="NCO53" i="7" s="1"/>
  <c r="NCQ53" i="7" s="1"/>
  <c r="NCS53" i="7" s="1"/>
  <c r="NCU53" i="7" s="1"/>
  <c r="NCW53" i="7" s="1"/>
  <c r="NCY53" i="7" s="1"/>
  <c r="NDA53" i="7" s="1"/>
  <c r="NDC53" i="7" s="1"/>
  <c r="NDE53" i="7" s="1"/>
  <c r="NDG53" i="7" s="1"/>
  <c r="NDI53" i="7" s="1"/>
  <c r="NDK53" i="7" s="1"/>
  <c r="NDM53" i="7" s="1"/>
  <c r="NDO53" i="7" s="1"/>
  <c r="NDQ53" i="7" s="1"/>
  <c r="NDS53" i="7" s="1"/>
  <c r="NDU53" i="7" s="1"/>
  <c r="NDW53" i="7" s="1"/>
  <c r="NDY53" i="7" s="1"/>
  <c r="NEA53" i="7" s="1"/>
  <c r="NEC53" i="7" s="1"/>
  <c r="NEE53" i="7" s="1"/>
  <c r="NEG53" i="7" s="1"/>
  <c r="NEI53" i="7" s="1"/>
  <c r="NEK53" i="7" s="1"/>
  <c r="NEM53" i="7" s="1"/>
  <c r="NEO53" i="7" s="1"/>
  <c r="NEQ53" i="7" s="1"/>
  <c r="NES53" i="7" s="1"/>
  <c r="NEU53" i="7" s="1"/>
  <c r="NEW53" i="7" s="1"/>
  <c r="NEY53" i="7" s="1"/>
  <c r="NFA53" i="7" s="1"/>
  <c r="NFC53" i="7" s="1"/>
  <c r="NFE53" i="7" s="1"/>
  <c r="NFG53" i="7" s="1"/>
  <c r="NFI53" i="7" s="1"/>
  <c r="NFK53" i="7" s="1"/>
  <c r="NFM53" i="7" s="1"/>
  <c r="NFO53" i="7" s="1"/>
  <c r="NFQ53" i="7" s="1"/>
  <c r="NFS53" i="7" s="1"/>
  <c r="NFU53" i="7" s="1"/>
  <c r="NFW53" i="7" s="1"/>
  <c r="NFY53" i="7" s="1"/>
  <c r="NGA53" i="7" s="1"/>
  <c r="NGC53" i="7" s="1"/>
  <c r="NGE53" i="7" s="1"/>
  <c r="NGG53" i="7" s="1"/>
  <c r="NGI53" i="7" s="1"/>
  <c r="NGK53" i="7" s="1"/>
  <c r="NGM53" i="7" s="1"/>
  <c r="NGO53" i="7" s="1"/>
  <c r="NGQ53" i="7" s="1"/>
  <c r="NGS53" i="7" s="1"/>
  <c r="NGU53" i="7" s="1"/>
  <c r="NGW53" i="7" s="1"/>
  <c r="NGY53" i="7" s="1"/>
  <c r="NHA53" i="7" s="1"/>
  <c r="NHC53" i="7" s="1"/>
  <c r="NHE53" i="7" s="1"/>
  <c r="NHG53" i="7" s="1"/>
  <c r="NHI53" i="7" s="1"/>
  <c r="NHK53" i="7" s="1"/>
  <c r="NHM53" i="7" s="1"/>
  <c r="NHO53" i="7" s="1"/>
  <c r="NHQ53" i="7" s="1"/>
  <c r="NHS53" i="7" s="1"/>
  <c r="NHU53" i="7" s="1"/>
  <c r="NHW53" i="7" s="1"/>
  <c r="NHY53" i="7" s="1"/>
  <c r="NIA53" i="7" s="1"/>
  <c r="NIC53" i="7" s="1"/>
  <c r="NIE53" i="7" s="1"/>
  <c r="NIG53" i="7" s="1"/>
  <c r="NII53" i="7" s="1"/>
  <c r="NIK53" i="7" s="1"/>
  <c r="NIM53" i="7" s="1"/>
  <c r="NIO53" i="7" s="1"/>
  <c r="NIQ53" i="7" s="1"/>
  <c r="NIS53" i="7" s="1"/>
  <c r="NIU53" i="7" s="1"/>
  <c r="NIW53" i="7" s="1"/>
  <c r="NIY53" i="7" s="1"/>
  <c r="NJA53" i="7" s="1"/>
  <c r="NJC53" i="7" s="1"/>
  <c r="NJE53" i="7" s="1"/>
  <c r="NJG53" i="7" s="1"/>
  <c r="NJI53" i="7" s="1"/>
  <c r="NJK53" i="7" s="1"/>
  <c r="NJM53" i="7" s="1"/>
  <c r="NJO53" i="7" s="1"/>
  <c r="NJQ53" i="7" s="1"/>
  <c r="NJS53" i="7" s="1"/>
  <c r="NJU53" i="7" s="1"/>
  <c r="NJW53" i="7" s="1"/>
  <c r="NJY53" i="7" s="1"/>
  <c r="NKA53" i="7" s="1"/>
  <c r="NKC53" i="7" s="1"/>
  <c r="NKE53" i="7" s="1"/>
  <c r="NKG53" i="7" s="1"/>
  <c r="NKI53" i="7" s="1"/>
  <c r="NKK53" i="7" s="1"/>
  <c r="NKM53" i="7" s="1"/>
  <c r="NKO53" i="7" s="1"/>
  <c r="NKQ53" i="7" s="1"/>
  <c r="NKS53" i="7" s="1"/>
  <c r="NKU53" i="7" s="1"/>
  <c r="NKW53" i="7" s="1"/>
  <c r="NKY53" i="7" s="1"/>
  <c r="NLA53" i="7" s="1"/>
  <c r="NLC53" i="7" s="1"/>
  <c r="NLE53" i="7" s="1"/>
  <c r="NLG53" i="7" s="1"/>
  <c r="NLI53" i="7" s="1"/>
  <c r="NLK53" i="7" s="1"/>
  <c r="NLM53" i="7" s="1"/>
  <c r="NLO53" i="7" s="1"/>
  <c r="NLQ53" i="7" s="1"/>
  <c r="NLS53" i="7" s="1"/>
  <c r="NLU53" i="7" s="1"/>
  <c r="NLW53" i="7" s="1"/>
  <c r="NLY53" i="7" s="1"/>
  <c r="NMA53" i="7" s="1"/>
  <c r="NMC53" i="7" s="1"/>
  <c r="NME53" i="7" s="1"/>
  <c r="NMG53" i="7" s="1"/>
  <c r="NMI53" i="7" s="1"/>
  <c r="NMK53" i="7" s="1"/>
  <c r="NMM53" i="7" s="1"/>
  <c r="NMO53" i="7" s="1"/>
  <c r="NMQ53" i="7" s="1"/>
  <c r="NMS53" i="7" s="1"/>
  <c r="NMU53" i="7" s="1"/>
  <c r="NMW53" i="7" s="1"/>
  <c r="NMY53" i="7" s="1"/>
  <c r="NNA53" i="7" s="1"/>
  <c r="NNC53" i="7" s="1"/>
  <c r="NNE53" i="7" s="1"/>
  <c r="NNG53" i="7" s="1"/>
  <c r="NNI53" i="7" s="1"/>
  <c r="NNK53" i="7" s="1"/>
  <c r="NNM53" i="7" s="1"/>
  <c r="NNO53" i="7" s="1"/>
  <c r="NNQ53" i="7" s="1"/>
  <c r="NNS53" i="7" s="1"/>
  <c r="NNU53" i="7" s="1"/>
  <c r="NNW53" i="7" s="1"/>
  <c r="NNY53" i="7" s="1"/>
  <c r="NOA53" i="7" s="1"/>
  <c r="NOC53" i="7" s="1"/>
  <c r="NOE53" i="7" s="1"/>
  <c r="NOG53" i="7" s="1"/>
  <c r="NOI53" i="7" s="1"/>
  <c r="NOK53" i="7" s="1"/>
  <c r="NOM53" i="7" s="1"/>
  <c r="NOO53" i="7" s="1"/>
  <c r="NOQ53" i="7" s="1"/>
  <c r="NOS53" i="7" s="1"/>
  <c r="NOU53" i="7" s="1"/>
  <c r="NOW53" i="7" s="1"/>
  <c r="NOY53" i="7" s="1"/>
  <c r="NPA53" i="7" s="1"/>
  <c r="NPC53" i="7" s="1"/>
  <c r="NPE53" i="7" s="1"/>
  <c r="NPG53" i="7" s="1"/>
  <c r="NPI53" i="7" s="1"/>
  <c r="NPK53" i="7" s="1"/>
  <c r="NPM53" i="7" s="1"/>
  <c r="NPO53" i="7" s="1"/>
  <c r="NPQ53" i="7" s="1"/>
  <c r="NPS53" i="7" s="1"/>
  <c r="NPU53" i="7" s="1"/>
  <c r="NPW53" i="7" s="1"/>
  <c r="NPY53" i="7" s="1"/>
  <c r="NQA53" i="7" s="1"/>
  <c r="NQC53" i="7" s="1"/>
  <c r="NQE53" i="7" s="1"/>
  <c r="NQG53" i="7" s="1"/>
  <c r="NQI53" i="7" s="1"/>
  <c r="NQK53" i="7" s="1"/>
  <c r="NQM53" i="7" s="1"/>
  <c r="NQO53" i="7" s="1"/>
  <c r="NQQ53" i="7" s="1"/>
  <c r="NQS53" i="7" s="1"/>
  <c r="NQU53" i="7" s="1"/>
  <c r="NQW53" i="7" s="1"/>
  <c r="NQY53" i="7" s="1"/>
  <c r="NRA53" i="7" s="1"/>
  <c r="NRC53" i="7" s="1"/>
  <c r="NRE53" i="7" s="1"/>
  <c r="NRG53" i="7" s="1"/>
  <c r="NRI53" i="7" s="1"/>
  <c r="NRK53" i="7" s="1"/>
  <c r="NRM53" i="7" s="1"/>
  <c r="NRO53" i="7" s="1"/>
  <c r="NRQ53" i="7" s="1"/>
  <c r="NRS53" i="7" s="1"/>
  <c r="NRU53" i="7" s="1"/>
  <c r="NRW53" i="7" s="1"/>
  <c r="NRY53" i="7" s="1"/>
  <c r="NSA53" i="7" s="1"/>
  <c r="NSC53" i="7" s="1"/>
  <c r="NSE53" i="7" s="1"/>
  <c r="NSG53" i="7" s="1"/>
  <c r="NSI53" i="7" s="1"/>
  <c r="NSK53" i="7" s="1"/>
  <c r="NSM53" i="7" s="1"/>
  <c r="NSO53" i="7" s="1"/>
  <c r="NSQ53" i="7" s="1"/>
  <c r="NSS53" i="7" s="1"/>
  <c r="NSU53" i="7" s="1"/>
  <c r="NSW53" i="7" s="1"/>
  <c r="NSY53" i="7" s="1"/>
  <c r="NTA53" i="7" s="1"/>
  <c r="NTC53" i="7" s="1"/>
  <c r="NTE53" i="7" s="1"/>
  <c r="NTG53" i="7" s="1"/>
  <c r="NTI53" i="7" s="1"/>
  <c r="NTK53" i="7" s="1"/>
  <c r="NTM53" i="7" s="1"/>
  <c r="NTO53" i="7" s="1"/>
  <c r="NTQ53" i="7" s="1"/>
  <c r="NTS53" i="7" s="1"/>
  <c r="NTU53" i="7" s="1"/>
  <c r="NTW53" i="7" s="1"/>
  <c r="NTY53" i="7" s="1"/>
  <c r="NUA53" i="7" s="1"/>
  <c r="NUC53" i="7" s="1"/>
  <c r="NUE53" i="7" s="1"/>
  <c r="NUG53" i="7" s="1"/>
  <c r="NUI53" i="7" s="1"/>
  <c r="NUK53" i="7" s="1"/>
  <c r="NUM53" i="7" s="1"/>
  <c r="NUO53" i="7" s="1"/>
  <c r="NUQ53" i="7" s="1"/>
  <c r="NUS53" i="7" s="1"/>
  <c r="NUU53" i="7" s="1"/>
  <c r="NUW53" i="7" s="1"/>
  <c r="NUY53" i="7" s="1"/>
  <c r="NVA53" i="7" s="1"/>
  <c r="NVC53" i="7" s="1"/>
  <c r="NVE53" i="7" s="1"/>
  <c r="NVG53" i="7" s="1"/>
  <c r="NVI53" i="7" s="1"/>
  <c r="NVK53" i="7" s="1"/>
  <c r="NVM53" i="7" s="1"/>
  <c r="NVO53" i="7" s="1"/>
  <c r="NVQ53" i="7" s="1"/>
  <c r="NVS53" i="7" s="1"/>
  <c r="NVU53" i="7" s="1"/>
  <c r="NVW53" i="7" s="1"/>
  <c r="NVY53" i="7" s="1"/>
  <c r="NWA53" i="7" s="1"/>
  <c r="NWC53" i="7" s="1"/>
  <c r="NWE53" i="7" s="1"/>
  <c r="NWG53" i="7" s="1"/>
  <c r="NWI53" i="7" s="1"/>
  <c r="NWK53" i="7" s="1"/>
  <c r="NWM53" i="7" s="1"/>
  <c r="NWO53" i="7" s="1"/>
  <c r="NWQ53" i="7" s="1"/>
  <c r="NWS53" i="7" s="1"/>
  <c r="NWU53" i="7" s="1"/>
  <c r="NWW53" i="7" s="1"/>
  <c r="NWY53" i="7" s="1"/>
  <c r="NXA53" i="7" s="1"/>
  <c r="NXC53" i="7" s="1"/>
  <c r="NXE53" i="7" s="1"/>
  <c r="NXG53" i="7" s="1"/>
  <c r="NXI53" i="7" s="1"/>
  <c r="NXK53" i="7" s="1"/>
  <c r="NXM53" i="7" s="1"/>
  <c r="NXO53" i="7" s="1"/>
  <c r="NXQ53" i="7" s="1"/>
  <c r="NXS53" i="7" s="1"/>
  <c r="NXU53" i="7" s="1"/>
  <c r="NXW53" i="7" s="1"/>
  <c r="NXY53" i="7" s="1"/>
  <c r="NYA53" i="7" s="1"/>
  <c r="NYC53" i="7" s="1"/>
  <c r="NYE53" i="7" s="1"/>
  <c r="NYG53" i="7" s="1"/>
  <c r="NYI53" i="7" s="1"/>
  <c r="NYK53" i="7" s="1"/>
  <c r="NYM53" i="7" s="1"/>
  <c r="NYO53" i="7" s="1"/>
  <c r="NYQ53" i="7" s="1"/>
  <c r="NYS53" i="7" s="1"/>
  <c r="NYU53" i="7" s="1"/>
  <c r="NYW53" i="7" s="1"/>
  <c r="NYY53" i="7" s="1"/>
  <c r="NZA53" i="7" s="1"/>
  <c r="NZC53" i="7" s="1"/>
  <c r="NZE53" i="7" s="1"/>
  <c r="NZG53" i="7" s="1"/>
  <c r="NZI53" i="7" s="1"/>
  <c r="NZK53" i="7" s="1"/>
  <c r="NZM53" i="7" s="1"/>
  <c r="NZO53" i="7" s="1"/>
  <c r="NZQ53" i="7" s="1"/>
  <c r="NZS53" i="7" s="1"/>
  <c r="NZU53" i="7" s="1"/>
  <c r="NZW53" i="7" s="1"/>
  <c r="NZY53" i="7" s="1"/>
  <c r="OAA53" i="7" s="1"/>
  <c r="OAC53" i="7" s="1"/>
  <c r="OAE53" i="7" s="1"/>
  <c r="OAG53" i="7" s="1"/>
  <c r="OAI53" i="7" s="1"/>
  <c r="OAK53" i="7" s="1"/>
  <c r="OAM53" i="7" s="1"/>
  <c r="OAO53" i="7" s="1"/>
  <c r="OAQ53" i="7" s="1"/>
  <c r="OAS53" i="7" s="1"/>
  <c r="OAU53" i="7" s="1"/>
  <c r="OAW53" i="7" s="1"/>
  <c r="OAY53" i="7" s="1"/>
  <c r="OBA53" i="7" s="1"/>
  <c r="OBC53" i="7" s="1"/>
  <c r="OBE53" i="7" s="1"/>
  <c r="OBG53" i="7" s="1"/>
  <c r="OBI53" i="7" s="1"/>
  <c r="OBK53" i="7" s="1"/>
  <c r="OBM53" i="7" s="1"/>
  <c r="OBO53" i="7" s="1"/>
  <c r="OBQ53" i="7" s="1"/>
  <c r="OBS53" i="7" s="1"/>
  <c r="OBU53" i="7" s="1"/>
  <c r="OBW53" i="7" s="1"/>
  <c r="OBY53" i="7" s="1"/>
  <c r="OCA53" i="7" s="1"/>
  <c r="OCC53" i="7" s="1"/>
  <c r="OCE53" i="7" s="1"/>
  <c r="OCG53" i="7" s="1"/>
  <c r="OCI53" i="7" s="1"/>
  <c r="OCK53" i="7" s="1"/>
  <c r="OCM53" i="7" s="1"/>
  <c r="OCO53" i="7" s="1"/>
  <c r="OCQ53" i="7" s="1"/>
  <c r="OCS53" i="7" s="1"/>
  <c r="OCU53" i="7" s="1"/>
  <c r="OCW53" i="7" s="1"/>
  <c r="OCY53" i="7" s="1"/>
  <c r="ODA53" i="7" s="1"/>
  <c r="ODC53" i="7" s="1"/>
  <c r="ODE53" i="7" s="1"/>
  <c r="ODG53" i="7" s="1"/>
  <c r="ODI53" i="7" s="1"/>
  <c r="ODK53" i="7" s="1"/>
  <c r="ODM53" i="7" s="1"/>
  <c r="ODO53" i="7" s="1"/>
  <c r="ODQ53" i="7" s="1"/>
  <c r="ODS53" i="7" s="1"/>
  <c r="ODU53" i="7" s="1"/>
  <c r="ODW53" i="7" s="1"/>
  <c r="ODY53" i="7" s="1"/>
  <c r="OEA53" i="7" s="1"/>
  <c r="OEC53" i="7" s="1"/>
  <c r="OEE53" i="7" s="1"/>
  <c r="OEG53" i="7" s="1"/>
  <c r="OEI53" i="7" s="1"/>
  <c r="OEK53" i="7" s="1"/>
  <c r="OEM53" i="7" s="1"/>
  <c r="OEO53" i="7" s="1"/>
  <c r="OEQ53" i="7" s="1"/>
  <c r="OES53" i="7" s="1"/>
  <c r="OEU53" i="7" s="1"/>
  <c r="OEW53" i="7" s="1"/>
  <c r="OEY53" i="7" s="1"/>
  <c r="OFA53" i="7" s="1"/>
  <c r="OFC53" i="7" s="1"/>
  <c r="OFE53" i="7" s="1"/>
  <c r="OFG53" i="7" s="1"/>
  <c r="OFI53" i="7" s="1"/>
  <c r="OFK53" i="7" s="1"/>
  <c r="OFM53" i="7" s="1"/>
  <c r="OFO53" i="7" s="1"/>
  <c r="OFQ53" i="7" s="1"/>
  <c r="OFS53" i="7" s="1"/>
  <c r="OFU53" i="7" s="1"/>
  <c r="OFW53" i="7" s="1"/>
  <c r="OFY53" i="7" s="1"/>
  <c r="OGA53" i="7" s="1"/>
  <c r="OGC53" i="7" s="1"/>
  <c r="OGE53" i="7" s="1"/>
  <c r="OGG53" i="7" s="1"/>
  <c r="OGI53" i="7" s="1"/>
  <c r="OGK53" i="7" s="1"/>
  <c r="OGM53" i="7" s="1"/>
  <c r="OGO53" i="7" s="1"/>
  <c r="OGQ53" i="7" s="1"/>
  <c r="OGS53" i="7" s="1"/>
  <c r="OGU53" i="7" s="1"/>
  <c r="OGW53" i="7" s="1"/>
  <c r="OGY53" i="7" s="1"/>
  <c r="OHA53" i="7" s="1"/>
  <c r="OHC53" i="7" s="1"/>
  <c r="OHE53" i="7" s="1"/>
  <c r="OHG53" i="7" s="1"/>
  <c r="OHI53" i="7" s="1"/>
  <c r="OHK53" i="7" s="1"/>
  <c r="OHM53" i="7" s="1"/>
  <c r="OHO53" i="7" s="1"/>
  <c r="OHQ53" i="7" s="1"/>
  <c r="OHS53" i="7" s="1"/>
  <c r="OHU53" i="7" s="1"/>
  <c r="OHW53" i="7" s="1"/>
  <c r="OHY53" i="7" s="1"/>
  <c r="OIA53" i="7" s="1"/>
  <c r="OIC53" i="7" s="1"/>
  <c r="OIE53" i="7" s="1"/>
  <c r="OIG53" i="7" s="1"/>
  <c r="OII53" i="7" s="1"/>
  <c r="OIK53" i="7" s="1"/>
  <c r="OIM53" i="7" s="1"/>
  <c r="OIO53" i="7" s="1"/>
  <c r="OIQ53" i="7" s="1"/>
  <c r="OIS53" i="7" s="1"/>
  <c r="OIU53" i="7" s="1"/>
  <c r="OIW53" i="7" s="1"/>
  <c r="OIY53" i="7" s="1"/>
  <c r="OJA53" i="7" s="1"/>
  <c r="OJC53" i="7" s="1"/>
  <c r="OJE53" i="7" s="1"/>
  <c r="OJG53" i="7" s="1"/>
  <c r="OJI53" i="7" s="1"/>
  <c r="OJK53" i="7" s="1"/>
  <c r="OJM53" i="7" s="1"/>
  <c r="OJO53" i="7" s="1"/>
  <c r="OJQ53" i="7" s="1"/>
  <c r="OJS53" i="7" s="1"/>
  <c r="OJU53" i="7" s="1"/>
  <c r="OJW53" i="7" s="1"/>
  <c r="OJY53" i="7" s="1"/>
  <c r="OKA53" i="7" s="1"/>
  <c r="OKC53" i="7" s="1"/>
  <c r="OKE53" i="7" s="1"/>
  <c r="OKG53" i="7" s="1"/>
  <c r="OKI53" i="7" s="1"/>
  <c r="OKK53" i="7" s="1"/>
  <c r="OKM53" i="7" s="1"/>
  <c r="OKO53" i="7" s="1"/>
  <c r="OKQ53" i="7" s="1"/>
  <c r="OKS53" i="7" s="1"/>
  <c r="OKU53" i="7" s="1"/>
  <c r="OKW53" i="7" s="1"/>
  <c r="OKY53" i="7" s="1"/>
  <c r="OLA53" i="7" s="1"/>
  <c r="OLC53" i="7" s="1"/>
  <c r="OLE53" i="7" s="1"/>
  <c r="OLG53" i="7" s="1"/>
  <c r="OLI53" i="7" s="1"/>
  <c r="OLK53" i="7" s="1"/>
  <c r="OLM53" i="7" s="1"/>
  <c r="OLO53" i="7" s="1"/>
  <c r="OLQ53" i="7" s="1"/>
  <c r="OLS53" i="7" s="1"/>
  <c r="OLU53" i="7" s="1"/>
  <c r="OLW53" i="7" s="1"/>
  <c r="OLY53" i="7" s="1"/>
  <c r="OMA53" i="7" s="1"/>
  <c r="OMC53" i="7" s="1"/>
  <c r="OME53" i="7" s="1"/>
  <c r="OMG53" i="7" s="1"/>
  <c r="OMI53" i="7" s="1"/>
  <c r="OMK53" i="7" s="1"/>
  <c r="OMM53" i="7" s="1"/>
  <c r="OMO53" i="7" s="1"/>
  <c r="OMQ53" i="7" s="1"/>
  <c r="OMS53" i="7" s="1"/>
  <c r="OMU53" i="7" s="1"/>
  <c r="OMW53" i="7" s="1"/>
  <c r="OMY53" i="7" s="1"/>
  <c r="ONA53" i="7" s="1"/>
  <c r="ONC53" i="7" s="1"/>
  <c r="ONE53" i="7" s="1"/>
  <c r="ONG53" i="7" s="1"/>
  <c r="ONI53" i="7" s="1"/>
  <c r="ONK53" i="7" s="1"/>
  <c r="ONM53" i="7" s="1"/>
  <c r="ONO53" i="7" s="1"/>
  <c r="ONQ53" i="7" s="1"/>
  <c r="ONS53" i="7" s="1"/>
  <c r="ONU53" i="7" s="1"/>
  <c r="ONW53" i="7" s="1"/>
  <c r="ONY53" i="7" s="1"/>
  <c r="OOA53" i="7" s="1"/>
  <c r="OOC53" i="7" s="1"/>
  <c r="OOE53" i="7" s="1"/>
  <c r="OOG53" i="7" s="1"/>
  <c r="OOI53" i="7" s="1"/>
  <c r="OOK53" i="7" s="1"/>
  <c r="OOM53" i="7" s="1"/>
  <c r="OOO53" i="7" s="1"/>
  <c r="OOQ53" i="7" s="1"/>
  <c r="OOS53" i="7" s="1"/>
  <c r="OOU53" i="7" s="1"/>
  <c r="OOW53" i="7" s="1"/>
  <c r="OOY53" i="7" s="1"/>
  <c r="OPA53" i="7" s="1"/>
  <c r="OPC53" i="7" s="1"/>
  <c r="OPE53" i="7" s="1"/>
  <c r="OPG53" i="7" s="1"/>
  <c r="OPI53" i="7" s="1"/>
  <c r="OPK53" i="7" s="1"/>
  <c r="OPM53" i="7" s="1"/>
  <c r="OPO53" i="7" s="1"/>
  <c r="OPQ53" i="7" s="1"/>
  <c r="OPS53" i="7" s="1"/>
  <c r="OPU53" i="7" s="1"/>
  <c r="OPW53" i="7" s="1"/>
  <c r="OPY53" i="7" s="1"/>
  <c r="OQA53" i="7" s="1"/>
  <c r="OQC53" i="7" s="1"/>
  <c r="OQE53" i="7" s="1"/>
  <c r="OQG53" i="7" s="1"/>
  <c r="OQI53" i="7" s="1"/>
  <c r="OQK53" i="7" s="1"/>
  <c r="OQM53" i="7" s="1"/>
  <c r="OQO53" i="7" s="1"/>
  <c r="OQQ53" i="7" s="1"/>
  <c r="OQS53" i="7" s="1"/>
  <c r="OQU53" i="7" s="1"/>
  <c r="OQW53" i="7" s="1"/>
  <c r="OQY53" i="7" s="1"/>
  <c r="ORA53" i="7" s="1"/>
  <c r="ORC53" i="7" s="1"/>
  <c r="ORE53" i="7" s="1"/>
  <c r="ORG53" i="7" s="1"/>
  <c r="ORI53" i="7" s="1"/>
  <c r="ORK53" i="7" s="1"/>
  <c r="ORM53" i="7" s="1"/>
  <c r="ORO53" i="7" s="1"/>
  <c r="ORQ53" i="7" s="1"/>
  <c r="ORS53" i="7" s="1"/>
  <c r="ORU53" i="7" s="1"/>
  <c r="ORW53" i="7" s="1"/>
  <c r="ORY53" i="7" s="1"/>
  <c r="OSA53" i="7" s="1"/>
  <c r="OSC53" i="7" s="1"/>
  <c r="OSE53" i="7" s="1"/>
  <c r="OSG53" i="7" s="1"/>
  <c r="OSI53" i="7" s="1"/>
  <c r="OSK53" i="7" s="1"/>
  <c r="OSM53" i="7" s="1"/>
  <c r="OSO53" i="7" s="1"/>
  <c r="OSQ53" i="7" s="1"/>
  <c r="OSS53" i="7" s="1"/>
  <c r="OSU53" i="7" s="1"/>
  <c r="OSW53" i="7" s="1"/>
  <c r="OSY53" i="7" s="1"/>
  <c r="OTA53" i="7" s="1"/>
  <c r="OTC53" i="7" s="1"/>
  <c r="OTE53" i="7" s="1"/>
  <c r="OTG53" i="7" s="1"/>
  <c r="OTI53" i="7" s="1"/>
  <c r="OTK53" i="7" s="1"/>
  <c r="OTM53" i="7" s="1"/>
  <c r="OTO53" i="7" s="1"/>
  <c r="OTQ53" i="7" s="1"/>
  <c r="OTS53" i="7" s="1"/>
  <c r="OTU53" i="7" s="1"/>
  <c r="OTW53" i="7" s="1"/>
  <c r="OTY53" i="7" s="1"/>
  <c r="OUA53" i="7" s="1"/>
  <c r="OUC53" i="7" s="1"/>
  <c r="OUE53" i="7" s="1"/>
  <c r="OUG53" i="7" s="1"/>
  <c r="OUI53" i="7" s="1"/>
  <c r="OUK53" i="7" s="1"/>
  <c r="OUM53" i="7" s="1"/>
  <c r="OUO53" i="7" s="1"/>
  <c r="OUQ53" i="7" s="1"/>
  <c r="OUS53" i="7" s="1"/>
  <c r="OUU53" i="7" s="1"/>
  <c r="OUW53" i="7" s="1"/>
  <c r="OUY53" i="7" s="1"/>
  <c r="OVA53" i="7" s="1"/>
  <c r="OVC53" i="7" s="1"/>
  <c r="OVE53" i="7" s="1"/>
  <c r="OVG53" i="7" s="1"/>
  <c r="OVI53" i="7" s="1"/>
  <c r="OVK53" i="7" s="1"/>
  <c r="OVM53" i="7" s="1"/>
  <c r="OVO53" i="7" s="1"/>
  <c r="OVQ53" i="7" s="1"/>
  <c r="OVS53" i="7" s="1"/>
  <c r="OVU53" i="7" s="1"/>
  <c r="OVW53" i="7" s="1"/>
  <c r="OVY53" i="7" s="1"/>
  <c r="OWA53" i="7" s="1"/>
  <c r="OWC53" i="7" s="1"/>
  <c r="OWE53" i="7" s="1"/>
  <c r="OWG53" i="7" s="1"/>
  <c r="OWI53" i="7" s="1"/>
  <c r="OWK53" i="7" s="1"/>
  <c r="OWM53" i="7" s="1"/>
  <c r="OWO53" i="7" s="1"/>
  <c r="OWQ53" i="7" s="1"/>
  <c r="OWS53" i="7" s="1"/>
  <c r="OWU53" i="7" s="1"/>
  <c r="OWW53" i="7" s="1"/>
  <c r="OWY53" i="7" s="1"/>
  <c r="OXA53" i="7" s="1"/>
  <c r="OXC53" i="7" s="1"/>
  <c r="OXE53" i="7" s="1"/>
  <c r="OXG53" i="7" s="1"/>
  <c r="OXI53" i="7" s="1"/>
  <c r="OXK53" i="7" s="1"/>
  <c r="OXM53" i="7" s="1"/>
  <c r="OXO53" i="7" s="1"/>
  <c r="OXQ53" i="7" s="1"/>
  <c r="OXS53" i="7" s="1"/>
  <c r="OXU53" i="7" s="1"/>
  <c r="OXW53" i="7" s="1"/>
  <c r="OXY53" i="7" s="1"/>
  <c r="OYA53" i="7" s="1"/>
  <c r="OYC53" i="7" s="1"/>
  <c r="OYE53" i="7" s="1"/>
  <c r="OYG53" i="7" s="1"/>
  <c r="OYI53" i="7" s="1"/>
  <c r="OYK53" i="7" s="1"/>
  <c r="OYM53" i="7" s="1"/>
  <c r="OYO53" i="7" s="1"/>
  <c r="OYQ53" i="7" s="1"/>
  <c r="OYS53" i="7" s="1"/>
  <c r="OYU53" i="7" s="1"/>
  <c r="OYW53" i="7" s="1"/>
  <c r="OYY53" i="7" s="1"/>
  <c r="OZA53" i="7" s="1"/>
  <c r="OZC53" i="7" s="1"/>
  <c r="OZE53" i="7" s="1"/>
  <c r="OZG53" i="7" s="1"/>
  <c r="OZI53" i="7" s="1"/>
  <c r="OZK53" i="7" s="1"/>
  <c r="OZM53" i="7" s="1"/>
  <c r="OZO53" i="7" s="1"/>
  <c r="OZQ53" i="7" s="1"/>
  <c r="OZS53" i="7" s="1"/>
  <c r="OZU53" i="7" s="1"/>
  <c r="OZW53" i="7" s="1"/>
  <c r="OZY53" i="7" s="1"/>
  <c r="PAA53" i="7" s="1"/>
  <c r="PAC53" i="7" s="1"/>
  <c r="PAE53" i="7" s="1"/>
  <c r="PAG53" i="7" s="1"/>
  <c r="PAI53" i="7" s="1"/>
  <c r="PAK53" i="7" s="1"/>
  <c r="PAM53" i="7" s="1"/>
  <c r="PAO53" i="7" s="1"/>
  <c r="PAQ53" i="7" s="1"/>
  <c r="PAS53" i="7" s="1"/>
  <c r="PAU53" i="7" s="1"/>
  <c r="PAW53" i="7" s="1"/>
  <c r="PAY53" i="7" s="1"/>
  <c r="PBA53" i="7" s="1"/>
  <c r="PBC53" i="7" s="1"/>
  <c r="PBE53" i="7" s="1"/>
  <c r="PBG53" i="7" s="1"/>
  <c r="PBI53" i="7" s="1"/>
  <c r="PBK53" i="7" s="1"/>
  <c r="PBM53" i="7" s="1"/>
  <c r="PBO53" i="7" s="1"/>
  <c r="PBQ53" i="7" s="1"/>
  <c r="PBS53" i="7" s="1"/>
  <c r="PBU53" i="7" s="1"/>
  <c r="PBW53" i="7" s="1"/>
  <c r="PBY53" i="7" s="1"/>
  <c r="PCA53" i="7" s="1"/>
  <c r="PCC53" i="7" s="1"/>
  <c r="PCE53" i="7" s="1"/>
  <c r="PCG53" i="7" s="1"/>
  <c r="PCI53" i="7" s="1"/>
  <c r="PCK53" i="7" s="1"/>
  <c r="PCM53" i="7" s="1"/>
  <c r="PCO53" i="7" s="1"/>
  <c r="PCQ53" i="7" s="1"/>
  <c r="PCS53" i="7" s="1"/>
  <c r="PCU53" i="7" s="1"/>
  <c r="PCW53" i="7" s="1"/>
  <c r="PCY53" i="7" s="1"/>
  <c r="PDA53" i="7" s="1"/>
  <c r="PDC53" i="7" s="1"/>
  <c r="PDE53" i="7" s="1"/>
  <c r="PDG53" i="7" s="1"/>
  <c r="PDI53" i="7" s="1"/>
  <c r="PDK53" i="7" s="1"/>
  <c r="PDM53" i="7" s="1"/>
  <c r="PDO53" i="7" s="1"/>
  <c r="PDQ53" i="7" s="1"/>
  <c r="PDS53" i="7" s="1"/>
  <c r="PDU53" i="7" s="1"/>
  <c r="PDW53" i="7" s="1"/>
  <c r="PDY53" i="7" s="1"/>
  <c r="PEA53" i="7" s="1"/>
  <c r="PEC53" i="7" s="1"/>
  <c r="PEE53" i="7" s="1"/>
  <c r="PEG53" i="7" s="1"/>
  <c r="PEI53" i="7" s="1"/>
  <c r="PEK53" i="7" s="1"/>
  <c r="PEM53" i="7" s="1"/>
  <c r="PEO53" i="7" s="1"/>
  <c r="PEQ53" i="7" s="1"/>
  <c r="PES53" i="7" s="1"/>
  <c r="PEU53" i="7" s="1"/>
  <c r="PEW53" i="7" s="1"/>
  <c r="PEY53" i="7" s="1"/>
  <c r="PFA53" i="7" s="1"/>
  <c r="PFC53" i="7" s="1"/>
  <c r="PFE53" i="7" s="1"/>
  <c r="PFG53" i="7" s="1"/>
  <c r="PFI53" i="7" s="1"/>
  <c r="PFK53" i="7" s="1"/>
  <c r="PFM53" i="7" s="1"/>
  <c r="PFO53" i="7" s="1"/>
  <c r="PFQ53" i="7" s="1"/>
  <c r="PFS53" i="7" s="1"/>
  <c r="PFU53" i="7" s="1"/>
  <c r="PFW53" i="7" s="1"/>
  <c r="PFY53" i="7" s="1"/>
  <c r="PGA53" i="7" s="1"/>
  <c r="PGC53" i="7" s="1"/>
  <c r="PGE53" i="7" s="1"/>
  <c r="PGG53" i="7" s="1"/>
  <c r="PGI53" i="7" s="1"/>
  <c r="PGK53" i="7" s="1"/>
  <c r="PGM53" i="7" s="1"/>
  <c r="PGO53" i="7" s="1"/>
  <c r="PGQ53" i="7" s="1"/>
  <c r="PGS53" i="7" s="1"/>
  <c r="PGU53" i="7" s="1"/>
  <c r="PGW53" i="7" s="1"/>
  <c r="PGY53" i="7" s="1"/>
  <c r="PHA53" i="7" s="1"/>
  <c r="PHC53" i="7" s="1"/>
  <c r="PHE53" i="7" s="1"/>
  <c r="PHG53" i="7" s="1"/>
  <c r="PHI53" i="7" s="1"/>
  <c r="PHK53" i="7" s="1"/>
  <c r="PHM53" i="7" s="1"/>
  <c r="PHO53" i="7" s="1"/>
  <c r="PHQ53" i="7" s="1"/>
  <c r="PHS53" i="7" s="1"/>
  <c r="PHU53" i="7" s="1"/>
  <c r="PHW53" i="7" s="1"/>
  <c r="PHY53" i="7" s="1"/>
  <c r="PIA53" i="7" s="1"/>
  <c r="PIC53" i="7" s="1"/>
  <c r="PIE53" i="7" s="1"/>
  <c r="PIG53" i="7" s="1"/>
  <c r="PII53" i="7" s="1"/>
  <c r="PIK53" i="7" s="1"/>
  <c r="PIM53" i="7" s="1"/>
  <c r="PIO53" i="7" s="1"/>
  <c r="PIQ53" i="7" s="1"/>
  <c r="PIS53" i="7" s="1"/>
  <c r="PIU53" i="7" s="1"/>
  <c r="PIW53" i="7" s="1"/>
  <c r="PIY53" i="7" s="1"/>
  <c r="PJA53" i="7" s="1"/>
  <c r="PJC53" i="7" s="1"/>
  <c r="PJE53" i="7" s="1"/>
  <c r="PJG53" i="7" s="1"/>
  <c r="PJI53" i="7" s="1"/>
  <c r="PJK53" i="7" s="1"/>
  <c r="PJM53" i="7" s="1"/>
  <c r="PJO53" i="7" s="1"/>
  <c r="PJQ53" i="7" s="1"/>
  <c r="PJS53" i="7" s="1"/>
  <c r="PJU53" i="7" s="1"/>
  <c r="PJW53" i="7" s="1"/>
  <c r="PJY53" i="7" s="1"/>
  <c r="PKA53" i="7" s="1"/>
  <c r="PKC53" i="7" s="1"/>
  <c r="PKE53" i="7" s="1"/>
  <c r="PKG53" i="7" s="1"/>
  <c r="PKI53" i="7" s="1"/>
  <c r="PKK53" i="7" s="1"/>
  <c r="PKM53" i="7" s="1"/>
  <c r="PKO53" i="7" s="1"/>
  <c r="PKQ53" i="7" s="1"/>
  <c r="PKS53" i="7" s="1"/>
  <c r="PKU53" i="7" s="1"/>
  <c r="PKW53" i="7" s="1"/>
  <c r="PKY53" i="7" s="1"/>
  <c r="PLA53" i="7" s="1"/>
  <c r="PLC53" i="7" s="1"/>
  <c r="PLE53" i="7" s="1"/>
  <c r="PLG53" i="7" s="1"/>
  <c r="PLI53" i="7" s="1"/>
  <c r="PLK53" i="7" s="1"/>
  <c r="PLM53" i="7" s="1"/>
  <c r="PLO53" i="7" s="1"/>
  <c r="PLQ53" i="7" s="1"/>
  <c r="PLS53" i="7" s="1"/>
  <c r="PLU53" i="7" s="1"/>
  <c r="PLW53" i="7" s="1"/>
  <c r="PLY53" i="7" s="1"/>
  <c r="PMA53" i="7" s="1"/>
  <c r="PMC53" i="7" s="1"/>
  <c r="PME53" i="7" s="1"/>
  <c r="PMG53" i="7" s="1"/>
  <c r="PMI53" i="7" s="1"/>
  <c r="PMK53" i="7" s="1"/>
  <c r="PMM53" i="7" s="1"/>
  <c r="PMO53" i="7" s="1"/>
  <c r="PMQ53" i="7" s="1"/>
  <c r="PMS53" i="7" s="1"/>
  <c r="PMU53" i="7" s="1"/>
  <c r="PMW53" i="7" s="1"/>
  <c r="PMY53" i="7" s="1"/>
  <c r="PNA53" i="7" s="1"/>
  <c r="PNC53" i="7" s="1"/>
  <c r="PNE53" i="7" s="1"/>
  <c r="PNG53" i="7" s="1"/>
  <c r="PNI53" i="7" s="1"/>
  <c r="PNK53" i="7" s="1"/>
  <c r="PNM53" i="7" s="1"/>
  <c r="PNO53" i="7" s="1"/>
  <c r="PNQ53" i="7" s="1"/>
  <c r="PNS53" i="7" s="1"/>
  <c r="PNU53" i="7" s="1"/>
  <c r="PNW53" i="7" s="1"/>
  <c r="PNY53" i="7" s="1"/>
  <c r="POA53" i="7" s="1"/>
  <c r="POC53" i="7" s="1"/>
  <c r="POE53" i="7" s="1"/>
  <c r="POG53" i="7" s="1"/>
  <c r="POI53" i="7" s="1"/>
  <c r="POK53" i="7" s="1"/>
  <c r="POM53" i="7" s="1"/>
  <c r="POO53" i="7" s="1"/>
  <c r="POQ53" i="7" s="1"/>
  <c r="POS53" i="7" s="1"/>
  <c r="POU53" i="7" s="1"/>
  <c r="POW53" i="7" s="1"/>
  <c r="POY53" i="7" s="1"/>
  <c r="PPA53" i="7" s="1"/>
  <c r="PPC53" i="7" s="1"/>
  <c r="PPE53" i="7" s="1"/>
  <c r="PPG53" i="7" s="1"/>
  <c r="PPI53" i="7" s="1"/>
  <c r="PPK53" i="7" s="1"/>
  <c r="PPM53" i="7" s="1"/>
  <c r="PPO53" i="7" s="1"/>
  <c r="PPQ53" i="7" s="1"/>
  <c r="PPS53" i="7" s="1"/>
  <c r="PPU53" i="7" s="1"/>
  <c r="PPW53" i="7" s="1"/>
  <c r="PPY53" i="7" s="1"/>
  <c r="PQA53" i="7" s="1"/>
  <c r="PQC53" i="7" s="1"/>
  <c r="PQE53" i="7" s="1"/>
  <c r="PQG53" i="7" s="1"/>
  <c r="PQI53" i="7" s="1"/>
  <c r="PQK53" i="7" s="1"/>
  <c r="PQM53" i="7" s="1"/>
  <c r="PQO53" i="7" s="1"/>
  <c r="PQQ53" i="7" s="1"/>
  <c r="PQS53" i="7" s="1"/>
  <c r="PQU53" i="7" s="1"/>
  <c r="PQW53" i="7" s="1"/>
  <c r="PQY53" i="7" s="1"/>
  <c r="PRA53" i="7" s="1"/>
  <c r="PRC53" i="7" s="1"/>
  <c r="PRE53" i="7" s="1"/>
  <c r="PRG53" i="7" s="1"/>
  <c r="PRI53" i="7" s="1"/>
  <c r="PRK53" i="7" s="1"/>
  <c r="PRM53" i="7" s="1"/>
  <c r="PRO53" i="7" s="1"/>
  <c r="PRQ53" i="7" s="1"/>
  <c r="PRS53" i="7" s="1"/>
  <c r="PRU53" i="7" s="1"/>
  <c r="PRW53" i="7" s="1"/>
  <c r="PRY53" i="7" s="1"/>
  <c r="PSA53" i="7" s="1"/>
  <c r="PSC53" i="7" s="1"/>
  <c r="PSE53" i="7" s="1"/>
  <c r="PSG53" i="7" s="1"/>
  <c r="PSI53" i="7" s="1"/>
  <c r="PSK53" i="7" s="1"/>
  <c r="PSM53" i="7" s="1"/>
  <c r="PSO53" i="7" s="1"/>
  <c r="PSQ53" i="7" s="1"/>
  <c r="PSS53" i="7" s="1"/>
  <c r="PSU53" i="7" s="1"/>
  <c r="PSW53" i="7" s="1"/>
  <c r="PSY53" i="7" s="1"/>
  <c r="PTA53" i="7" s="1"/>
  <c r="PTC53" i="7" s="1"/>
  <c r="PTE53" i="7" s="1"/>
  <c r="PTG53" i="7" s="1"/>
  <c r="PTI53" i="7" s="1"/>
  <c r="PTK53" i="7" s="1"/>
  <c r="PTM53" i="7" s="1"/>
  <c r="PTO53" i="7" s="1"/>
  <c r="PTQ53" i="7" s="1"/>
  <c r="PTS53" i="7" s="1"/>
  <c r="PTU53" i="7" s="1"/>
  <c r="PTW53" i="7" s="1"/>
  <c r="PTY53" i="7" s="1"/>
  <c r="PUA53" i="7" s="1"/>
  <c r="PUC53" i="7" s="1"/>
  <c r="PUE53" i="7" s="1"/>
  <c r="PUG53" i="7" s="1"/>
  <c r="PUI53" i="7" s="1"/>
  <c r="PUK53" i="7" s="1"/>
  <c r="PUM53" i="7" s="1"/>
  <c r="PUO53" i="7" s="1"/>
  <c r="PUQ53" i="7" s="1"/>
  <c r="PUS53" i="7" s="1"/>
  <c r="PUU53" i="7" s="1"/>
  <c r="PUW53" i="7" s="1"/>
  <c r="PUY53" i="7" s="1"/>
  <c r="PVA53" i="7" s="1"/>
  <c r="PVC53" i="7" s="1"/>
  <c r="PVE53" i="7" s="1"/>
  <c r="PVG53" i="7" s="1"/>
  <c r="PVI53" i="7" s="1"/>
  <c r="PVK53" i="7" s="1"/>
  <c r="PVM53" i="7" s="1"/>
  <c r="PVO53" i="7" s="1"/>
  <c r="PVQ53" i="7" s="1"/>
  <c r="PVS53" i="7" s="1"/>
  <c r="PVU53" i="7" s="1"/>
  <c r="PVW53" i="7" s="1"/>
  <c r="PVY53" i="7" s="1"/>
  <c r="PWA53" i="7" s="1"/>
  <c r="PWC53" i="7" s="1"/>
  <c r="PWE53" i="7" s="1"/>
  <c r="PWG53" i="7" s="1"/>
  <c r="PWI53" i="7" s="1"/>
  <c r="PWK53" i="7" s="1"/>
  <c r="PWM53" i="7" s="1"/>
  <c r="PWO53" i="7" s="1"/>
  <c r="PWQ53" i="7" s="1"/>
  <c r="PWS53" i="7" s="1"/>
  <c r="PWU53" i="7" s="1"/>
  <c r="PWW53" i="7" s="1"/>
  <c r="PWY53" i="7" s="1"/>
  <c r="PXA53" i="7" s="1"/>
  <c r="PXC53" i="7" s="1"/>
  <c r="PXE53" i="7" s="1"/>
  <c r="PXG53" i="7" s="1"/>
  <c r="PXI53" i="7" s="1"/>
  <c r="PXK53" i="7" s="1"/>
  <c r="PXM53" i="7" s="1"/>
  <c r="PXO53" i="7" s="1"/>
  <c r="PXQ53" i="7" s="1"/>
  <c r="PXS53" i="7" s="1"/>
  <c r="PXU53" i="7" s="1"/>
  <c r="PXW53" i="7" s="1"/>
  <c r="PXY53" i="7" s="1"/>
  <c r="PYA53" i="7" s="1"/>
  <c r="PYC53" i="7" s="1"/>
  <c r="PYE53" i="7" s="1"/>
  <c r="PYG53" i="7" s="1"/>
  <c r="PYI53" i="7" s="1"/>
  <c r="PYK53" i="7" s="1"/>
  <c r="PYM53" i="7" s="1"/>
  <c r="PYO53" i="7" s="1"/>
  <c r="PYQ53" i="7" s="1"/>
  <c r="PYS53" i="7" s="1"/>
  <c r="PYU53" i="7" s="1"/>
  <c r="PYW53" i="7" s="1"/>
  <c r="PYY53" i="7" s="1"/>
  <c r="PZA53" i="7" s="1"/>
  <c r="PZC53" i="7" s="1"/>
  <c r="PZE53" i="7" s="1"/>
  <c r="PZG53" i="7" s="1"/>
  <c r="PZI53" i="7" s="1"/>
  <c r="PZK53" i="7" s="1"/>
  <c r="PZM53" i="7" s="1"/>
  <c r="PZO53" i="7" s="1"/>
  <c r="PZQ53" i="7" s="1"/>
  <c r="PZS53" i="7" s="1"/>
  <c r="PZU53" i="7" s="1"/>
  <c r="PZW53" i="7" s="1"/>
  <c r="PZY53" i="7" s="1"/>
  <c r="QAA53" i="7" s="1"/>
  <c r="QAC53" i="7" s="1"/>
  <c r="QAE53" i="7" s="1"/>
  <c r="QAG53" i="7" s="1"/>
  <c r="QAI53" i="7" s="1"/>
  <c r="QAK53" i="7" s="1"/>
  <c r="QAM53" i="7" s="1"/>
  <c r="QAO53" i="7" s="1"/>
  <c r="QAQ53" i="7" s="1"/>
  <c r="QAS53" i="7" s="1"/>
  <c r="QAU53" i="7" s="1"/>
  <c r="QAW53" i="7" s="1"/>
  <c r="QAY53" i="7" s="1"/>
  <c r="QBA53" i="7" s="1"/>
  <c r="QBC53" i="7" s="1"/>
  <c r="QBE53" i="7" s="1"/>
  <c r="QBG53" i="7" s="1"/>
  <c r="QBI53" i="7" s="1"/>
  <c r="QBK53" i="7" s="1"/>
  <c r="QBM53" i="7" s="1"/>
  <c r="QBO53" i="7" s="1"/>
  <c r="QBQ53" i="7" s="1"/>
  <c r="QBS53" i="7" s="1"/>
  <c r="QBU53" i="7" s="1"/>
  <c r="QBW53" i="7" s="1"/>
  <c r="QBY53" i="7" s="1"/>
  <c r="QCA53" i="7" s="1"/>
  <c r="QCC53" i="7" s="1"/>
  <c r="QCE53" i="7" s="1"/>
  <c r="QCG53" i="7" s="1"/>
  <c r="QCI53" i="7" s="1"/>
  <c r="QCK53" i="7" s="1"/>
  <c r="QCM53" i="7" s="1"/>
  <c r="QCO53" i="7" s="1"/>
  <c r="QCQ53" i="7" s="1"/>
  <c r="QCS53" i="7" s="1"/>
  <c r="QCU53" i="7" s="1"/>
  <c r="QCW53" i="7" s="1"/>
  <c r="QCY53" i="7" s="1"/>
  <c r="QDA53" i="7" s="1"/>
  <c r="QDC53" i="7" s="1"/>
  <c r="QDE53" i="7" s="1"/>
  <c r="QDG53" i="7" s="1"/>
  <c r="QDI53" i="7" s="1"/>
  <c r="QDK53" i="7" s="1"/>
  <c r="QDM53" i="7" s="1"/>
  <c r="QDO53" i="7" s="1"/>
  <c r="QDQ53" i="7" s="1"/>
  <c r="QDS53" i="7" s="1"/>
  <c r="QDU53" i="7" s="1"/>
  <c r="QDW53" i="7" s="1"/>
  <c r="QDY53" i="7" s="1"/>
  <c r="QEA53" i="7" s="1"/>
  <c r="QEC53" i="7" s="1"/>
  <c r="QEE53" i="7" s="1"/>
  <c r="QEG53" i="7" s="1"/>
  <c r="QEI53" i="7" s="1"/>
  <c r="QEK53" i="7" s="1"/>
  <c r="QEM53" i="7" s="1"/>
  <c r="QEO53" i="7" s="1"/>
  <c r="QEQ53" i="7" s="1"/>
  <c r="QES53" i="7" s="1"/>
  <c r="QEU53" i="7" s="1"/>
  <c r="QEW53" i="7" s="1"/>
  <c r="QEY53" i="7" s="1"/>
  <c r="QFA53" i="7" s="1"/>
  <c r="QFC53" i="7" s="1"/>
  <c r="QFE53" i="7" s="1"/>
  <c r="QFG53" i="7" s="1"/>
  <c r="QFI53" i="7" s="1"/>
  <c r="QFK53" i="7" s="1"/>
  <c r="QFM53" i="7" s="1"/>
  <c r="QFO53" i="7" s="1"/>
  <c r="QFQ53" i="7" s="1"/>
  <c r="QFS53" i="7" s="1"/>
  <c r="QFU53" i="7" s="1"/>
  <c r="QFW53" i="7" s="1"/>
  <c r="QFY53" i="7" s="1"/>
  <c r="QGA53" i="7" s="1"/>
  <c r="QGC53" i="7" s="1"/>
  <c r="QGE53" i="7" s="1"/>
  <c r="QGG53" i="7" s="1"/>
  <c r="QGI53" i="7" s="1"/>
  <c r="QGK53" i="7" s="1"/>
  <c r="QGM53" i="7" s="1"/>
  <c r="QGO53" i="7" s="1"/>
  <c r="QGQ53" i="7" s="1"/>
  <c r="QGS53" i="7" s="1"/>
  <c r="QGU53" i="7" s="1"/>
  <c r="QGW53" i="7" s="1"/>
  <c r="QGY53" i="7" s="1"/>
  <c r="QHA53" i="7" s="1"/>
  <c r="QHC53" i="7" s="1"/>
  <c r="QHE53" i="7" s="1"/>
  <c r="QHG53" i="7" s="1"/>
  <c r="QHI53" i="7" s="1"/>
  <c r="QHK53" i="7" s="1"/>
  <c r="QHM53" i="7" s="1"/>
  <c r="QHO53" i="7" s="1"/>
  <c r="QHQ53" i="7" s="1"/>
  <c r="QHS53" i="7" s="1"/>
  <c r="QHU53" i="7" s="1"/>
  <c r="QHW53" i="7" s="1"/>
  <c r="QHY53" i="7" s="1"/>
  <c r="QIA53" i="7" s="1"/>
  <c r="QIC53" i="7" s="1"/>
  <c r="QIE53" i="7" s="1"/>
  <c r="QIG53" i="7" s="1"/>
  <c r="QII53" i="7" s="1"/>
  <c r="QIK53" i="7" s="1"/>
  <c r="QIM53" i="7" s="1"/>
  <c r="QIO53" i="7" s="1"/>
  <c r="QIQ53" i="7" s="1"/>
  <c r="QIS53" i="7" s="1"/>
  <c r="QIU53" i="7" s="1"/>
  <c r="QIW53" i="7" s="1"/>
  <c r="QIY53" i="7" s="1"/>
  <c r="QJA53" i="7" s="1"/>
  <c r="QJC53" i="7" s="1"/>
  <c r="QJE53" i="7" s="1"/>
  <c r="QJG53" i="7" s="1"/>
  <c r="QJI53" i="7" s="1"/>
  <c r="QJK53" i="7" s="1"/>
  <c r="QJM53" i="7" s="1"/>
  <c r="QJO53" i="7" s="1"/>
  <c r="QJQ53" i="7" s="1"/>
  <c r="QJS53" i="7" s="1"/>
  <c r="QJU53" i="7" s="1"/>
  <c r="QJW53" i="7" s="1"/>
  <c r="QJY53" i="7" s="1"/>
  <c r="QKA53" i="7" s="1"/>
  <c r="QKC53" i="7" s="1"/>
  <c r="QKE53" i="7" s="1"/>
  <c r="QKG53" i="7" s="1"/>
  <c r="QKI53" i="7" s="1"/>
  <c r="QKK53" i="7" s="1"/>
  <c r="QKM53" i="7" s="1"/>
  <c r="QKO53" i="7" s="1"/>
  <c r="QKQ53" i="7" s="1"/>
  <c r="QKS53" i="7" s="1"/>
  <c r="QKU53" i="7" s="1"/>
  <c r="QKW53" i="7" s="1"/>
  <c r="QKY53" i="7" s="1"/>
  <c r="QLA53" i="7" s="1"/>
  <c r="QLC53" i="7" s="1"/>
  <c r="QLE53" i="7" s="1"/>
  <c r="QLG53" i="7" s="1"/>
  <c r="QLI53" i="7" s="1"/>
  <c r="QLK53" i="7" s="1"/>
  <c r="QLM53" i="7" s="1"/>
  <c r="QLO53" i="7" s="1"/>
  <c r="QLQ53" i="7" s="1"/>
  <c r="QLS53" i="7" s="1"/>
  <c r="QLU53" i="7" s="1"/>
  <c r="QLW53" i="7" s="1"/>
  <c r="QLY53" i="7" s="1"/>
  <c r="QMA53" i="7" s="1"/>
  <c r="QMC53" i="7" s="1"/>
  <c r="QME53" i="7" s="1"/>
  <c r="QMG53" i="7" s="1"/>
  <c r="QMI53" i="7" s="1"/>
  <c r="QMK53" i="7" s="1"/>
  <c r="QMM53" i="7" s="1"/>
  <c r="QMO53" i="7" s="1"/>
  <c r="QMQ53" i="7" s="1"/>
  <c r="QMS53" i="7" s="1"/>
  <c r="QMU53" i="7" s="1"/>
  <c r="QMW53" i="7" s="1"/>
  <c r="QMY53" i="7" s="1"/>
  <c r="QNA53" i="7" s="1"/>
  <c r="QNC53" i="7" s="1"/>
  <c r="QNE53" i="7" s="1"/>
  <c r="QNG53" i="7" s="1"/>
  <c r="QNI53" i="7" s="1"/>
  <c r="QNK53" i="7" s="1"/>
  <c r="QNM53" i="7" s="1"/>
  <c r="QNO53" i="7" s="1"/>
  <c r="QNQ53" i="7" s="1"/>
  <c r="QNS53" i="7" s="1"/>
  <c r="QNU53" i="7" s="1"/>
  <c r="QNW53" i="7" s="1"/>
  <c r="QNY53" i="7" s="1"/>
  <c r="QOA53" i="7" s="1"/>
  <c r="QOC53" i="7" s="1"/>
  <c r="QOE53" i="7" s="1"/>
  <c r="QOG53" i="7" s="1"/>
  <c r="QOI53" i="7" s="1"/>
  <c r="QOK53" i="7" s="1"/>
  <c r="QOM53" i="7" s="1"/>
  <c r="QOO53" i="7" s="1"/>
  <c r="QOQ53" i="7" s="1"/>
  <c r="QOS53" i="7" s="1"/>
  <c r="QOU53" i="7" s="1"/>
  <c r="QOW53" i="7" s="1"/>
  <c r="QOY53" i="7" s="1"/>
  <c r="QPA53" i="7" s="1"/>
  <c r="QPC53" i="7" s="1"/>
  <c r="QPE53" i="7" s="1"/>
  <c r="QPG53" i="7" s="1"/>
  <c r="QPI53" i="7" s="1"/>
  <c r="QPK53" i="7" s="1"/>
  <c r="QPM53" i="7" s="1"/>
  <c r="QPO53" i="7" s="1"/>
  <c r="QPQ53" i="7" s="1"/>
  <c r="QPS53" i="7" s="1"/>
  <c r="QPU53" i="7" s="1"/>
  <c r="QPW53" i="7" s="1"/>
  <c r="QPY53" i="7" s="1"/>
  <c r="QQA53" i="7" s="1"/>
  <c r="QQC53" i="7" s="1"/>
  <c r="QQE53" i="7" s="1"/>
  <c r="QQG53" i="7" s="1"/>
  <c r="QQI53" i="7" s="1"/>
  <c r="QQK53" i="7" s="1"/>
  <c r="QQM53" i="7" s="1"/>
  <c r="QQO53" i="7" s="1"/>
  <c r="QQQ53" i="7" s="1"/>
  <c r="QQS53" i="7" s="1"/>
  <c r="QQU53" i="7" s="1"/>
  <c r="QQW53" i="7" s="1"/>
  <c r="QQY53" i="7" s="1"/>
  <c r="QRA53" i="7" s="1"/>
  <c r="QRC53" i="7" s="1"/>
  <c r="QRE53" i="7" s="1"/>
  <c r="QRG53" i="7" s="1"/>
  <c r="QRI53" i="7" s="1"/>
  <c r="QRK53" i="7" s="1"/>
  <c r="QRM53" i="7" s="1"/>
  <c r="QRO53" i="7" s="1"/>
  <c r="QRQ53" i="7" s="1"/>
  <c r="QRS53" i="7" s="1"/>
  <c r="QRU53" i="7" s="1"/>
  <c r="QRW53" i="7" s="1"/>
  <c r="QRY53" i="7" s="1"/>
  <c r="QSA53" i="7" s="1"/>
  <c r="QSC53" i="7" s="1"/>
  <c r="QSE53" i="7" s="1"/>
  <c r="QSG53" i="7" s="1"/>
  <c r="QSI53" i="7" s="1"/>
  <c r="QSK53" i="7" s="1"/>
  <c r="QSM53" i="7" s="1"/>
  <c r="QSO53" i="7" s="1"/>
  <c r="QSQ53" i="7" s="1"/>
  <c r="QSS53" i="7" s="1"/>
  <c r="QSU53" i="7" s="1"/>
  <c r="QSW53" i="7" s="1"/>
  <c r="QSY53" i="7" s="1"/>
  <c r="QTA53" i="7" s="1"/>
  <c r="QTC53" i="7" s="1"/>
  <c r="QTE53" i="7" s="1"/>
  <c r="QTG53" i="7" s="1"/>
  <c r="QTI53" i="7" s="1"/>
  <c r="QTK53" i="7" s="1"/>
  <c r="QTM53" i="7" s="1"/>
  <c r="QTO53" i="7" s="1"/>
  <c r="QTQ53" i="7" s="1"/>
  <c r="QTS53" i="7" s="1"/>
  <c r="QTU53" i="7" s="1"/>
  <c r="QTW53" i="7" s="1"/>
  <c r="QTY53" i="7" s="1"/>
  <c r="QUA53" i="7" s="1"/>
  <c r="QUC53" i="7" s="1"/>
  <c r="QUE53" i="7" s="1"/>
  <c r="QUG53" i="7" s="1"/>
  <c r="QUI53" i="7" s="1"/>
  <c r="QUK53" i="7" s="1"/>
  <c r="QUM53" i="7" s="1"/>
  <c r="QUO53" i="7" s="1"/>
  <c r="QUQ53" i="7" s="1"/>
  <c r="QUS53" i="7" s="1"/>
  <c r="QUU53" i="7" s="1"/>
  <c r="QUW53" i="7" s="1"/>
  <c r="QUY53" i="7" s="1"/>
  <c r="QVA53" i="7" s="1"/>
  <c r="QVC53" i="7" s="1"/>
  <c r="QVE53" i="7" s="1"/>
  <c r="QVG53" i="7" s="1"/>
  <c r="QVI53" i="7" s="1"/>
  <c r="QVK53" i="7" s="1"/>
  <c r="QVM53" i="7" s="1"/>
  <c r="QVO53" i="7" s="1"/>
  <c r="QVQ53" i="7" s="1"/>
  <c r="QVS53" i="7" s="1"/>
  <c r="QVU53" i="7" s="1"/>
  <c r="QVW53" i="7" s="1"/>
  <c r="QVY53" i="7" s="1"/>
  <c r="QWA53" i="7" s="1"/>
  <c r="QWC53" i="7" s="1"/>
  <c r="QWE53" i="7" s="1"/>
  <c r="QWG53" i="7" s="1"/>
  <c r="QWI53" i="7" s="1"/>
  <c r="QWK53" i="7" s="1"/>
  <c r="QWM53" i="7" s="1"/>
  <c r="QWO53" i="7" s="1"/>
  <c r="QWQ53" i="7" s="1"/>
  <c r="QWS53" i="7" s="1"/>
  <c r="QWU53" i="7" s="1"/>
  <c r="QWW53" i="7" s="1"/>
  <c r="QWY53" i="7" s="1"/>
  <c r="QXA53" i="7" s="1"/>
  <c r="QXC53" i="7" s="1"/>
  <c r="QXE53" i="7" s="1"/>
  <c r="QXG53" i="7" s="1"/>
  <c r="QXI53" i="7" s="1"/>
  <c r="QXK53" i="7" s="1"/>
  <c r="QXM53" i="7" s="1"/>
  <c r="QXO53" i="7" s="1"/>
  <c r="QXQ53" i="7" s="1"/>
  <c r="QXS53" i="7" s="1"/>
  <c r="QXU53" i="7" s="1"/>
  <c r="QXW53" i="7" s="1"/>
  <c r="QXY53" i="7" s="1"/>
  <c r="QYA53" i="7" s="1"/>
  <c r="QYC53" i="7" s="1"/>
  <c r="QYE53" i="7" s="1"/>
  <c r="QYG53" i="7" s="1"/>
  <c r="QYI53" i="7" s="1"/>
  <c r="QYK53" i="7" s="1"/>
  <c r="QYM53" i="7" s="1"/>
  <c r="QYO53" i="7" s="1"/>
  <c r="QYQ53" i="7" s="1"/>
  <c r="QYS53" i="7" s="1"/>
  <c r="QYU53" i="7" s="1"/>
  <c r="QYW53" i="7" s="1"/>
  <c r="QYY53" i="7" s="1"/>
  <c r="QZA53" i="7" s="1"/>
  <c r="QZC53" i="7" s="1"/>
  <c r="QZE53" i="7" s="1"/>
  <c r="QZG53" i="7" s="1"/>
  <c r="QZI53" i="7" s="1"/>
  <c r="QZK53" i="7" s="1"/>
  <c r="QZM53" i="7" s="1"/>
  <c r="QZO53" i="7" s="1"/>
  <c r="QZQ53" i="7" s="1"/>
  <c r="QZS53" i="7" s="1"/>
  <c r="QZU53" i="7" s="1"/>
  <c r="QZW53" i="7" s="1"/>
  <c r="QZY53" i="7" s="1"/>
  <c r="RAA53" i="7" s="1"/>
  <c r="RAC53" i="7" s="1"/>
  <c r="RAE53" i="7" s="1"/>
  <c r="RAG53" i="7" s="1"/>
  <c r="RAI53" i="7" s="1"/>
  <c r="RAK53" i="7" s="1"/>
  <c r="RAM53" i="7" s="1"/>
  <c r="RAO53" i="7" s="1"/>
  <c r="RAQ53" i="7" s="1"/>
  <c r="RAS53" i="7" s="1"/>
  <c r="RAU53" i="7" s="1"/>
  <c r="RAW53" i="7" s="1"/>
  <c r="RAY53" i="7" s="1"/>
  <c r="RBA53" i="7" s="1"/>
  <c r="RBC53" i="7" s="1"/>
  <c r="RBE53" i="7" s="1"/>
  <c r="RBG53" i="7" s="1"/>
  <c r="RBI53" i="7" s="1"/>
  <c r="RBK53" i="7" s="1"/>
  <c r="RBM53" i="7" s="1"/>
  <c r="RBO53" i="7" s="1"/>
  <c r="RBQ53" i="7" s="1"/>
  <c r="RBS53" i="7" s="1"/>
  <c r="RBU53" i="7" s="1"/>
  <c r="RBW53" i="7" s="1"/>
  <c r="RBY53" i="7" s="1"/>
  <c r="RCA53" i="7" s="1"/>
  <c r="RCC53" i="7" s="1"/>
  <c r="RCE53" i="7" s="1"/>
  <c r="RCG53" i="7" s="1"/>
  <c r="RCI53" i="7" s="1"/>
  <c r="RCK53" i="7" s="1"/>
  <c r="RCM53" i="7" s="1"/>
  <c r="RCO53" i="7" s="1"/>
  <c r="RCQ53" i="7" s="1"/>
  <c r="RCS53" i="7" s="1"/>
  <c r="RCU53" i="7" s="1"/>
  <c r="RCW53" i="7" s="1"/>
  <c r="RCY53" i="7" s="1"/>
  <c r="RDA53" i="7" s="1"/>
  <c r="RDC53" i="7" s="1"/>
  <c r="RDE53" i="7" s="1"/>
  <c r="RDG53" i="7" s="1"/>
  <c r="RDI53" i="7" s="1"/>
  <c r="RDK53" i="7" s="1"/>
  <c r="RDM53" i="7" s="1"/>
  <c r="RDO53" i="7" s="1"/>
  <c r="RDQ53" i="7" s="1"/>
  <c r="RDS53" i="7" s="1"/>
  <c r="RDU53" i="7" s="1"/>
  <c r="RDW53" i="7" s="1"/>
  <c r="RDY53" i="7" s="1"/>
  <c r="REA53" i="7" s="1"/>
  <c r="REC53" i="7" s="1"/>
  <c r="REE53" i="7" s="1"/>
  <c r="REG53" i="7" s="1"/>
  <c r="REI53" i="7" s="1"/>
  <c r="REK53" i="7" s="1"/>
  <c r="REM53" i="7" s="1"/>
  <c r="REO53" i="7" s="1"/>
  <c r="REQ53" i="7" s="1"/>
  <c r="RES53" i="7" s="1"/>
  <c r="REU53" i="7" s="1"/>
  <c r="REW53" i="7" s="1"/>
  <c r="REY53" i="7" s="1"/>
  <c r="RFA53" i="7" s="1"/>
  <c r="RFC53" i="7" s="1"/>
  <c r="RFE53" i="7" s="1"/>
  <c r="RFG53" i="7" s="1"/>
  <c r="RFI53" i="7" s="1"/>
  <c r="RFK53" i="7" s="1"/>
  <c r="RFM53" i="7" s="1"/>
  <c r="RFO53" i="7" s="1"/>
  <c r="RFQ53" i="7" s="1"/>
  <c r="RFS53" i="7" s="1"/>
  <c r="RFU53" i="7" s="1"/>
  <c r="RFW53" i="7" s="1"/>
  <c r="RFY53" i="7" s="1"/>
  <c r="RGA53" i="7" s="1"/>
  <c r="RGC53" i="7" s="1"/>
  <c r="RGE53" i="7" s="1"/>
  <c r="RGG53" i="7" s="1"/>
  <c r="RGI53" i="7" s="1"/>
  <c r="RGK53" i="7" s="1"/>
  <c r="RGM53" i="7" s="1"/>
  <c r="RGO53" i="7" s="1"/>
  <c r="RGQ53" i="7" s="1"/>
  <c r="RGS53" i="7" s="1"/>
  <c r="RGU53" i="7" s="1"/>
  <c r="RGW53" i="7" s="1"/>
  <c r="RGY53" i="7" s="1"/>
  <c r="RHA53" i="7" s="1"/>
  <c r="RHC53" i="7" s="1"/>
  <c r="RHE53" i="7" s="1"/>
  <c r="RHG53" i="7" s="1"/>
  <c r="RHI53" i="7" s="1"/>
  <c r="RHK53" i="7" s="1"/>
  <c r="RHM53" i="7" s="1"/>
  <c r="RHO53" i="7" s="1"/>
  <c r="RHQ53" i="7" s="1"/>
  <c r="RHS53" i="7" s="1"/>
  <c r="RHU53" i="7" s="1"/>
  <c r="RHW53" i="7" s="1"/>
  <c r="RHY53" i="7" s="1"/>
  <c r="RIA53" i="7" s="1"/>
  <c r="RIC53" i="7" s="1"/>
  <c r="RIE53" i="7" s="1"/>
  <c r="RIG53" i="7" s="1"/>
  <c r="RII53" i="7" s="1"/>
  <c r="RIK53" i="7" s="1"/>
  <c r="RIM53" i="7" s="1"/>
  <c r="RIO53" i="7" s="1"/>
  <c r="RIQ53" i="7" s="1"/>
  <c r="RIS53" i="7" s="1"/>
  <c r="RIU53" i="7" s="1"/>
  <c r="RIW53" i="7" s="1"/>
  <c r="RIY53" i="7" s="1"/>
  <c r="RJA53" i="7" s="1"/>
  <c r="RJC53" i="7" s="1"/>
  <c r="RJE53" i="7" s="1"/>
  <c r="RJG53" i="7" s="1"/>
  <c r="RJI53" i="7" s="1"/>
  <c r="RJK53" i="7" s="1"/>
  <c r="RJM53" i="7" s="1"/>
  <c r="RJO53" i="7" s="1"/>
  <c r="RJQ53" i="7" s="1"/>
  <c r="RJS53" i="7" s="1"/>
  <c r="RJU53" i="7" s="1"/>
  <c r="RJW53" i="7" s="1"/>
  <c r="RJY53" i="7" s="1"/>
  <c r="RKA53" i="7" s="1"/>
  <c r="RKC53" i="7" s="1"/>
  <c r="RKE53" i="7" s="1"/>
  <c r="RKG53" i="7" s="1"/>
  <c r="RKI53" i="7" s="1"/>
  <c r="RKK53" i="7" s="1"/>
  <c r="RKM53" i="7" s="1"/>
  <c r="RKO53" i="7" s="1"/>
  <c r="RKQ53" i="7" s="1"/>
  <c r="RKS53" i="7" s="1"/>
  <c r="RKU53" i="7" s="1"/>
  <c r="RKW53" i="7" s="1"/>
  <c r="RKY53" i="7" s="1"/>
  <c r="RLA53" i="7" s="1"/>
  <c r="RLC53" i="7" s="1"/>
  <c r="RLE53" i="7" s="1"/>
  <c r="RLG53" i="7" s="1"/>
  <c r="RLI53" i="7" s="1"/>
  <c r="RLK53" i="7" s="1"/>
  <c r="RLM53" i="7" s="1"/>
  <c r="RLO53" i="7" s="1"/>
  <c r="RLQ53" i="7" s="1"/>
  <c r="RLS53" i="7" s="1"/>
  <c r="RLU53" i="7" s="1"/>
  <c r="RLW53" i="7" s="1"/>
  <c r="RLY53" i="7" s="1"/>
  <c r="RMA53" i="7" s="1"/>
  <c r="RMC53" i="7" s="1"/>
  <c r="RME53" i="7" s="1"/>
  <c r="RMG53" i="7" s="1"/>
  <c r="RMI53" i="7" s="1"/>
  <c r="RMK53" i="7" s="1"/>
  <c r="RMM53" i="7" s="1"/>
  <c r="RMO53" i="7" s="1"/>
  <c r="RMQ53" i="7" s="1"/>
  <c r="RMS53" i="7" s="1"/>
  <c r="RMU53" i="7" s="1"/>
  <c r="RMW53" i="7" s="1"/>
  <c r="RMY53" i="7" s="1"/>
  <c r="RNA53" i="7" s="1"/>
  <c r="RNC53" i="7" s="1"/>
  <c r="RNE53" i="7" s="1"/>
  <c r="RNG53" i="7" s="1"/>
  <c r="RNI53" i="7" s="1"/>
  <c r="RNK53" i="7" s="1"/>
  <c r="RNM53" i="7" s="1"/>
  <c r="RNO53" i="7" s="1"/>
  <c r="RNQ53" i="7" s="1"/>
  <c r="RNS53" i="7" s="1"/>
  <c r="RNU53" i="7" s="1"/>
  <c r="RNW53" i="7" s="1"/>
  <c r="RNY53" i="7" s="1"/>
  <c r="ROA53" i="7" s="1"/>
  <c r="ROC53" i="7" s="1"/>
  <c r="ROE53" i="7" s="1"/>
  <c r="ROG53" i="7" s="1"/>
  <c r="ROI53" i="7" s="1"/>
  <c r="ROK53" i="7" s="1"/>
  <c r="ROM53" i="7" s="1"/>
  <c r="ROO53" i="7" s="1"/>
  <c r="ROQ53" i="7" s="1"/>
  <c r="ROS53" i="7" s="1"/>
  <c r="ROU53" i="7" s="1"/>
  <c r="ROW53" i="7" s="1"/>
  <c r="ROY53" i="7" s="1"/>
  <c r="RPA53" i="7" s="1"/>
  <c r="RPC53" i="7" s="1"/>
  <c r="RPE53" i="7" s="1"/>
  <c r="RPG53" i="7" s="1"/>
  <c r="RPI53" i="7" s="1"/>
  <c r="RPK53" i="7" s="1"/>
  <c r="RPM53" i="7" s="1"/>
  <c r="RPO53" i="7" s="1"/>
  <c r="RPQ53" i="7" s="1"/>
  <c r="RPS53" i="7" s="1"/>
  <c r="RPU53" i="7" s="1"/>
  <c r="RPW53" i="7" s="1"/>
  <c r="RPY53" i="7" s="1"/>
  <c r="RQA53" i="7" s="1"/>
  <c r="RQC53" i="7" s="1"/>
  <c r="RQE53" i="7" s="1"/>
  <c r="RQG53" i="7" s="1"/>
  <c r="RQI53" i="7" s="1"/>
  <c r="RQK53" i="7" s="1"/>
  <c r="RQM53" i="7" s="1"/>
  <c r="RQO53" i="7" s="1"/>
  <c r="RQQ53" i="7" s="1"/>
  <c r="RQS53" i="7" s="1"/>
  <c r="RQU53" i="7" s="1"/>
  <c r="RQW53" i="7" s="1"/>
  <c r="RQY53" i="7" s="1"/>
  <c r="RRA53" i="7" s="1"/>
  <c r="RRC53" i="7" s="1"/>
  <c r="RRE53" i="7" s="1"/>
  <c r="RRG53" i="7" s="1"/>
  <c r="RRI53" i="7" s="1"/>
  <c r="RRK53" i="7" s="1"/>
  <c r="RRM53" i="7" s="1"/>
  <c r="RRO53" i="7" s="1"/>
  <c r="RRQ53" i="7" s="1"/>
  <c r="RRS53" i="7" s="1"/>
  <c r="RRU53" i="7" s="1"/>
  <c r="RRW53" i="7" s="1"/>
  <c r="RRY53" i="7" s="1"/>
  <c r="RSA53" i="7" s="1"/>
  <c r="RSC53" i="7" s="1"/>
  <c r="RSE53" i="7" s="1"/>
  <c r="RSG53" i="7" s="1"/>
  <c r="RSI53" i="7" s="1"/>
  <c r="RSK53" i="7" s="1"/>
  <c r="RSM53" i="7" s="1"/>
  <c r="RSO53" i="7" s="1"/>
  <c r="RSQ53" i="7" s="1"/>
  <c r="RSS53" i="7" s="1"/>
  <c r="RSU53" i="7" s="1"/>
  <c r="RSW53" i="7" s="1"/>
  <c r="RSY53" i="7" s="1"/>
  <c r="RTA53" i="7" s="1"/>
  <c r="RTC53" i="7" s="1"/>
  <c r="RTE53" i="7" s="1"/>
  <c r="RTG53" i="7" s="1"/>
  <c r="RTI53" i="7" s="1"/>
  <c r="RTK53" i="7" s="1"/>
  <c r="RTM53" i="7" s="1"/>
  <c r="RTO53" i="7" s="1"/>
  <c r="RTQ53" i="7" s="1"/>
  <c r="RTS53" i="7" s="1"/>
  <c r="RTU53" i="7" s="1"/>
  <c r="RTW53" i="7" s="1"/>
  <c r="RTY53" i="7" s="1"/>
  <c r="RUA53" i="7" s="1"/>
  <c r="RUC53" i="7" s="1"/>
  <c r="RUE53" i="7" s="1"/>
  <c r="RUG53" i="7" s="1"/>
  <c r="RUI53" i="7" s="1"/>
  <c r="RUK53" i="7" s="1"/>
  <c r="RUM53" i="7" s="1"/>
  <c r="RUO53" i="7" s="1"/>
  <c r="RUQ53" i="7" s="1"/>
  <c r="RUS53" i="7" s="1"/>
  <c r="RUU53" i="7" s="1"/>
  <c r="RUW53" i="7" s="1"/>
  <c r="RUY53" i="7" s="1"/>
  <c r="RVA53" i="7" s="1"/>
  <c r="RVC53" i="7" s="1"/>
  <c r="RVE53" i="7" s="1"/>
  <c r="RVG53" i="7" s="1"/>
  <c r="RVI53" i="7" s="1"/>
  <c r="RVK53" i="7" s="1"/>
  <c r="RVM53" i="7" s="1"/>
  <c r="RVO53" i="7" s="1"/>
  <c r="RVQ53" i="7" s="1"/>
  <c r="RVS53" i="7" s="1"/>
  <c r="RVU53" i="7" s="1"/>
  <c r="RVW53" i="7" s="1"/>
  <c r="RVY53" i="7" s="1"/>
  <c r="RWA53" i="7" s="1"/>
  <c r="RWC53" i="7" s="1"/>
  <c r="RWE53" i="7" s="1"/>
  <c r="RWG53" i="7" s="1"/>
  <c r="RWI53" i="7" s="1"/>
  <c r="RWK53" i="7" s="1"/>
  <c r="RWM53" i="7" s="1"/>
  <c r="RWO53" i="7" s="1"/>
  <c r="RWQ53" i="7" s="1"/>
  <c r="RWS53" i="7" s="1"/>
  <c r="RWU53" i="7" s="1"/>
  <c r="RWW53" i="7" s="1"/>
  <c r="RWY53" i="7" s="1"/>
  <c r="RXA53" i="7" s="1"/>
  <c r="RXC53" i="7" s="1"/>
  <c r="RXE53" i="7" s="1"/>
  <c r="RXG53" i="7" s="1"/>
  <c r="RXI53" i="7" s="1"/>
  <c r="RXK53" i="7" s="1"/>
  <c r="RXM53" i="7" s="1"/>
  <c r="RXO53" i="7" s="1"/>
  <c r="RXQ53" i="7" s="1"/>
  <c r="RXS53" i="7" s="1"/>
  <c r="RXU53" i="7" s="1"/>
  <c r="RXW53" i="7" s="1"/>
  <c r="RXY53" i="7" s="1"/>
  <c r="RYA53" i="7" s="1"/>
  <c r="RYC53" i="7" s="1"/>
  <c r="RYE53" i="7" s="1"/>
  <c r="RYG53" i="7" s="1"/>
  <c r="RYI53" i="7" s="1"/>
  <c r="RYK53" i="7" s="1"/>
  <c r="RYM53" i="7" s="1"/>
  <c r="RYO53" i="7" s="1"/>
  <c r="RYQ53" i="7" s="1"/>
  <c r="RYS53" i="7" s="1"/>
  <c r="RYU53" i="7" s="1"/>
  <c r="RYW53" i="7" s="1"/>
  <c r="RYY53" i="7" s="1"/>
  <c r="RZA53" i="7" s="1"/>
  <c r="RZC53" i="7" s="1"/>
  <c r="RZE53" i="7" s="1"/>
  <c r="RZG53" i="7" s="1"/>
  <c r="RZI53" i="7" s="1"/>
  <c r="RZK53" i="7" s="1"/>
  <c r="RZM53" i="7" s="1"/>
  <c r="RZO53" i="7" s="1"/>
  <c r="RZQ53" i="7" s="1"/>
  <c r="RZS53" i="7" s="1"/>
  <c r="RZU53" i="7" s="1"/>
  <c r="RZW53" i="7" s="1"/>
  <c r="RZY53" i="7" s="1"/>
  <c r="SAA53" i="7" s="1"/>
  <c r="SAC53" i="7" s="1"/>
  <c r="SAE53" i="7" s="1"/>
  <c r="SAG53" i="7" s="1"/>
  <c r="SAI53" i="7" s="1"/>
  <c r="SAK53" i="7" s="1"/>
  <c r="SAM53" i="7" s="1"/>
  <c r="SAO53" i="7" s="1"/>
  <c r="SAQ53" i="7" s="1"/>
  <c r="SAS53" i="7" s="1"/>
  <c r="SAU53" i="7" s="1"/>
  <c r="SAW53" i="7" s="1"/>
  <c r="SAY53" i="7" s="1"/>
  <c r="SBA53" i="7" s="1"/>
  <c r="SBC53" i="7" s="1"/>
  <c r="SBE53" i="7" s="1"/>
  <c r="SBG53" i="7" s="1"/>
  <c r="SBI53" i="7" s="1"/>
  <c r="SBK53" i="7" s="1"/>
  <c r="SBM53" i="7" s="1"/>
  <c r="SBO53" i="7" s="1"/>
  <c r="SBQ53" i="7" s="1"/>
  <c r="SBS53" i="7" s="1"/>
  <c r="SBU53" i="7" s="1"/>
  <c r="SBW53" i="7" s="1"/>
  <c r="SBY53" i="7" s="1"/>
  <c r="SCA53" i="7" s="1"/>
  <c r="SCC53" i="7" s="1"/>
  <c r="SCE53" i="7" s="1"/>
  <c r="SCG53" i="7" s="1"/>
  <c r="SCI53" i="7" s="1"/>
  <c r="SCK53" i="7" s="1"/>
  <c r="SCM53" i="7" s="1"/>
  <c r="SCO53" i="7" s="1"/>
  <c r="SCQ53" i="7" s="1"/>
  <c r="SCS53" i="7" s="1"/>
  <c r="SCU53" i="7" s="1"/>
  <c r="SCW53" i="7" s="1"/>
  <c r="SCY53" i="7" s="1"/>
  <c r="SDA53" i="7" s="1"/>
  <c r="SDC53" i="7" s="1"/>
  <c r="SDE53" i="7" s="1"/>
  <c r="SDG53" i="7" s="1"/>
  <c r="SDI53" i="7" s="1"/>
  <c r="SDK53" i="7" s="1"/>
  <c r="SDM53" i="7" s="1"/>
  <c r="SDO53" i="7" s="1"/>
  <c r="SDQ53" i="7" s="1"/>
  <c r="SDS53" i="7" s="1"/>
  <c r="SDU53" i="7" s="1"/>
  <c r="SDW53" i="7" s="1"/>
  <c r="SDY53" i="7" s="1"/>
  <c r="SEA53" i="7" s="1"/>
  <c r="SEC53" i="7" s="1"/>
  <c r="SEE53" i="7" s="1"/>
  <c r="SEG53" i="7" s="1"/>
  <c r="SEI53" i="7" s="1"/>
  <c r="SEK53" i="7" s="1"/>
  <c r="SEM53" i="7" s="1"/>
  <c r="SEO53" i="7" s="1"/>
  <c r="SEQ53" i="7" s="1"/>
  <c r="SES53" i="7" s="1"/>
  <c r="SEU53" i="7" s="1"/>
  <c r="SEW53" i="7" s="1"/>
  <c r="SEY53" i="7" s="1"/>
  <c r="SFA53" i="7" s="1"/>
  <c r="SFC53" i="7" s="1"/>
  <c r="SFE53" i="7" s="1"/>
  <c r="SFG53" i="7" s="1"/>
  <c r="SFI53" i="7" s="1"/>
  <c r="SFK53" i="7" s="1"/>
  <c r="SFM53" i="7" s="1"/>
  <c r="SFO53" i="7" s="1"/>
  <c r="SFQ53" i="7" s="1"/>
  <c r="SFS53" i="7" s="1"/>
  <c r="SFU53" i="7" s="1"/>
  <c r="SFW53" i="7" s="1"/>
  <c r="SFY53" i="7" s="1"/>
  <c r="SGA53" i="7" s="1"/>
  <c r="SGC53" i="7" s="1"/>
  <c r="SGE53" i="7" s="1"/>
  <c r="SGG53" i="7" s="1"/>
  <c r="SGI53" i="7" s="1"/>
  <c r="SGK53" i="7" s="1"/>
  <c r="SGM53" i="7" s="1"/>
  <c r="SGO53" i="7" s="1"/>
  <c r="SGQ53" i="7" s="1"/>
  <c r="SGS53" i="7" s="1"/>
  <c r="SGU53" i="7" s="1"/>
  <c r="SGW53" i="7" s="1"/>
  <c r="SGY53" i="7" s="1"/>
  <c r="SHA53" i="7" s="1"/>
  <c r="SHC53" i="7" s="1"/>
  <c r="SHE53" i="7" s="1"/>
  <c r="SHG53" i="7" s="1"/>
  <c r="SHI53" i="7" s="1"/>
  <c r="SHK53" i="7" s="1"/>
  <c r="SHM53" i="7" s="1"/>
  <c r="SHO53" i="7" s="1"/>
  <c r="SHQ53" i="7" s="1"/>
  <c r="SHS53" i="7" s="1"/>
  <c r="SHU53" i="7" s="1"/>
  <c r="SHW53" i="7" s="1"/>
  <c r="SHY53" i="7" s="1"/>
  <c r="SIA53" i="7" s="1"/>
  <c r="SIC53" i="7" s="1"/>
  <c r="SIE53" i="7" s="1"/>
  <c r="SIG53" i="7" s="1"/>
  <c r="SII53" i="7" s="1"/>
  <c r="SIK53" i="7" s="1"/>
  <c r="SIM53" i="7" s="1"/>
  <c r="SIO53" i="7" s="1"/>
  <c r="SIQ53" i="7" s="1"/>
  <c r="SIS53" i="7" s="1"/>
  <c r="SIU53" i="7" s="1"/>
  <c r="SIW53" i="7" s="1"/>
  <c r="SIY53" i="7" s="1"/>
  <c r="SJA53" i="7" s="1"/>
  <c r="SJC53" i="7" s="1"/>
  <c r="SJE53" i="7" s="1"/>
  <c r="SJG53" i="7" s="1"/>
  <c r="SJI53" i="7" s="1"/>
  <c r="SJK53" i="7" s="1"/>
  <c r="SJM53" i="7" s="1"/>
  <c r="SJO53" i="7" s="1"/>
  <c r="SJQ53" i="7" s="1"/>
  <c r="SJS53" i="7" s="1"/>
  <c r="SJU53" i="7" s="1"/>
  <c r="SJW53" i="7" s="1"/>
  <c r="SJY53" i="7" s="1"/>
  <c r="SKA53" i="7" s="1"/>
  <c r="SKC53" i="7" s="1"/>
  <c r="SKE53" i="7" s="1"/>
  <c r="SKG53" i="7" s="1"/>
  <c r="SKI53" i="7" s="1"/>
  <c r="SKK53" i="7" s="1"/>
  <c r="SKM53" i="7" s="1"/>
  <c r="SKO53" i="7" s="1"/>
  <c r="SKQ53" i="7" s="1"/>
  <c r="SKS53" i="7" s="1"/>
  <c r="SKU53" i="7" s="1"/>
  <c r="SKW53" i="7" s="1"/>
  <c r="SKY53" i="7" s="1"/>
  <c r="SLA53" i="7" s="1"/>
  <c r="SLC53" i="7" s="1"/>
  <c r="SLE53" i="7" s="1"/>
  <c r="SLG53" i="7" s="1"/>
  <c r="SLI53" i="7" s="1"/>
  <c r="SLK53" i="7" s="1"/>
  <c r="SLM53" i="7" s="1"/>
  <c r="SLO53" i="7" s="1"/>
  <c r="SLQ53" i="7" s="1"/>
  <c r="SLS53" i="7" s="1"/>
  <c r="SLU53" i="7" s="1"/>
  <c r="SLW53" i="7" s="1"/>
  <c r="SLY53" i="7" s="1"/>
  <c r="SMA53" i="7" s="1"/>
  <c r="SMC53" i="7" s="1"/>
  <c r="SME53" i="7" s="1"/>
  <c r="SMG53" i="7" s="1"/>
  <c r="SMI53" i="7" s="1"/>
  <c r="SMK53" i="7" s="1"/>
  <c r="SMM53" i="7" s="1"/>
  <c r="SMO53" i="7" s="1"/>
  <c r="SMQ53" i="7" s="1"/>
  <c r="SMS53" i="7" s="1"/>
  <c r="SMU53" i="7" s="1"/>
  <c r="SMW53" i="7" s="1"/>
  <c r="SMY53" i="7" s="1"/>
  <c r="SNA53" i="7" s="1"/>
  <c r="SNC53" i="7" s="1"/>
  <c r="SNE53" i="7" s="1"/>
  <c r="SNG53" i="7" s="1"/>
  <c r="SNI53" i="7" s="1"/>
  <c r="SNK53" i="7" s="1"/>
  <c r="SNM53" i="7" s="1"/>
  <c r="SNO53" i="7" s="1"/>
  <c r="SNQ53" i="7" s="1"/>
  <c r="SNS53" i="7" s="1"/>
  <c r="SNU53" i="7" s="1"/>
  <c r="SNW53" i="7" s="1"/>
  <c r="SNY53" i="7" s="1"/>
  <c r="SOA53" i="7" s="1"/>
  <c r="SOC53" i="7" s="1"/>
  <c r="SOE53" i="7" s="1"/>
  <c r="SOG53" i="7" s="1"/>
  <c r="SOI53" i="7" s="1"/>
  <c r="SOK53" i="7" s="1"/>
  <c r="SOM53" i="7" s="1"/>
  <c r="SOO53" i="7" s="1"/>
  <c r="SOQ53" i="7" s="1"/>
  <c r="SOS53" i="7" s="1"/>
  <c r="SOU53" i="7" s="1"/>
  <c r="SOW53" i="7" s="1"/>
  <c r="SOY53" i="7" s="1"/>
  <c r="SPA53" i="7" s="1"/>
  <c r="SPC53" i="7" s="1"/>
  <c r="SPE53" i="7" s="1"/>
  <c r="SPG53" i="7" s="1"/>
  <c r="SPI53" i="7" s="1"/>
  <c r="SPK53" i="7" s="1"/>
  <c r="SPM53" i="7" s="1"/>
  <c r="SPO53" i="7" s="1"/>
  <c r="SPQ53" i="7" s="1"/>
  <c r="SPS53" i="7" s="1"/>
  <c r="SPU53" i="7" s="1"/>
  <c r="SPW53" i="7" s="1"/>
  <c r="SPY53" i="7" s="1"/>
  <c r="SQA53" i="7" s="1"/>
  <c r="SQC53" i="7" s="1"/>
  <c r="SQE53" i="7" s="1"/>
  <c r="SQG53" i="7" s="1"/>
  <c r="SQI53" i="7" s="1"/>
  <c r="SQK53" i="7" s="1"/>
  <c r="SQM53" i="7" s="1"/>
  <c r="SQO53" i="7" s="1"/>
  <c r="SQQ53" i="7" s="1"/>
  <c r="SQS53" i="7" s="1"/>
  <c r="SQU53" i="7" s="1"/>
  <c r="SQW53" i="7" s="1"/>
  <c r="SQY53" i="7" s="1"/>
  <c r="SRA53" i="7" s="1"/>
  <c r="SRC53" i="7" s="1"/>
  <c r="SRE53" i="7" s="1"/>
  <c r="SRG53" i="7" s="1"/>
  <c r="SRI53" i="7" s="1"/>
  <c r="SRK53" i="7" s="1"/>
  <c r="SRM53" i="7" s="1"/>
  <c r="SRO53" i="7" s="1"/>
  <c r="SRQ53" i="7" s="1"/>
  <c r="SRS53" i="7" s="1"/>
  <c r="SRU53" i="7" s="1"/>
  <c r="SRW53" i="7" s="1"/>
  <c r="SRY53" i="7" s="1"/>
  <c r="SSA53" i="7" s="1"/>
  <c r="SSC53" i="7" s="1"/>
  <c r="SSE53" i="7" s="1"/>
  <c r="SSG53" i="7" s="1"/>
  <c r="SSI53" i="7" s="1"/>
  <c r="SSK53" i="7" s="1"/>
  <c r="SSM53" i="7" s="1"/>
  <c r="SSO53" i="7" s="1"/>
  <c r="SSQ53" i="7" s="1"/>
  <c r="SSS53" i="7" s="1"/>
  <c r="SSU53" i="7" s="1"/>
  <c r="SSW53" i="7" s="1"/>
  <c r="SSY53" i="7" s="1"/>
  <c r="STA53" i="7" s="1"/>
  <c r="STC53" i="7" s="1"/>
  <c r="STE53" i="7" s="1"/>
  <c r="STG53" i="7" s="1"/>
  <c r="STI53" i="7" s="1"/>
  <c r="STK53" i="7" s="1"/>
  <c r="STM53" i="7" s="1"/>
  <c r="STO53" i="7" s="1"/>
  <c r="STQ53" i="7" s="1"/>
  <c r="STS53" i="7" s="1"/>
  <c r="STU53" i="7" s="1"/>
  <c r="STW53" i="7" s="1"/>
  <c r="STY53" i="7" s="1"/>
  <c r="SUA53" i="7" s="1"/>
  <c r="SUC53" i="7" s="1"/>
  <c r="SUE53" i="7" s="1"/>
  <c r="SUG53" i="7" s="1"/>
  <c r="SUI53" i="7" s="1"/>
  <c r="SUK53" i="7" s="1"/>
  <c r="SUM53" i="7" s="1"/>
  <c r="SUO53" i="7" s="1"/>
  <c r="SUQ53" i="7" s="1"/>
  <c r="SUS53" i="7" s="1"/>
  <c r="SUU53" i="7" s="1"/>
  <c r="SUW53" i="7" s="1"/>
  <c r="SUY53" i="7" s="1"/>
  <c r="SVA53" i="7" s="1"/>
  <c r="SVC53" i="7" s="1"/>
  <c r="SVE53" i="7" s="1"/>
  <c r="SVG53" i="7" s="1"/>
  <c r="SVI53" i="7" s="1"/>
  <c r="SVK53" i="7" s="1"/>
  <c r="SVM53" i="7" s="1"/>
  <c r="SVO53" i="7" s="1"/>
  <c r="SVQ53" i="7" s="1"/>
  <c r="SVS53" i="7" s="1"/>
  <c r="SVU53" i="7" s="1"/>
  <c r="SVW53" i="7" s="1"/>
  <c r="SVY53" i="7" s="1"/>
  <c r="SWA53" i="7" s="1"/>
  <c r="SWC53" i="7" s="1"/>
  <c r="SWE53" i="7" s="1"/>
  <c r="SWG53" i="7" s="1"/>
  <c r="SWI53" i="7" s="1"/>
  <c r="SWK53" i="7" s="1"/>
  <c r="SWM53" i="7" s="1"/>
  <c r="SWO53" i="7" s="1"/>
  <c r="SWQ53" i="7" s="1"/>
  <c r="SWS53" i="7" s="1"/>
  <c r="SWU53" i="7" s="1"/>
  <c r="SWW53" i="7" s="1"/>
  <c r="SWY53" i="7" s="1"/>
  <c r="SXA53" i="7" s="1"/>
  <c r="SXC53" i="7" s="1"/>
  <c r="SXE53" i="7" s="1"/>
  <c r="SXG53" i="7" s="1"/>
  <c r="SXI53" i="7" s="1"/>
  <c r="SXK53" i="7" s="1"/>
  <c r="SXM53" i="7" s="1"/>
  <c r="SXO53" i="7" s="1"/>
  <c r="SXQ53" i="7" s="1"/>
  <c r="SXS53" i="7" s="1"/>
  <c r="SXU53" i="7" s="1"/>
  <c r="SXW53" i="7" s="1"/>
  <c r="SXY53" i="7" s="1"/>
  <c r="SYA53" i="7" s="1"/>
  <c r="SYC53" i="7" s="1"/>
  <c r="SYE53" i="7" s="1"/>
  <c r="SYG53" i="7" s="1"/>
  <c r="SYI53" i="7" s="1"/>
  <c r="SYK53" i="7" s="1"/>
  <c r="SYM53" i="7" s="1"/>
  <c r="SYO53" i="7" s="1"/>
  <c r="SYQ53" i="7" s="1"/>
  <c r="SYS53" i="7" s="1"/>
  <c r="SYU53" i="7" s="1"/>
  <c r="SYW53" i="7" s="1"/>
  <c r="SYY53" i="7" s="1"/>
  <c r="SZA53" i="7" s="1"/>
  <c r="SZC53" i="7" s="1"/>
  <c r="SZE53" i="7" s="1"/>
  <c r="SZG53" i="7" s="1"/>
  <c r="SZI53" i="7" s="1"/>
  <c r="SZK53" i="7" s="1"/>
  <c r="SZM53" i="7" s="1"/>
  <c r="SZO53" i="7" s="1"/>
  <c r="SZQ53" i="7" s="1"/>
  <c r="SZS53" i="7" s="1"/>
  <c r="SZU53" i="7" s="1"/>
  <c r="SZW53" i="7" s="1"/>
  <c r="SZY53" i="7" s="1"/>
  <c r="TAA53" i="7" s="1"/>
  <c r="TAC53" i="7" s="1"/>
  <c r="TAE53" i="7" s="1"/>
  <c r="TAG53" i="7" s="1"/>
  <c r="TAI53" i="7" s="1"/>
  <c r="TAK53" i="7" s="1"/>
  <c r="TAM53" i="7" s="1"/>
  <c r="TAO53" i="7" s="1"/>
  <c r="TAQ53" i="7" s="1"/>
  <c r="TAS53" i="7" s="1"/>
  <c r="TAU53" i="7" s="1"/>
  <c r="TAW53" i="7" s="1"/>
  <c r="TAY53" i="7" s="1"/>
  <c r="TBA53" i="7" s="1"/>
  <c r="TBC53" i="7" s="1"/>
  <c r="TBE53" i="7" s="1"/>
  <c r="TBG53" i="7" s="1"/>
  <c r="TBI53" i="7" s="1"/>
  <c r="TBK53" i="7" s="1"/>
  <c r="TBM53" i="7" s="1"/>
  <c r="TBO53" i="7" s="1"/>
  <c r="TBQ53" i="7" s="1"/>
  <c r="TBS53" i="7" s="1"/>
  <c r="TBU53" i="7" s="1"/>
  <c r="TBW53" i="7" s="1"/>
  <c r="TBY53" i="7" s="1"/>
  <c r="TCA53" i="7" s="1"/>
  <c r="TCC53" i="7" s="1"/>
  <c r="TCE53" i="7" s="1"/>
  <c r="TCG53" i="7" s="1"/>
  <c r="TCI53" i="7" s="1"/>
  <c r="TCK53" i="7" s="1"/>
  <c r="TCM53" i="7" s="1"/>
  <c r="TCO53" i="7" s="1"/>
  <c r="TCQ53" i="7" s="1"/>
  <c r="TCS53" i="7" s="1"/>
  <c r="TCU53" i="7" s="1"/>
  <c r="TCW53" i="7" s="1"/>
  <c r="TCY53" i="7" s="1"/>
  <c r="TDA53" i="7" s="1"/>
  <c r="TDC53" i="7" s="1"/>
  <c r="TDE53" i="7" s="1"/>
  <c r="TDG53" i="7" s="1"/>
  <c r="TDI53" i="7" s="1"/>
  <c r="TDK53" i="7" s="1"/>
  <c r="TDM53" i="7" s="1"/>
  <c r="TDO53" i="7" s="1"/>
  <c r="TDQ53" i="7" s="1"/>
  <c r="TDS53" i="7" s="1"/>
  <c r="TDU53" i="7" s="1"/>
  <c r="TDW53" i="7" s="1"/>
  <c r="TDY53" i="7" s="1"/>
  <c r="TEA53" i="7" s="1"/>
  <c r="TEC53" i="7" s="1"/>
  <c r="TEE53" i="7" s="1"/>
  <c r="TEG53" i="7" s="1"/>
  <c r="TEI53" i="7" s="1"/>
  <c r="TEK53" i="7" s="1"/>
  <c r="TEM53" i="7" s="1"/>
  <c r="TEO53" i="7" s="1"/>
  <c r="TEQ53" i="7" s="1"/>
  <c r="TES53" i="7" s="1"/>
  <c r="TEU53" i="7" s="1"/>
  <c r="TEW53" i="7" s="1"/>
  <c r="TEY53" i="7" s="1"/>
  <c r="TFA53" i="7" s="1"/>
  <c r="TFC53" i="7" s="1"/>
  <c r="TFE53" i="7" s="1"/>
  <c r="TFG53" i="7" s="1"/>
  <c r="TFI53" i="7" s="1"/>
  <c r="TFK53" i="7" s="1"/>
  <c r="TFM53" i="7" s="1"/>
  <c r="TFO53" i="7" s="1"/>
  <c r="TFQ53" i="7" s="1"/>
  <c r="TFS53" i="7" s="1"/>
  <c r="TFU53" i="7" s="1"/>
  <c r="TFW53" i="7" s="1"/>
  <c r="TFY53" i="7" s="1"/>
  <c r="TGA53" i="7" s="1"/>
  <c r="TGC53" i="7" s="1"/>
  <c r="TGE53" i="7" s="1"/>
  <c r="TGG53" i="7" s="1"/>
  <c r="TGI53" i="7" s="1"/>
  <c r="TGK53" i="7" s="1"/>
  <c r="TGM53" i="7" s="1"/>
  <c r="TGO53" i="7" s="1"/>
  <c r="TGQ53" i="7" s="1"/>
  <c r="TGS53" i="7" s="1"/>
  <c r="TGU53" i="7" s="1"/>
  <c r="TGW53" i="7" s="1"/>
  <c r="TGY53" i="7" s="1"/>
  <c r="THA53" i="7" s="1"/>
  <c r="THC53" i="7" s="1"/>
  <c r="THE53" i="7" s="1"/>
  <c r="THG53" i="7" s="1"/>
  <c r="THI53" i="7" s="1"/>
  <c r="THK53" i="7" s="1"/>
  <c r="THM53" i="7" s="1"/>
  <c r="THO53" i="7" s="1"/>
  <c r="THQ53" i="7" s="1"/>
  <c r="THS53" i="7" s="1"/>
  <c r="THU53" i="7" s="1"/>
  <c r="THW53" i="7" s="1"/>
  <c r="THY53" i="7" s="1"/>
  <c r="TIA53" i="7" s="1"/>
  <c r="TIC53" i="7" s="1"/>
  <c r="TIE53" i="7" s="1"/>
  <c r="TIG53" i="7" s="1"/>
  <c r="TII53" i="7" s="1"/>
  <c r="TIK53" i="7" s="1"/>
  <c r="TIM53" i="7" s="1"/>
  <c r="TIO53" i="7" s="1"/>
  <c r="TIQ53" i="7" s="1"/>
  <c r="TIS53" i="7" s="1"/>
  <c r="TIU53" i="7" s="1"/>
  <c r="TIW53" i="7" s="1"/>
  <c r="TIY53" i="7" s="1"/>
  <c r="TJA53" i="7" s="1"/>
  <c r="TJC53" i="7" s="1"/>
  <c r="TJE53" i="7" s="1"/>
  <c r="TJG53" i="7" s="1"/>
  <c r="TJI53" i="7" s="1"/>
  <c r="TJK53" i="7" s="1"/>
  <c r="TJM53" i="7" s="1"/>
  <c r="TJO53" i="7" s="1"/>
  <c r="TJQ53" i="7" s="1"/>
  <c r="TJS53" i="7" s="1"/>
  <c r="TJU53" i="7" s="1"/>
  <c r="TJW53" i="7" s="1"/>
  <c r="TJY53" i="7" s="1"/>
  <c r="TKA53" i="7" s="1"/>
  <c r="TKC53" i="7" s="1"/>
  <c r="TKE53" i="7" s="1"/>
  <c r="TKG53" i="7" s="1"/>
  <c r="TKI53" i="7" s="1"/>
  <c r="TKK53" i="7" s="1"/>
  <c r="TKM53" i="7" s="1"/>
  <c r="TKO53" i="7" s="1"/>
  <c r="TKQ53" i="7" s="1"/>
  <c r="TKS53" i="7" s="1"/>
  <c r="TKU53" i="7" s="1"/>
  <c r="TKW53" i="7" s="1"/>
  <c r="TKY53" i="7" s="1"/>
  <c r="TLA53" i="7" s="1"/>
  <c r="TLC53" i="7" s="1"/>
  <c r="TLE53" i="7" s="1"/>
  <c r="TLG53" i="7" s="1"/>
  <c r="TLI53" i="7" s="1"/>
  <c r="TLK53" i="7" s="1"/>
  <c r="TLM53" i="7" s="1"/>
  <c r="TLO53" i="7" s="1"/>
  <c r="TLQ53" i="7" s="1"/>
  <c r="TLS53" i="7" s="1"/>
  <c r="TLU53" i="7" s="1"/>
  <c r="TLW53" i="7" s="1"/>
  <c r="TLY53" i="7" s="1"/>
  <c r="TMA53" i="7" s="1"/>
  <c r="TMC53" i="7" s="1"/>
  <c r="TME53" i="7" s="1"/>
  <c r="TMG53" i="7" s="1"/>
  <c r="TMI53" i="7" s="1"/>
  <c r="TMK53" i="7" s="1"/>
  <c r="TMM53" i="7" s="1"/>
  <c r="TMO53" i="7" s="1"/>
  <c r="TMQ53" i="7" s="1"/>
  <c r="TMS53" i="7" s="1"/>
  <c r="TMU53" i="7" s="1"/>
  <c r="TMW53" i="7" s="1"/>
  <c r="TMY53" i="7" s="1"/>
  <c r="TNA53" i="7" s="1"/>
  <c r="TNC53" i="7" s="1"/>
  <c r="TNE53" i="7" s="1"/>
  <c r="TNG53" i="7" s="1"/>
  <c r="TNI53" i="7" s="1"/>
  <c r="TNK53" i="7" s="1"/>
  <c r="TNM53" i="7" s="1"/>
  <c r="TNO53" i="7" s="1"/>
  <c r="TNQ53" i="7" s="1"/>
  <c r="TNS53" i="7" s="1"/>
  <c r="TNU53" i="7" s="1"/>
  <c r="TNW53" i="7" s="1"/>
  <c r="TNY53" i="7" s="1"/>
  <c r="TOA53" i="7" s="1"/>
  <c r="TOC53" i="7" s="1"/>
  <c r="TOE53" i="7" s="1"/>
  <c r="TOG53" i="7" s="1"/>
  <c r="TOI53" i="7" s="1"/>
  <c r="TOK53" i="7" s="1"/>
  <c r="TOM53" i="7" s="1"/>
  <c r="TOO53" i="7" s="1"/>
  <c r="TOQ53" i="7" s="1"/>
  <c r="TOS53" i="7" s="1"/>
  <c r="TOU53" i="7" s="1"/>
  <c r="TOW53" i="7" s="1"/>
  <c r="TOY53" i="7" s="1"/>
  <c r="TPA53" i="7" s="1"/>
  <c r="TPC53" i="7" s="1"/>
  <c r="TPE53" i="7" s="1"/>
  <c r="TPG53" i="7" s="1"/>
  <c r="TPI53" i="7" s="1"/>
  <c r="TPK53" i="7" s="1"/>
  <c r="TPM53" i="7" s="1"/>
  <c r="TPO53" i="7" s="1"/>
  <c r="TPQ53" i="7" s="1"/>
  <c r="TPS53" i="7" s="1"/>
  <c r="TPU53" i="7" s="1"/>
  <c r="TPW53" i="7" s="1"/>
  <c r="TPY53" i="7" s="1"/>
  <c r="TQA53" i="7" s="1"/>
  <c r="TQC53" i="7" s="1"/>
  <c r="TQE53" i="7" s="1"/>
  <c r="TQG53" i="7" s="1"/>
  <c r="TQI53" i="7" s="1"/>
  <c r="TQK53" i="7" s="1"/>
  <c r="TQM53" i="7" s="1"/>
  <c r="TQO53" i="7" s="1"/>
  <c r="TQQ53" i="7" s="1"/>
  <c r="TQS53" i="7" s="1"/>
  <c r="TQU53" i="7" s="1"/>
  <c r="TQW53" i="7" s="1"/>
  <c r="TQY53" i="7" s="1"/>
  <c r="TRA53" i="7" s="1"/>
  <c r="TRC53" i="7" s="1"/>
  <c r="TRE53" i="7" s="1"/>
  <c r="TRG53" i="7" s="1"/>
  <c r="TRI53" i="7" s="1"/>
  <c r="TRK53" i="7" s="1"/>
  <c r="TRM53" i="7" s="1"/>
  <c r="TRO53" i="7" s="1"/>
  <c r="TRQ53" i="7" s="1"/>
  <c r="TRS53" i="7" s="1"/>
  <c r="TRU53" i="7" s="1"/>
  <c r="TRW53" i="7" s="1"/>
  <c r="TRY53" i="7" s="1"/>
  <c r="TSA53" i="7" s="1"/>
  <c r="TSC53" i="7" s="1"/>
  <c r="TSE53" i="7" s="1"/>
  <c r="TSG53" i="7" s="1"/>
  <c r="TSI53" i="7" s="1"/>
  <c r="TSK53" i="7" s="1"/>
  <c r="TSM53" i="7" s="1"/>
  <c r="TSO53" i="7" s="1"/>
  <c r="TSQ53" i="7" s="1"/>
  <c r="TSS53" i="7" s="1"/>
  <c r="TSU53" i="7" s="1"/>
  <c r="TSW53" i="7" s="1"/>
  <c r="TSY53" i="7" s="1"/>
  <c r="TTA53" i="7" s="1"/>
  <c r="TTC53" i="7" s="1"/>
  <c r="TTE53" i="7" s="1"/>
  <c r="TTG53" i="7" s="1"/>
  <c r="TTI53" i="7" s="1"/>
  <c r="TTK53" i="7" s="1"/>
  <c r="TTM53" i="7" s="1"/>
  <c r="TTO53" i="7" s="1"/>
  <c r="TTQ53" i="7" s="1"/>
  <c r="TTS53" i="7" s="1"/>
  <c r="TTU53" i="7" s="1"/>
  <c r="TTW53" i="7" s="1"/>
  <c r="TTY53" i="7" s="1"/>
  <c r="TUA53" i="7" s="1"/>
  <c r="TUC53" i="7" s="1"/>
  <c r="TUE53" i="7" s="1"/>
  <c r="TUG53" i="7" s="1"/>
  <c r="TUI53" i="7" s="1"/>
  <c r="TUK53" i="7" s="1"/>
  <c r="TUM53" i="7" s="1"/>
  <c r="TUO53" i="7" s="1"/>
  <c r="TUQ53" i="7" s="1"/>
  <c r="TUS53" i="7" s="1"/>
  <c r="TUU53" i="7" s="1"/>
  <c r="TUW53" i="7" s="1"/>
  <c r="TUY53" i="7" s="1"/>
  <c r="TVA53" i="7" s="1"/>
  <c r="TVC53" i="7" s="1"/>
  <c r="TVE53" i="7" s="1"/>
  <c r="TVG53" i="7" s="1"/>
  <c r="TVI53" i="7" s="1"/>
  <c r="TVK53" i="7" s="1"/>
  <c r="TVM53" i="7" s="1"/>
  <c r="TVO53" i="7" s="1"/>
  <c r="TVQ53" i="7" s="1"/>
  <c r="TVS53" i="7" s="1"/>
  <c r="TVU53" i="7" s="1"/>
  <c r="TVW53" i="7" s="1"/>
  <c r="TVY53" i="7" s="1"/>
  <c r="TWA53" i="7" s="1"/>
  <c r="TWC53" i="7" s="1"/>
  <c r="TWE53" i="7" s="1"/>
  <c r="TWG53" i="7" s="1"/>
  <c r="TWI53" i="7" s="1"/>
  <c r="TWK53" i="7" s="1"/>
  <c r="TWM53" i="7" s="1"/>
  <c r="TWO53" i="7" s="1"/>
  <c r="TWQ53" i="7" s="1"/>
  <c r="TWS53" i="7" s="1"/>
  <c r="TWU53" i="7" s="1"/>
  <c r="TWW53" i="7" s="1"/>
  <c r="TWY53" i="7" s="1"/>
  <c r="TXA53" i="7" s="1"/>
  <c r="TXC53" i="7" s="1"/>
  <c r="TXE53" i="7" s="1"/>
  <c r="TXG53" i="7" s="1"/>
  <c r="TXI53" i="7" s="1"/>
  <c r="TXK53" i="7" s="1"/>
  <c r="TXM53" i="7" s="1"/>
  <c r="TXO53" i="7" s="1"/>
  <c r="TXQ53" i="7" s="1"/>
  <c r="TXS53" i="7" s="1"/>
  <c r="TXU53" i="7" s="1"/>
  <c r="TXW53" i="7" s="1"/>
  <c r="TXY53" i="7" s="1"/>
  <c r="TYA53" i="7" s="1"/>
  <c r="TYC53" i="7" s="1"/>
  <c r="TYE53" i="7" s="1"/>
  <c r="TYG53" i="7" s="1"/>
  <c r="TYI53" i="7" s="1"/>
  <c r="TYK53" i="7" s="1"/>
  <c r="TYM53" i="7" s="1"/>
  <c r="TYO53" i="7" s="1"/>
  <c r="TYQ53" i="7" s="1"/>
  <c r="TYS53" i="7" s="1"/>
  <c r="TYU53" i="7" s="1"/>
  <c r="TYW53" i="7" s="1"/>
  <c r="TYY53" i="7" s="1"/>
  <c r="TZA53" i="7" s="1"/>
  <c r="TZC53" i="7" s="1"/>
  <c r="TZE53" i="7" s="1"/>
  <c r="TZG53" i="7" s="1"/>
  <c r="TZI53" i="7" s="1"/>
  <c r="TZK53" i="7" s="1"/>
  <c r="TZM53" i="7" s="1"/>
  <c r="TZO53" i="7" s="1"/>
  <c r="TZQ53" i="7" s="1"/>
  <c r="TZS53" i="7" s="1"/>
  <c r="TZU53" i="7" s="1"/>
  <c r="TZW53" i="7" s="1"/>
  <c r="TZY53" i="7" s="1"/>
  <c r="UAA53" i="7" s="1"/>
  <c r="UAC53" i="7" s="1"/>
  <c r="UAE53" i="7" s="1"/>
  <c r="UAG53" i="7" s="1"/>
  <c r="UAI53" i="7" s="1"/>
  <c r="UAK53" i="7" s="1"/>
  <c r="UAM53" i="7" s="1"/>
  <c r="UAO53" i="7" s="1"/>
  <c r="UAQ53" i="7" s="1"/>
  <c r="UAS53" i="7" s="1"/>
  <c r="UAU53" i="7" s="1"/>
  <c r="UAW53" i="7" s="1"/>
  <c r="UAY53" i="7" s="1"/>
  <c r="UBA53" i="7" s="1"/>
  <c r="UBC53" i="7" s="1"/>
  <c r="UBE53" i="7" s="1"/>
  <c r="UBG53" i="7" s="1"/>
  <c r="UBI53" i="7" s="1"/>
  <c r="UBK53" i="7" s="1"/>
  <c r="UBM53" i="7" s="1"/>
  <c r="UBO53" i="7" s="1"/>
  <c r="UBQ53" i="7" s="1"/>
  <c r="UBS53" i="7" s="1"/>
  <c r="UBU53" i="7" s="1"/>
  <c r="UBW53" i="7" s="1"/>
  <c r="UBY53" i="7" s="1"/>
  <c r="UCA53" i="7" s="1"/>
  <c r="UCC53" i="7" s="1"/>
  <c r="UCE53" i="7" s="1"/>
  <c r="UCG53" i="7" s="1"/>
  <c r="UCI53" i="7" s="1"/>
  <c r="UCK53" i="7" s="1"/>
  <c r="UCM53" i="7" s="1"/>
  <c r="UCO53" i="7" s="1"/>
  <c r="UCQ53" i="7" s="1"/>
  <c r="UCS53" i="7" s="1"/>
  <c r="UCU53" i="7" s="1"/>
  <c r="UCW53" i="7" s="1"/>
  <c r="UCY53" i="7" s="1"/>
  <c r="UDA53" i="7" s="1"/>
  <c r="UDC53" i="7" s="1"/>
  <c r="UDE53" i="7" s="1"/>
  <c r="UDG53" i="7" s="1"/>
  <c r="UDI53" i="7" s="1"/>
  <c r="UDK53" i="7" s="1"/>
  <c r="UDM53" i="7" s="1"/>
  <c r="UDO53" i="7" s="1"/>
  <c r="UDQ53" i="7" s="1"/>
  <c r="UDS53" i="7" s="1"/>
  <c r="UDU53" i="7" s="1"/>
  <c r="UDW53" i="7" s="1"/>
  <c r="UDY53" i="7" s="1"/>
  <c r="UEA53" i="7" s="1"/>
  <c r="UEC53" i="7" s="1"/>
  <c r="UEE53" i="7" s="1"/>
  <c r="UEG53" i="7" s="1"/>
  <c r="UEI53" i="7" s="1"/>
  <c r="UEK53" i="7" s="1"/>
  <c r="UEM53" i="7" s="1"/>
  <c r="UEO53" i="7" s="1"/>
  <c r="UEQ53" i="7" s="1"/>
  <c r="UES53" i="7" s="1"/>
  <c r="UEU53" i="7" s="1"/>
  <c r="UEW53" i="7" s="1"/>
  <c r="UEY53" i="7" s="1"/>
  <c r="UFA53" i="7" s="1"/>
  <c r="UFC53" i="7" s="1"/>
  <c r="UFE53" i="7" s="1"/>
  <c r="UFG53" i="7" s="1"/>
  <c r="UFI53" i="7" s="1"/>
  <c r="UFK53" i="7" s="1"/>
  <c r="UFM53" i="7" s="1"/>
  <c r="UFO53" i="7" s="1"/>
  <c r="UFQ53" i="7" s="1"/>
  <c r="UFS53" i="7" s="1"/>
  <c r="UFU53" i="7" s="1"/>
  <c r="UFW53" i="7" s="1"/>
  <c r="UFY53" i="7" s="1"/>
  <c r="UGA53" i="7" s="1"/>
  <c r="UGC53" i="7" s="1"/>
  <c r="UGE53" i="7" s="1"/>
  <c r="UGG53" i="7" s="1"/>
  <c r="UGI53" i="7" s="1"/>
  <c r="UGK53" i="7" s="1"/>
  <c r="UGM53" i="7" s="1"/>
  <c r="UGO53" i="7" s="1"/>
  <c r="UGQ53" i="7" s="1"/>
  <c r="UGS53" i="7" s="1"/>
  <c r="UGU53" i="7" s="1"/>
  <c r="UGW53" i="7" s="1"/>
  <c r="UGY53" i="7" s="1"/>
  <c r="UHA53" i="7" s="1"/>
  <c r="UHC53" i="7" s="1"/>
  <c r="UHE53" i="7" s="1"/>
  <c r="UHG53" i="7" s="1"/>
  <c r="UHI53" i="7" s="1"/>
  <c r="UHK53" i="7" s="1"/>
  <c r="UHM53" i="7" s="1"/>
  <c r="UHO53" i="7" s="1"/>
  <c r="UHQ53" i="7" s="1"/>
  <c r="UHS53" i="7" s="1"/>
  <c r="UHU53" i="7" s="1"/>
  <c r="UHW53" i="7" s="1"/>
  <c r="UHY53" i="7" s="1"/>
  <c r="UIA53" i="7" s="1"/>
  <c r="UIC53" i="7" s="1"/>
  <c r="UIE53" i="7" s="1"/>
  <c r="UIG53" i="7" s="1"/>
  <c r="UII53" i="7" s="1"/>
  <c r="UIK53" i="7" s="1"/>
  <c r="UIM53" i="7" s="1"/>
  <c r="UIO53" i="7" s="1"/>
  <c r="UIQ53" i="7" s="1"/>
  <c r="UIS53" i="7" s="1"/>
  <c r="UIU53" i="7" s="1"/>
  <c r="UIW53" i="7" s="1"/>
  <c r="UIY53" i="7" s="1"/>
  <c r="UJA53" i="7" s="1"/>
  <c r="UJC53" i="7" s="1"/>
  <c r="UJE53" i="7" s="1"/>
  <c r="UJG53" i="7" s="1"/>
  <c r="UJI53" i="7" s="1"/>
  <c r="UJK53" i="7" s="1"/>
  <c r="UJM53" i="7" s="1"/>
  <c r="UJO53" i="7" s="1"/>
  <c r="UJQ53" i="7" s="1"/>
  <c r="UJS53" i="7" s="1"/>
  <c r="UJU53" i="7" s="1"/>
  <c r="UJW53" i="7" s="1"/>
  <c r="UJY53" i="7" s="1"/>
  <c r="UKA53" i="7" s="1"/>
  <c r="UKC53" i="7" s="1"/>
  <c r="UKE53" i="7" s="1"/>
  <c r="UKG53" i="7" s="1"/>
  <c r="UKI53" i="7" s="1"/>
  <c r="UKK53" i="7" s="1"/>
  <c r="UKM53" i="7" s="1"/>
  <c r="UKO53" i="7" s="1"/>
  <c r="UKQ53" i="7" s="1"/>
  <c r="UKS53" i="7" s="1"/>
  <c r="UKU53" i="7" s="1"/>
  <c r="UKW53" i="7" s="1"/>
  <c r="UKY53" i="7" s="1"/>
  <c r="ULA53" i="7" s="1"/>
  <c r="ULC53" i="7" s="1"/>
  <c r="ULE53" i="7" s="1"/>
  <c r="ULG53" i="7" s="1"/>
  <c r="ULI53" i="7" s="1"/>
  <c r="ULK53" i="7" s="1"/>
  <c r="ULM53" i="7" s="1"/>
  <c r="ULO53" i="7" s="1"/>
  <c r="ULQ53" i="7" s="1"/>
  <c r="ULS53" i="7" s="1"/>
  <c r="ULU53" i="7" s="1"/>
  <c r="ULW53" i="7" s="1"/>
  <c r="ULY53" i="7" s="1"/>
  <c r="UMA53" i="7" s="1"/>
  <c r="UMC53" i="7" s="1"/>
  <c r="UME53" i="7" s="1"/>
  <c r="UMG53" i="7" s="1"/>
  <c r="UMI53" i="7" s="1"/>
  <c r="UMK53" i="7" s="1"/>
  <c r="UMM53" i="7" s="1"/>
  <c r="UMO53" i="7" s="1"/>
  <c r="UMQ53" i="7" s="1"/>
  <c r="UMS53" i="7" s="1"/>
  <c r="UMU53" i="7" s="1"/>
  <c r="UMW53" i="7" s="1"/>
  <c r="UMY53" i="7" s="1"/>
  <c r="UNA53" i="7" s="1"/>
  <c r="UNC53" i="7" s="1"/>
  <c r="UNE53" i="7" s="1"/>
  <c r="UNG53" i="7" s="1"/>
  <c r="UNI53" i="7" s="1"/>
  <c r="UNK53" i="7" s="1"/>
  <c r="UNM53" i="7" s="1"/>
  <c r="UNO53" i="7" s="1"/>
  <c r="UNQ53" i="7" s="1"/>
  <c r="UNS53" i="7" s="1"/>
  <c r="UNU53" i="7" s="1"/>
  <c r="UNW53" i="7" s="1"/>
  <c r="UNY53" i="7" s="1"/>
  <c r="UOA53" i="7" s="1"/>
  <c r="UOC53" i="7" s="1"/>
  <c r="UOE53" i="7" s="1"/>
  <c r="UOG53" i="7" s="1"/>
  <c r="UOI53" i="7" s="1"/>
  <c r="UOK53" i="7" s="1"/>
  <c r="UOM53" i="7" s="1"/>
  <c r="UOO53" i="7" s="1"/>
  <c r="UOQ53" i="7" s="1"/>
  <c r="UOS53" i="7" s="1"/>
  <c r="UOU53" i="7" s="1"/>
  <c r="UOW53" i="7" s="1"/>
  <c r="UOY53" i="7" s="1"/>
  <c r="UPA53" i="7" s="1"/>
  <c r="UPC53" i="7" s="1"/>
  <c r="UPE53" i="7" s="1"/>
  <c r="UPG53" i="7" s="1"/>
  <c r="UPI53" i="7" s="1"/>
  <c r="UPK53" i="7" s="1"/>
  <c r="UPM53" i="7" s="1"/>
  <c r="UPO53" i="7" s="1"/>
  <c r="UPQ53" i="7" s="1"/>
  <c r="UPS53" i="7" s="1"/>
  <c r="UPU53" i="7" s="1"/>
  <c r="UPW53" i="7" s="1"/>
  <c r="UPY53" i="7" s="1"/>
  <c r="UQA53" i="7" s="1"/>
  <c r="UQC53" i="7" s="1"/>
  <c r="UQE53" i="7" s="1"/>
  <c r="UQG53" i="7" s="1"/>
  <c r="UQI53" i="7" s="1"/>
  <c r="UQK53" i="7" s="1"/>
  <c r="UQM53" i="7" s="1"/>
  <c r="UQO53" i="7" s="1"/>
  <c r="UQQ53" i="7" s="1"/>
  <c r="UQS53" i="7" s="1"/>
  <c r="UQU53" i="7" s="1"/>
  <c r="UQW53" i="7" s="1"/>
  <c r="UQY53" i="7" s="1"/>
  <c r="URA53" i="7" s="1"/>
  <c r="URC53" i="7" s="1"/>
  <c r="URE53" i="7" s="1"/>
  <c r="URG53" i="7" s="1"/>
  <c r="URI53" i="7" s="1"/>
  <c r="URK53" i="7" s="1"/>
  <c r="URM53" i="7" s="1"/>
  <c r="URO53" i="7" s="1"/>
  <c r="URQ53" i="7" s="1"/>
  <c r="URS53" i="7" s="1"/>
  <c r="URU53" i="7" s="1"/>
  <c r="URW53" i="7" s="1"/>
  <c r="URY53" i="7" s="1"/>
  <c r="USA53" i="7" s="1"/>
  <c r="USC53" i="7" s="1"/>
  <c r="USE53" i="7" s="1"/>
  <c r="USG53" i="7" s="1"/>
  <c r="USI53" i="7" s="1"/>
  <c r="USK53" i="7" s="1"/>
  <c r="USM53" i="7" s="1"/>
  <c r="USO53" i="7" s="1"/>
  <c r="USQ53" i="7" s="1"/>
  <c r="USS53" i="7" s="1"/>
  <c r="USU53" i="7" s="1"/>
  <c r="USW53" i="7" s="1"/>
  <c r="USY53" i="7" s="1"/>
  <c r="UTA53" i="7" s="1"/>
  <c r="UTC53" i="7" s="1"/>
  <c r="UTE53" i="7" s="1"/>
  <c r="UTG53" i="7" s="1"/>
  <c r="UTI53" i="7" s="1"/>
  <c r="UTK53" i="7" s="1"/>
  <c r="UTM53" i="7" s="1"/>
  <c r="UTO53" i="7" s="1"/>
  <c r="UTQ53" i="7" s="1"/>
  <c r="UTS53" i="7" s="1"/>
  <c r="UTU53" i="7" s="1"/>
  <c r="UTW53" i="7" s="1"/>
  <c r="UTY53" i="7" s="1"/>
  <c r="UUA53" i="7" s="1"/>
  <c r="UUC53" i="7" s="1"/>
  <c r="UUE53" i="7" s="1"/>
  <c r="UUG53" i="7" s="1"/>
  <c r="UUI53" i="7" s="1"/>
  <c r="UUK53" i="7" s="1"/>
  <c r="UUM53" i="7" s="1"/>
  <c r="UUO53" i="7" s="1"/>
  <c r="UUQ53" i="7" s="1"/>
  <c r="UUS53" i="7" s="1"/>
  <c r="UUU53" i="7" s="1"/>
  <c r="UUW53" i="7" s="1"/>
  <c r="UUY53" i="7" s="1"/>
  <c r="UVA53" i="7" s="1"/>
  <c r="UVC53" i="7" s="1"/>
  <c r="UVE53" i="7" s="1"/>
  <c r="UVG53" i="7" s="1"/>
  <c r="UVI53" i="7" s="1"/>
  <c r="UVK53" i="7" s="1"/>
  <c r="UVM53" i="7" s="1"/>
  <c r="UVO53" i="7" s="1"/>
  <c r="UVQ53" i="7" s="1"/>
  <c r="UVS53" i="7" s="1"/>
  <c r="UVU53" i="7" s="1"/>
  <c r="UVW53" i="7" s="1"/>
  <c r="UVY53" i="7" s="1"/>
  <c r="UWA53" i="7" s="1"/>
  <c r="UWC53" i="7" s="1"/>
  <c r="UWE53" i="7" s="1"/>
  <c r="UWG53" i="7" s="1"/>
  <c r="UWI53" i="7" s="1"/>
  <c r="UWK53" i="7" s="1"/>
  <c r="UWM53" i="7" s="1"/>
  <c r="UWO53" i="7" s="1"/>
  <c r="UWQ53" i="7" s="1"/>
  <c r="UWS53" i="7" s="1"/>
  <c r="UWU53" i="7" s="1"/>
  <c r="UWW53" i="7" s="1"/>
  <c r="UWY53" i="7" s="1"/>
  <c r="UXA53" i="7" s="1"/>
  <c r="UXC53" i="7" s="1"/>
  <c r="UXE53" i="7" s="1"/>
  <c r="UXG53" i="7" s="1"/>
  <c r="UXI53" i="7" s="1"/>
  <c r="UXK53" i="7" s="1"/>
  <c r="UXM53" i="7" s="1"/>
  <c r="UXO53" i="7" s="1"/>
  <c r="UXQ53" i="7" s="1"/>
  <c r="UXS53" i="7" s="1"/>
  <c r="UXU53" i="7" s="1"/>
  <c r="UXW53" i="7" s="1"/>
  <c r="UXY53" i="7" s="1"/>
  <c r="UYA53" i="7" s="1"/>
  <c r="UYC53" i="7" s="1"/>
  <c r="UYE53" i="7" s="1"/>
  <c r="UYG53" i="7" s="1"/>
  <c r="UYI53" i="7" s="1"/>
  <c r="UYK53" i="7" s="1"/>
  <c r="UYM53" i="7" s="1"/>
  <c r="UYO53" i="7" s="1"/>
  <c r="UYQ53" i="7" s="1"/>
  <c r="UYS53" i="7" s="1"/>
  <c r="UYU53" i="7" s="1"/>
  <c r="UYW53" i="7" s="1"/>
  <c r="UYY53" i="7" s="1"/>
  <c r="UZA53" i="7" s="1"/>
  <c r="UZC53" i="7" s="1"/>
  <c r="UZE53" i="7" s="1"/>
  <c r="UZG53" i="7" s="1"/>
  <c r="UZI53" i="7" s="1"/>
  <c r="UZK53" i="7" s="1"/>
  <c r="UZM53" i="7" s="1"/>
  <c r="UZO53" i="7" s="1"/>
  <c r="UZQ53" i="7" s="1"/>
  <c r="UZS53" i="7" s="1"/>
  <c r="UZU53" i="7" s="1"/>
  <c r="UZW53" i="7" s="1"/>
  <c r="UZY53" i="7" s="1"/>
  <c r="VAA53" i="7" s="1"/>
  <c r="VAC53" i="7" s="1"/>
  <c r="VAE53" i="7" s="1"/>
  <c r="VAG53" i="7" s="1"/>
  <c r="VAI53" i="7" s="1"/>
  <c r="VAK53" i="7" s="1"/>
  <c r="VAM53" i="7" s="1"/>
  <c r="VAO53" i="7" s="1"/>
  <c r="VAQ53" i="7" s="1"/>
  <c r="VAS53" i="7" s="1"/>
  <c r="VAU53" i="7" s="1"/>
  <c r="VAW53" i="7" s="1"/>
  <c r="VAY53" i="7" s="1"/>
  <c r="VBA53" i="7" s="1"/>
  <c r="VBC53" i="7" s="1"/>
  <c r="VBE53" i="7" s="1"/>
  <c r="VBG53" i="7" s="1"/>
  <c r="VBI53" i="7" s="1"/>
  <c r="VBK53" i="7" s="1"/>
  <c r="VBM53" i="7" s="1"/>
  <c r="VBO53" i="7" s="1"/>
  <c r="VBQ53" i="7" s="1"/>
  <c r="VBS53" i="7" s="1"/>
  <c r="VBU53" i="7" s="1"/>
  <c r="VBW53" i="7" s="1"/>
  <c r="VBY53" i="7" s="1"/>
  <c r="VCA53" i="7" s="1"/>
  <c r="VCC53" i="7" s="1"/>
  <c r="VCE53" i="7" s="1"/>
  <c r="VCG53" i="7" s="1"/>
  <c r="VCI53" i="7" s="1"/>
  <c r="VCK53" i="7" s="1"/>
  <c r="VCM53" i="7" s="1"/>
  <c r="VCO53" i="7" s="1"/>
  <c r="VCQ53" i="7" s="1"/>
  <c r="VCS53" i="7" s="1"/>
  <c r="VCU53" i="7" s="1"/>
  <c r="VCW53" i="7" s="1"/>
  <c r="VCY53" i="7" s="1"/>
  <c r="VDA53" i="7" s="1"/>
  <c r="VDC53" i="7" s="1"/>
  <c r="VDE53" i="7" s="1"/>
  <c r="VDG53" i="7" s="1"/>
  <c r="VDI53" i="7" s="1"/>
  <c r="VDK53" i="7" s="1"/>
  <c r="VDM53" i="7" s="1"/>
  <c r="VDO53" i="7" s="1"/>
  <c r="VDQ53" i="7" s="1"/>
  <c r="VDS53" i="7" s="1"/>
  <c r="VDU53" i="7" s="1"/>
  <c r="VDW53" i="7" s="1"/>
  <c r="VDY53" i="7" s="1"/>
  <c r="VEA53" i="7" s="1"/>
  <c r="VEC53" i="7" s="1"/>
  <c r="VEE53" i="7" s="1"/>
  <c r="VEG53" i="7" s="1"/>
  <c r="VEI53" i="7" s="1"/>
  <c r="VEK53" i="7" s="1"/>
  <c r="VEM53" i="7" s="1"/>
  <c r="VEO53" i="7" s="1"/>
  <c r="VEQ53" i="7" s="1"/>
  <c r="VES53" i="7" s="1"/>
  <c r="VEU53" i="7" s="1"/>
  <c r="VEW53" i="7" s="1"/>
  <c r="VEY53" i="7" s="1"/>
  <c r="VFA53" i="7" s="1"/>
  <c r="VFC53" i="7" s="1"/>
  <c r="VFE53" i="7" s="1"/>
  <c r="VFG53" i="7" s="1"/>
  <c r="VFI53" i="7" s="1"/>
  <c r="VFK53" i="7" s="1"/>
  <c r="VFM53" i="7" s="1"/>
  <c r="VFO53" i="7" s="1"/>
  <c r="VFQ53" i="7" s="1"/>
  <c r="VFS53" i="7" s="1"/>
  <c r="VFU53" i="7" s="1"/>
  <c r="VFW53" i="7" s="1"/>
  <c r="VFY53" i="7" s="1"/>
  <c r="VGA53" i="7" s="1"/>
  <c r="VGC53" i="7" s="1"/>
  <c r="VGE53" i="7" s="1"/>
  <c r="VGG53" i="7" s="1"/>
  <c r="VGI53" i="7" s="1"/>
  <c r="VGK53" i="7" s="1"/>
  <c r="VGM53" i="7" s="1"/>
  <c r="VGO53" i="7" s="1"/>
  <c r="VGQ53" i="7" s="1"/>
  <c r="VGS53" i="7" s="1"/>
  <c r="VGU53" i="7" s="1"/>
  <c r="VGW53" i="7" s="1"/>
  <c r="VGY53" i="7" s="1"/>
  <c r="VHA53" i="7" s="1"/>
  <c r="VHC53" i="7" s="1"/>
  <c r="VHE53" i="7" s="1"/>
  <c r="VHG53" i="7" s="1"/>
  <c r="VHI53" i="7" s="1"/>
  <c r="VHK53" i="7" s="1"/>
  <c r="VHM53" i="7" s="1"/>
  <c r="VHO53" i="7" s="1"/>
  <c r="VHQ53" i="7" s="1"/>
  <c r="VHS53" i="7" s="1"/>
  <c r="VHU53" i="7" s="1"/>
  <c r="VHW53" i="7" s="1"/>
  <c r="VHY53" i="7" s="1"/>
  <c r="VIA53" i="7" s="1"/>
  <c r="VIC53" i="7" s="1"/>
  <c r="VIE53" i="7" s="1"/>
  <c r="VIG53" i="7" s="1"/>
  <c r="VII53" i="7" s="1"/>
  <c r="VIK53" i="7" s="1"/>
  <c r="VIM53" i="7" s="1"/>
  <c r="VIO53" i="7" s="1"/>
  <c r="VIQ53" i="7" s="1"/>
  <c r="VIS53" i="7" s="1"/>
  <c r="VIU53" i="7" s="1"/>
  <c r="VIW53" i="7" s="1"/>
  <c r="VIY53" i="7" s="1"/>
  <c r="VJA53" i="7" s="1"/>
  <c r="VJC53" i="7" s="1"/>
  <c r="VJE53" i="7" s="1"/>
  <c r="VJG53" i="7" s="1"/>
  <c r="VJI53" i="7" s="1"/>
  <c r="VJK53" i="7" s="1"/>
  <c r="VJM53" i="7" s="1"/>
  <c r="VJO53" i="7" s="1"/>
  <c r="VJQ53" i="7" s="1"/>
  <c r="VJS53" i="7" s="1"/>
  <c r="VJU53" i="7" s="1"/>
  <c r="VJW53" i="7" s="1"/>
  <c r="VJY53" i="7" s="1"/>
  <c r="VKA53" i="7" s="1"/>
  <c r="VKC53" i="7" s="1"/>
  <c r="VKE53" i="7" s="1"/>
  <c r="VKG53" i="7" s="1"/>
  <c r="VKI53" i="7" s="1"/>
  <c r="VKK53" i="7" s="1"/>
  <c r="VKM53" i="7" s="1"/>
  <c r="VKO53" i="7" s="1"/>
  <c r="VKQ53" i="7" s="1"/>
  <c r="VKS53" i="7" s="1"/>
  <c r="VKU53" i="7" s="1"/>
  <c r="VKW53" i="7" s="1"/>
  <c r="VKY53" i="7" s="1"/>
  <c r="VLA53" i="7" s="1"/>
  <c r="VLC53" i="7" s="1"/>
  <c r="VLE53" i="7" s="1"/>
  <c r="VLG53" i="7" s="1"/>
  <c r="VLI53" i="7" s="1"/>
  <c r="VLK53" i="7" s="1"/>
  <c r="VLM53" i="7" s="1"/>
  <c r="VLO53" i="7" s="1"/>
  <c r="VLQ53" i="7" s="1"/>
  <c r="VLS53" i="7" s="1"/>
  <c r="VLU53" i="7" s="1"/>
  <c r="VLW53" i="7" s="1"/>
  <c r="VLY53" i="7" s="1"/>
  <c r="VMA53" i="7" s="1"/>
  <c r="VMC53" i="7" s="1"/>
  <c r="VME53" i="7" s="1"/>
  <c r="VMG53" i="7" s="1"/>
  <c r="VMI53" i="7" s="1"/>
  <c r="VMK53" i="7" s="1"/>
  <c r="VMM53" i="7" s="1"/>
  <c r="VMO53" i="7" s="1"/>
  <c r="VMQ53" i="7" s="1"/>
  <c r="VMS53" i="7" s="1"/>
  <c r="VMU53" i="7" s="1"/>
  <c r="VMW53" i="7" s="1"/>
  <c r="VMY53" i="7" s="1"/>
  <c r="VNA53" i="7" s="1"/>
  <c r="VNC53" i="7" s="1"/>
  <c r="VNE53" i="7" s="1"/>
  <c r="VNG53" i="7" s="1"/>
  <c r="VNI53" i="7" s="1"/>
  <c r="VNK53" i="7" s="1"/>
  <c r="VNM53" i="7" s="1"/>
  <c r="VNO53" i="7" s="1"/>
  <c r="VNQ53" i="7" s="1"/>
  <c r="VNS53" i="7" s="1"/>
  <c r="VNU53" i="7" s="1"/>
  <c r="VNW53" i="7" s="1"/>
  <c r="VNY53" i="7" s="1"/>
  <c r="VOA53" i="7" s="1"/>
  <c r="VOC53" i="7" s="1"/>
  <c r="VOE53" i="7" s="1"/>
  <c r="VOG53" i="7" s="1"/>
  <c r="VOI53" i="7" s="1"/>
  <c r="VOK53" i="7" s="1"/>
  <c r="VOM53" i="7" s="1"/>
  <c r="VOO53" i="7" s="1"/>
  <c r="VOQ53" i="7" s="1"/>
  <c r="VOS53" i="7" s="1"/>
  <c r="VOU53" i="7" s="1"/>
  <c r="VOW53" i="7" s="1"/>
  <c r="VOY53" i="7" s="1"/>
  <c r="VPA53" i="7" s="1"/>
  <c r="VPC53" i="7" s="1"/>
  <c r="VPE53" i="7" s="1"/>
  <c r="VPG53" i="7" s="1"/>
  <c r="VPI53" i="7" s="1"/>
  <c r="VPK53" i="7" s="1"/>
  <c r="VPM53" i="7" s="1"/>
  <c r="VPO53" i="7" s="1"/>
  <c r="VPQ53" i="7" s="1"/>
  <c r="VPS53" i="7" s="1"/>
  <c r="VPU53" i="7" s="1"/>
  <c r="VPW53" i="7" s="1"/>
  <c r="VPY53" i="7" s="1"/>
  <c r="VQA53" i="7" s="1"/>
  <c r="VQC53" i="7" s="1"/>
  <c r="VQE53" i="7" s="1"/>
  <c r="VQG53" i="7" s="1"/>
  <c r="VQI53" i="7" s="1"/>
  <c r="VQK53" i="7" s="1"/>
  <c r="VQM53" i="7" s="1"/>
  <c r="VQO53" i="7" s="1"/>
  <c r="VQQ53" i="7" s="1"/>
  <c r="VQS53" i="7" s="1"/>
  <c r="VQU53" i="7" s="1"/>
  <c r="VQW53" i="7" s="1"/>
  <c r="VQY53" i="7" s="1"/>
  <c r="VRA53" i="7" s="1"/>
  <c r="VRC53" i="7" s="1"/>
  <c r="VRE53" i="7" s="1"/>
  <c r="VRG53" i="7" s="1"/>
  <c r="VRI53" i="7" s="1"/>
  <c r="VRK53" i="7" s="1"/>
  <c r="VRM53" i="7" s="1"/>
  <c r="VRO53" i="7" s="1"/>
  <c r="VRQ53" i="7" s="1"/>
  <c r="VRS53" i="7" s="1"/>
  <c r="VRU53" i="7" s="1"/>
  <c r="VRW53" i="7" s="1"/>
  <c r="VRY53" i="7" s="1"/>
  <c r="VSA53" i="7" s="1"/>
  <c r="VSC53" i="7" s="1"/>
  <c r="VSE53" i="7" s="1"/>
  <c r="VSG53" i="7" s="1"/>
  <c r="VSI53" i="7" s="1"/>
  <c r="VSK53" i="7" s="1"/>
  <c r="VSM53" i="7" s="1"/>
  <c r="VSO53" i="7" s="1"/>
  <c r="VSQ53" i="7" s="1"/>
  <c r="VSS53" i="7" s="1"/>
  <c r="VSU53" i="7" s="1"/>
  <c r="VSW53" i="7" s="1"/>
  <c r="VSY53" i="7" s="1"/>
  <c r="VTA53" i="7" s="1"/>
  <c r="VTC53" i="7" s="1"/>
  <c r="VTE53" i="7" s="1"/>
  <c r="VTG53" i="7" s="1"/>
  <c r="VTI53" i="7" s="1"/>
  <c r="VTK53" i="7" s="1"/>
  <c r="VTM53" i="7" s="1"/>
  <c r="VTO53" i="7" s="1"/>
  <c r="VTQ53" i="7" s="1"/>
  <c r="VTS53" i="7" s="1"/>
  <c r="VTU53" i="7" s="1"/>
  <c r="VTW53" i="7" s="1"/>
  <c r="VTY53" i="7" s="1"/>
  <c r="VUA53" i="7" s="1"/>
  <c r="VUC53" i="7" s="1"/>
  <c r="VUE53" i="7" s="1"/>
  <c r="VUG53" i="7" s="1"/>
  <c r="VUI53" i="7" s="1"/>
  <c r="VUK53" i="7" s="1"/>
  <c r="VUM53" i="7" s="1"/>
  <c r="VUO53" i="7" s="1"/>
  <c r="VUQ53" i="7" s="1"/>
  <c r="VUS53" i="7" s="1"/>
  <c r="VUU53" i="7" s="1"/>
  <c r="VUW53" i="7" s="1"/>
  <c r="VUY53" i="7" s="1"/>
  <c r="VVA53" i="7" s="1"/>
  <c r="VVC53" i="7" s="1"/>
  <c r="VVE53" i="7" s="1"/>
  <c r="VVG53" i="7" s="1"/>
  <c r="VVI53" i="7" s="1"/>
  <c r="VVK53" i="7" s="1"/>
  <c r="VVM53" i="7" s="1"/>
  <c r="VVO53" i="7" s="1"/>
  <c r="VVQ53" i="7" s="1"/>
  <c r="VVS53" i="7" s="1"/>
  <c r="VVU53" i="7" s="1"/>
  <c r="VVW53" i="7" s="1"/>
  <c r="VVY53" i="7" s="1"/>
  <c r="VWA53" i="7" s="1"/>
  <c r="VWC53" i="7" s="1"/>
  <c r="VWE53" i="7" s="1"/>
  <c r="VWG53" i="7" s="1"/>
  <c r="VWI53" i="7" s="1"/>
  <c r="VWK53" i="7" s="1"/>
  <c r="VWM53" i="7" s="1"/>
  <c r="VWO53" i="7" s="1"/>
  <c r="VWQ53" i="7" s="1"/>
  <c r="VWS53" i="7" s="1"/>
  <c r="VWU53" i="7" s="1"/>
  <c r="VWW53" i="7" s="1"/>
  <c r="VWY53" i="7" s="1"/>
  <c r="VXA53" i="7" s="1"/>
  <c r="VXC53" i="7" s="1"/>
  <c r="VXE53" i="7" s="1"/>
  <c r="VXG53" i="7" s="1"/>
  <c r="VXI53" i="7" s="1"/>
  <c r="VXK53" i="7" s="1"/>
  <c r="VXM53" i="7" s="1"/>
  <c r="VXO53" i="7" s="1"/>
  <c r="VXQ53" i="7" s="1"/>
  <c r="VXS53" i="7" s="1"/>
  <c r="VXU53" i="7" s="1"/>
  <c r="VXW53" i="7" s="1"/>
  <c r="VXY53" i="7" s="1"/>
  <c r="VYA53" i="7" s="1"/>
  <c r="VYC53" i="7" s="1"/>
  <c r="VYE53" i="7" s="1"/>
  <c r="VYG53" i="7" s="1"/>
  <c r="VYI53" i="7" s="1"/>
  <c r="VYK53" i="7" s="1"/>
  <c r="VYM53" i="7" s="1"/>
  <c r="VYO53" i="7" s="1"/>
  <c r="VYQ53" i="7" s="1"/>
  <c r="VYS53" i="7" s="1"/>
  <c r="VYU53" i="7" s="1"/>
  <c r="VYW53" i="7" s="1"/>
  <c r="VYY53" i="7" s="1"/>
  <c r="VZA53" i="7" s="1"/>
  <c r="VZC53" i="7" s="1"/>
  <c r="VZE53" i="7" s="1"/>
  <c r="VZG53" i="7" s="1"/>
  <c r="VZI53" i="7" s="1"/>
  <c r="VZK53" i="7" s="1"/>
  <c r="VZM53" i="7" s="1"/>
  <c r="VZO53" i="7" s="1"/>
  <c r="VZQ53" i="7" s="1"/>
  <c r="VZS53" i="7" s="1"/>
  <c r="VZU53" i="7" s="1"/>
  <c r="VZW53" i="7" s="1"/>
  <c r="VZY53" i="7" s="1"/>
  <c r="WAA53" i="7" s="1"/>
  <c r="WAC53" i="7" s="1"/>
  <c r="WAE53" i="7" s="1"/>
  <c r="WAG53" i="7" s="1"/>
  <c r="WAI53" i="7" s="1"/>
  <c r="WAK53" i="7" s="1"/>
  <c r="WAM53" i="7" s="1"/>
  <c r="WAO53" i="7" s="1"/>
  <c r="WAQ53" i="7" s="1"/>
  <c r="WAS53" i="7" s="1"/>
  <c r="WAU53" i="7" s="1"/>
  <c r="WAW53" i="7" s="1"/>
  <c r="WAY53" i="7" s="1"/>
  <c r="WBA53" i="7" s="1"/>
  <c r="WBC53" i="7" s="1"/>
  <c r="WBE53" i="7" s="1"/>
  <c r="WBG53" i="7" s="1"/>
  <c r="WBI53" i="7" s="1"/>
  <c r="WBK53" i="7" s="1"/>
  <c r="WBM53" i="7" s="1"/>
  <c r="WBO53" i="7" s="1"/>
  <c r="WBQ53" i="7" s="1"/>
  <c r="WBS53" i="7" s="1"/>
  <c r="WBU53" i="7" s="1"/>
  <c r="WBW53" i="7" s="1"/>
  <c r="WBY53" i="7" s="1"/>
  <c r="WCA53" i="7" s="1"/>
  <c r="WCC53" i="7" s="1"/>
  <c r="WCE53" i="7" s="1"/>
  <c r="WCG53" i="7" s="1"/>
  <c r="WCI53" i="7" s="1"/>
  <c r="WCK53" i="7" s="1"/>
  <c r="WCM53" i="7" s="1"/>
  <c r="WCO53" i="7" s="1"/>
  <c r="WCQ53" i="7" s="1"/>
  <c r="WCS53" i="7" s="1"/>
  <c r="WCU53" i="7" s="1"/>
  <c r="WCW53" i="7" s="1"/>
  <c r="WCY53" i="7" s="1"/>
  <c r="WDA53" i="7" s="1"/>
  <c r="WDC53" i="7" s="1"/>
  <c r="WDE53" i="7" s="1"/>
  <c r="WDG53" i="7" s="1"/>
  <c r="WDI53" i="7" s="1"/>
  <c r="WDK53" i="7" s="1"/>
  <c r="WDM53" i="7" s="1"/>
  <c r="WDO53" i="7" s="1"/>
  <c r="WDQ53" i="7" s="1"/>
  <c r="WDS53" i="7" s="1"/>
  <c r="WDU53" i="7" s="1"/>
  <c r="WDW53" i="7" s="1"/>
  <c r="WDY53" i="7" s="1"/>
  <c r="WEA53" i="7" s="1"/>
  <c r="WEC53" i="7" s="1"/>
  <c r="WEE53" i="7" s="1"/>
  <c r="WEG53" i="7" s="1"/>
  <c r="WEI53" i="7" s="1"/>
  <c r="WEK53" i="7" s="1"/>
  <c r="WEM53" i="7" s="1"/>
  <c r="WEO53" i="7" s="1"/>
  <c r="WEQ53" i="7" s="1"/>
  <c r="WES53" i="7" s="1"/>
  <c r="WEU53" i="7" s="1"/>
  <c r="WEW53" i="7" s="1"/>
  <c r="WEY53" i="7" s="1"/>
  <c r="WFA53" i="7" s="1"/>
  <c r="WFC53" i="7" s="1"/>
  <c r="WFE53" i="7" s="1"/>
  <c r="WFG53" i="7" s="1"/>
  <c r="WFI53" i="7" s="1"/>
  <c r="WFK53" i="7" s="1"/>
  <c r="WFM53" i="7" s="1"/>
  <c r="WFO53" i="7" s="1"/>
  <c r="WFQ53" i="7" s="1"/>
  <c r="WFS53" i="7" s="1"/>
  <c r="WFU53" i="7" s="1"/>
  <c r="WFW53" i="7" s="1"/>
  <c r="WFY53" i="7" s="1"/>
  <c r="WGA53" i="7" s="1"/>
  <c r="WGC53" i="7" s="1"/>
  <c r="WGE53" i="7" s="1"/>
  <c r="WGG53" i="7" s="1"/>
  <c r="WGI53" i="7" s="1"/>
  <c r="WGK53" i="7" s="1"/>
  <c r="WGM53" i="7" s="1"/>
  <c r="WGO53" i="7" s="1"/>
  <c r="WGQ53" i="7" s="1"/>
  <c r="WGS53" i="7" s="1"/>
  <c r="WGU53" i="7" s="1"/>
  <c r="WGW53" i="7" s="1"/>
  <c r="WGY53" i="7" s="1"/>
  <c r="WHA53" i="7" s="1"/>
  <c r="WHC53" i="7" s="1"/>
  <c r="WHE53" i="7" s="1"/>
  <c r="WHG53" i="7" s="1"/>
  <c r="WHI53" i="7" s="1"/>
  <c r="WHK53" i="7" s="1"/>
  <c r="WHM53" i="7" s="1"/>
  <c r="WHO53" i="7" s="1"/>
  <c r="WHQ53" i="7" s="1"/>
  <c r="WHS53" i="7" s="1"/>
  <c r="WHU53" i="7" s="1"/>
  <c r="WHW53" i="7" s="1"/>
  <c r="WHY53" i="7" s="1"/>
  <c r="WIA53" i="7" s="1"/>
  <c r="WIC53" i="7" s="1"/>
  <c r="WIE53" i="7" s="1"/>
  <c r="WIG53" i="7" s="1"/>
  <c r="WII53" i="7" s="1"/>
  <c r="WIK53" i="7" s="1"/>
  <c r="WIM53" i="7" s="1"/>
  <c r="WIO53" i="7" s="1"/>
  <c r="WIQ53" i="7" s="1"/>
  <c r="WIS53" i="7" s="1"/>
  <c r="WIU53" i="7" s="1"/>
  <c r="WIW53" i="7" s="1"/>
  <c r="WIY53" i="7" s="1"/>
  <c r="WJA53" i="7" s="1"/>
  <c r="WJC53" i="7" s="1"/>
  <c r="WJE53" i="7" s="1"/>
  <c r="WJG53" i="7" s="1"/>
  <c r="WJI53" i="7" s="1"/>
  <c r="WJK53" i="7" s="1"/>
  <c r="WJM53" i="7" s="1"/>
  <c r="WJO53" i="7" s="1"/>
  <c r="WJQ53" i="7" s="1"/>
  <c r="WJS53" i="7" s="1"/>
  <c r="WJU53" i="7" s="1"/>
  <c r="WJW53" i="7" s="1"/>
  <c r="WJY53" i="7" s="1"/>
  <c r="WKA53" i="7" s="1"/>
  <c r="WKC53" i="7" s="1"/>
  <c r="WKE53" i="7" s="1"/>
  <c r="WKG53" i="7" s="1"/>
  <c r="WKI53" i="7" s="1"/>
  <c r="WKK53" i="7" s="1"/>
  <c r="WKM53" i="7" s="1"/>
  <c r="WKO53" i="7" s="1"/>
  <c r="WKQ53" i="7" s="1"/>
  <c r="WKS53" i="7" s="1"/>
  <c r="WKU53" i="7" s="1"/>
  <c r="WKW53" i="7" s="1"/>
  <c r="WKY53" i="7" s="1"/>
  <c r="WLA53" i="7" s="1"/>
  <c r="WLC53" i="7" s="1"/>
  <c r="WLE53" i="7" s="1"/>
  <c r="WLG53" i="7" s="1"/>
  <c r="WLI53" i="7" s="1"/>
  <c r="WLK53" i="7" s="1"/>
  <c r="WLM53" i="7" s="1"/>
  <c r="WLO53" i="7" s="1"/>
  <c r="WLQ53" i="7" s="1"/>
  <c r="WLS53" i="7" s="1"/>
  <c r="WLU53" i="7" s="1"/>
  <c r="WLW53" i="7" s="1"/>
  <c r="WLY53" i="7" s="1"/>
  <c r="WMA53" i="7" s="1"/>
  <c r="WMC53" i="7" s="1"/>
  <c r="WME53" i="7" s="1"/>
  <c r="WMG53" i="7" s="1"/>
  <c r="WMI53" i="7" s="1"/>
  <c r="WMK53" i="7" s="1"/>
  <c r="WMM53" i="7" s="1"/>
  <c r="WMO53" i="7" s="1"/>
  <c r="WMQ53" i="7" s="1"/>
  <c r="WMS53" i="7" s="1"/>
  <c r="WMU53" i="7" s="1"/>
  <c r="WMW53" i="7" s="1"/>
  <c r="WMY53" i="7" s="1"/>
  <c r="WNA53" i="7" s="1"/>
  <c r="WNC53" i="7" s="1"/>
  <c r="WNE53" i="7" s="1"/>
  <c r="WNG53" i="7" s="1"/>
  <c r="WNI53" i="7" s="1"/>
  <c r="WNK53" i="7" s="1"/>
  <c r="WNM53" i="7" s="1"/>
  <c r="WNO53" i="7" s="1"/>
  <c r="WNQ53" i="7" s="1"/>
  <c r="WNS53" i="7" s="1"/>
  <c r="WNU53" i="7" s="1"/>
  <c r="WNW53" i="7" s="1"/>
  <c r="WNY53" i="7" s="1"/>
  <c r="WOA53" i="7" s="1"/>
  <c r="WOC53" i="7" s="1"/>
  <c r="WOE53" i="7" s="1"/>
  <c r="WOG53" i="7" s="1"/>
  <c r="WOI53" i="7" s="1"/>
  <c r="WOK53" i="7" s="1"/>
  <c r="WOM53" i="7" s="1"/>
  <c r="WOO53" i="7" s="1"/>
  <c r="WOQ53" i="7" s="1"/>
  <c r="WOS53" i="7" s="1"/>
  <c r="WOU53" i="7" s="1"/>
  <c r="WOW53" i="7" s="1"/>
  <c r="WOY53" i="7" s="1"/>
  <c r="WPA53" i="7" s="1"/>
  <c r="WPC53" i="7" s="1"/>
  <c r="WPE53" i="7" s="1"/>
  <c r="WPG53" i="7" s="1"/>
  <c r="WPI53" i="7" s="1"/>
  <c r="WPK53" i="7" s="1"/>
  <c r="WPM53" i="7" s="1"/>
  <c r="WPO53" i="7" s="1"/>
  <c r="WPQ53" i="7" s="1"/>
  <c r="WPS53" i="7" s="1"/>
  <c r="WPU53" i="7" s="1"/>
  <c r="WPW53" i="7" s="1"/>
  <c r="WPY53" i="7" s="1"/>
  <c r="WQA53" i="7" s="1"/>
  <c r="WQC53" i="7" s="1"/>
  <c r="WQE53" i="7" s="1"/>
  <c r="WQG53" i="7" s="1"/>
  <c r="WQI53" i="7" s="1"/>
  <c r="WQK53" i="7" s="1"/>
  <c r="WQM53" i="7" s="1"/>
  <c r="WQO53" i="7" s="1"/>
  <c r="WQQ53" i="7" s="1"/>
  <c r="WQS53" i="7" s="1"/>
  <c r="WQU53" i="7" s="1"/>
  <c r="WQW53" i="7" s="1"/>
  <c r="WQY53" i="7" s="1"/>
  <c r="WRA53" i="7" s="1"/>
  <c r="WRC53" i="7" s="1"/>
  <c r="WRE53" i="7" s="1"/>
  <c r="WRG53" i="7" s="1"/>
  <c r="WRI53" i="7" s="1"/>
  <c r="WRK53" i="7" s="1"/>
  <c r="WRM53" i="7" s="1"/>
  <c r="WRO53" i="7" s="1"/>
  <c r="WRQ53" i="7" s="1"/>
  <c r="WRS53" i="7" s="1"/>
  <c r="WRU53" i="7" s="1"/>
  <c r="WRW53" i="7" s="1"/>
  <c r="WRY53" i="7" s="1"/>
  <c r="WSA53" i="7" s="1"/>
  <c r="WSC53" i="7" s="1"/>
  <c r="WSE53" i="7" s="1"/>
  <c r="WSG53" i="7" s="1"/>
  <c r="WSI53" i="7" s="1"/>
  <c r="WSK53" i="7" s="1"/>
  <c r="WSM53" i="7" s="1"/>
  <c r="WSO53" i="7" s="1"/>
  <c r="WSQ53" i="7" s="1"/>
  <c r="WSS53" i="7" s="1"/>
  <c r="WSU53" i="7" s="1"/>
  <c r="WSW53" i="7" s="1"/>
  <c r="WSY53" i="7" s="1"/>
  <c r="WTA53" i="7" s="1"/>
  <c r="WTC53" i="7" s="1"/>
  <c r="WTE53" i="7" s="1"/>
  <c r="WTG53" i="7" s="1"/>
  <c r="WTI53" i="7" s="1"/>
  <c r="WTK53" i="7" s="1"/>
  <c r="WTM53" i="7" s="1"/>
  <c r="WTO53" i="7" s="1"/>
  <c r="WTQ53" i="7" s="1"/>
  <c r="WTS53" i="7" s="1"/>
  <c r="WTU53" i="7" s="1"/>
  <c r="WTW53" i="7" s="1"/>
  <c r="WTY53" i="7" s="1"/>
  <c r="WUA53" i="7" s="1"/>
  <c r="WUC53" i="7" s="1"/>
  <c r="WUE53" i="7" s="1"/>
  <c r="WUG53" i="7" s="1"/>
  <c r="WUI53" i="7" s="1"/>
  <c r="WUK53" i="7" s="1"/>
  <c r="WUM53" i="7" s="1"/>
  <c r="WUO53" i="7" s="1"/>
  <c r="WUQ53" i="7" s="1"/>
  <c r="WUS53" i="7" s="1"/>
  <c r="WUU53" i="7" s="1"/>
  <c r="WUW53" i="7" s="1"/>
  <c r="WUY53" i="7" s="1"/>
  <c r="WVA53" i="7" s="1"/>
  <c r="WVC53" i="7" s="1"/>
  <c r="WVE53" i="7" s="1"/>
  <c r="WVG53" i="7" s="1"/>
  <c r="WVI53" i="7" s="1"/>
  <c r="WVK53" i="7" s="1"/>
  <c r="WVM53" i="7" s="1"/>
  <c r="WVO53" i="7" s="1"/>
  <c r="WVQ53" i="7" s="1"/>
  <c r="WVS53" i="7" s="1"/>
  <c r="WVU53" i="7" s="1"/>
  <c r="WVW53" i="7" s="1"/>
  <c r="WVY53" i="7" s="1"/>
  <c r="WWA53" i="7" s="1"/>
  <c r="WWC53" i="7" s="1"/>
  <c r="WWE53" i="7" s="1"/>
  <c r="WWG53" i="7" s="1"/>
  <c r="WWI53" i="7" s="1"/>
  <c r="WWK53" i="7" s="1"/>
  <c r="WWM53" i="7" s="1"/>
  <c r="WWO53" i="7" s="1"/>
  <c r="WWQ53" i="7" s="1"/>
  <c r="WWS53" i="7" s="1"/>
  <c r="WWU53" i="7" s="1"/>
  <c r="WWW53" i="7" s="1"/>
  <c r="WWY53" i="7" s="1"/>
  <c r="WXA53" i="7" s="1"/>
  <c r="WXC53" i="7" s="1"/>
  <c r="WXE53" i="7" s="1"/>
  <c r="WXG53" i="7" s="1"/>
  <c r="WXI53" i="7" s="1"/>
  <c r="WXK53" i="7" s="1"/>
  <c r="WXM53" i="7" s="1"/>
  <c r="WXO53" i="7" s="1"/>
  <c r="WXQ53" i="7" s="1"/>
  <c r="WXS53" i="7" s="1"/>
  <c r="WXU53" i="7" s="1"/>
  <c r="WXW53" i="7" s="1"/>
  <c r="WXY53" i="7" s="1"/>
  <c r="WYA53" i="7" s="1"/>
  <c r="WYC53" i="7" s="1"/>
  <c r="WYE53" i="7" s="1"/>
  <c r="WYG53" i="7" s="1"/>
  <c r="WYI53" i="7" s="1"/>
  <c r="WYK53" i="7" s="1"/>
  <c r="WYM53" i="7" s="1"/>
  <c r="WYO53" i="7" s="1"/>
  <c r="WYQ53" i="7" s="1"/>
  <c r="WYS53" i="7" s="1"/>
  <c r="WYU53" i="7" s="1"/>
  <c r="WYW53" i="7" s="1"/>
  <c r="WYY53" i="7" s="1"/>
  <c r="WZA53" i="7" s="1"/>
  <c r="WZC53" i="7" s="1"/>
  <c r="WZE53" i="7" s="1"/>
  <c r="WZG53" i="7" s="1"/>
  <c r="WZI53" i="7" s="1"/>
  <c r="WZK53" i="7" s="1"/>
  <c r="WZM53" i="7" s="1"/>
  <c r="WZO53" i="7" s="1"/>
  <c r="WZQ53" i="7" s="1"/>
  <c r="WZS53" i="7" s="1"/>
  <c r="WZU53" i="7" s="1"/>
  <c r="WZW53" i="7" s="1"/>
  <c r="WZY53" i="7" s="1"/>
  <c r="XAA53" i="7" s="1"/>
  <c r="XAC53" i="7" s="1"/>
  <c r="XAE53" i="7" s="1"/>
  <c r="XAG53" i="7" s="1"/>
  <c r="XAI53" i="7" s="1"/>
  <c r="XAK53" i="7" s="1"/>
  <c r="XAM53" i="7" s="1"/>
  <c r="XAO53" i="7" s="1"/>
  <c r="XAQ53" i="7" s="1"/>
  <c r="XAS53" i="7" s="1"/>
  <c r="XAU53" i="7" s="1"/>
  <c r="XAW53" i="7" s="1"/>
  <c r="XAY53" i="7" s="1"/>
  <c r="XBA53" i="7" s="1"/>
  <c r="XBC53" i="7" s="1"/>
  <c r="XBE53" i="7" s="1"/>
  <c r="XBG53" i="7" s="1"/>
  <c r="XBI53" i="7" s="1"/>
  <c r="XBK53" i="7" s="1"/>
  <c r="XBM53" i="7" s="1"/>
  <c r="XBO53" i="7" s="1"/>
  <c r="XBQ53" i="7" s="1"/>
  <c r="XBS53" i="7" s="1"/>
  <c r="XBU53" i="7" s="1"/>
  <c r="XBW53" i="7" s="1"/>
  <c r="XBY53" i="7" s="1"/>
  <c r="XCA53" i="7" s="1"/>
  <c r="XCC53" i="7" s="1"/>
  <c r="XCE53" i="7" s="1"/>
  <c r="XCG53" i="7" s="1"/>
  <c r="XCI53" i="7" s="1"/>
  <c r="XCK53" i="7" s="1"/>
  <c r="XCM53" i="7" s="1"/>
  <c r="XCO53" i="7" s="1"/>
  <c r="XCQ53" i="7" s="1"/>
  <c r="XCS53" i="7" s="1"/>
  <c r="XCU53" i="7" s="1"/>
  <c r="XCW53" i="7" s="1"/>
  <c r="XCY53" i="7" s="1"/>
  <c r="XDA53" i="7" s="1"/>
  <c r="XDC53" i="7" s="1"/>
  <c r="XDE53" i="7" s="1"/>
  <c r="XDG53" i="7" s="1"/>
  <c r="XDI53" i="7" s="1"/>
  <c r="XDK53" i="7" s="1"/>
  <c r="XDM53" i="7" s="1"/>
  <c r="XDO53" i="7" s="1"/>
  <c r="XDQ53" i="7" s="1"/>
  <c r="XDS53" i="7" s="1"/>
  <c r="XDU53" i="7" s="1"/>
  <c r="XDW53" i="7" s="1"/>
  <c r="XDY53" i="7" s="1"/>
  <c r="XEA53" i="7" s="1"/>
  <c r="XEC53" i="7" s="1"/>
  <c r="XEE53" i="7" s="1"/>
  <c r="XEG53" i="7" s="1"/>
  <c r="XEI53" i="7" s="1"/>
  <c r="XEK53" i="7" s="1"/>
  <c r="XEM53" i="7" s="1"/>
  <c r="XEO53" i="7" s="1"/>
  <c r="XEQ53" i="7" s="1"/>
  <c r="XES53" i="7" s="1"/>
  <c r="XEU53" i="7" s="1"/>
  <c r="XEW53" i="7" s="1"/>
  <c r="XEY53" i="7" s="1"/>
  <c r="XFA53" i="7" s="1"/>
  <c r="XFC53" i="7" s="1"/>
  <c r="E103" i="4"/>
  <c r="E102" i="4"/>
  <c r="E101" i="4"/>
  <c r="E100" i="4"/>
  <c r="E95" i="4"/>
  <c r="E94" i="4"/>
  <c r="E87" i="4"/>
  <c r="E76" i="4"/>
  <c r="E74" i="4"/>
  <c r="E73" i="4"/>
  <c r="E72" i="4"/>
  <c r="E68" i="4"/>
  <c r="E67" i="4"/>
  <c r="E66" i="4"/>
  <c r="E65" i="4"/>
  <c r="E60" i="4"/>
  <c r="E59" i="4"/>
  <c r="E57" i="4"/>
  <c r="E48" i="4"/>
  <c r="E47" i="4"/>
  <c r="E41" i="4"/>
  <c r="E34" i="4"/>
  <c r="E29" i="4"/>
  <c r="E15" i="4"/>
  <c r="E14" i="4"/>
  <c r="E10" i="4"/>
  <c r="E9" i="4"/>
  <c r="E7" i="4"/>
  <c r="E5" i="4"/>
  <c r="E4" i="4"/>
  <c r="G91" i="4"/>
  <c r="E91" i="4" s="1"/>
  <c r="G93" i="4"/>
  <c r="E93" i="4" s="1"/>
  <c r="C92" i="4"/>
  <c r="G92" i="4" s="1"/>
  <c r="C90" i="4"/>
  <c r="C89" i="4"/>
  <c r="E89" i="4" s="1"/>
  <c r="C88" i="4"/>
  <c r="E88" i="4" s="1"/>
  <c r="C86" i="4"/>
  <c r="G86" i="4" s="1"/>
  <c r="C85" i="4"/>
  <c r="G85" i="4" s="1"/>
  <c r="E85" i="4" s="1"/>
  <c r="C84" i="4"/>
  <c r="G84" i="4" s="1"/>
  <c r="E84" i="4" s="1"/>
  <c r="C69" i="4"/>
  <c r="G69" i="4" s="1"/>
  <c r="C61" i="4"/>
  <c r="E61" i="4" s="1"/>
  <c r="C13" i="4"/>
  <c r="E13" i="4" s="1"/>
  <c r="C58" i="4"/>
  <c r="E58" i="4" s="1"/>
  <c r="C52" i="4"/>
  <c r="G52" i="4" s="1"/>
  <c r="E52" i="4" s="1"/>
  <c r="C51" i="4"/>
  <c r="E51" i="4" s="1"/>
  <c r="C50" i="4"/>
  <c r="G50" i="4" s="1"/>
  <c r="C36" i="4"/>
  <c r="C35" i="4"/>
  <c r="G35" i="4" s="1"/>
  <c r="C32" i="4"/>
  <c r="C33" i="4" s="1"/>
  <c r="E33" i="4" s="1"/>
  <c r="C31" i="4"/>
  <c r="E31" i="4" s="1"/>
  <c r="C6" i="4"/>
  <c r="E6" i="4" s="1"/>
  <c r="E92" i="4" l="1"/>
  <c r="E35" i="4"/>
  <c r="E86" i="4"/>
  <c r="G36" i="4"/>
  <c r="E36" i="4" s="1"/>
  <c r="E69" i="4"/>
  <c r="G90" i="4"/>
  <c r="E90" i="4" s="1"/>
  <c r="E32" i="4"/>
  <c r="E50" i="4"/>
  <c r="AC891" i="3"/>
  <c r="Z811" i="3"/>
  <c r="E14" i="8"/>
  <c r="T209" i="20" s="1"/>
  <c r="E10" i="8"/>
  <c r="T208" i="20" s="1"/>
  <c r="E6" i="8"/>
  <c r="T207" i="20" s="1"/>
  <c r="K738" i="3"/>
  <c r="T788" i="3" s="1"/>
  <c r="K734" i="3"/>
  <c r="K736" i="3" s="1"/>
  <c r="K730" i="3"/>
  <c r="T786" i="3" s="1"/>
  <c r="K728" i="3"/>
  <c r="K729" i="3" s="1"/>
  <c r="AF642" i="3"/>
  <c r="E40" i="7" s="1"/>
  <c r="O642" i="3"/>
  <c r="AO642" i="3"/>
  <c r="AD183" i="20" s="1"/>
  <c r="AO641" i="3"/>
  <c r="AO640" i="3"/>
  <c r="O638" i="3"/>
  <c r="U637" i="3"/>
  <c r="R637" i="3"/>
  <c r="O637" i="3"/>
  <c r="AM569" i="3"/>
  <c r="Q566" i="3"/>
  <c r="W565" i="3"/>
  <c r="W564" i="3"/>
  <c r="C79" i="4" l="1"/>
  <c r="E79" i="4" s="1"/>
  <c r="T787" i="3"/>
  <c r="K732" i="3"/>
  <c r="K739" i="3"/>
  <c r="K740" i="3"/>
  <c r="K731" i="3"/>
  <c r="K735" i="3"/>
  <c r="C99" i="4" a="1"/>
  <c r="C99" i="4" s="1"/>
  <c r="C37" i="4"/>
  <c r="E37" i="4" s="1"/>
  <c r="G99" i="4" l="1"/>
  <c r="E99" i="4" s="1"/>
  <c r="AC887" i="3"/>
  <c r="W875" i="3"/>
  <c r="W852" i="3"/>
  <c r="W851" i="3"/>
  <c r="W874" i="3"/>
  <c r="W869" i="3"/>
  <c r="W873" i="3"/>
  <c r="W872" i="3"/>
  <c r="W864" i="3"/>
  <c r="W867" i="3"/>
  <c r="AG441" i="3" l="1"/>
  <c r="W842" i="3"/>
  <c r="W859" i="3"/>
  <c r="C43" i="4" l="1" a="1"/>
  <c r="C43" i="4" s="1"/>
  <c r="C40" i="4" a="1"/>
  <c r="C40" i="4" s="1"/>
  <c r="G40" i="4" l="1"/>
  <c r="E40" i="4" s="1"/>
  <c r="G43" i="4"/>
  <c r="E43" i="4"/>
  <c r="AD1036" i="3"/>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4" i="7" l="1"/>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A28" i="7"/>
  <c r="Y28" i="7"/>
  <c r="W28" i="7"/>
  <c r="U28" i="7"/>
  <c r="AE28" i="7"/>
  <c r="O28" i="7"/>
  <c r="M28" i="7"/>
  <c r="K28" i="7"/>
  <c r="I28" i="7"/>
  <c r="G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I712" i="3" s="1"/>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E84" i="13" s="1"/>
  <c r="T25" i="15"/>
  <c r="AI7" i="15" s="1"/>
  <c r="AG440" i="3"/>
  <c r="AG443" i="3"/>
  <c r="B59" i="4"/>
  <c r="C80" i="11"/>
  <c r="B80" i="11"/>
  <c r="I96" i="13"/>
  <c r="J96" i="13"/>
  <c r="J81" i="13"/>
  <c r="I81" i="13"/>
  <c r="G81" i="13"/>
  <c r="F81" i="13"/>
  <c r="D81" i="13"/>
  <c r="C81" i="13"/>
  <c r="H80" i="13"/>
  <c r="R79" i="4"/>
  <c r="S79" i="4" s="1"/>
  <c r="E79" i="13" s="1"/>
  <c r="D81" i="4"/>
  <c r="F81" i="4"/>
  <c r="G81" i="4"/>
  <c r="H81" i="4"/>
  <c r="I81" i="4"/>
  <c r="J81" i="4"/>
  <c r="K81" i="4"/>
  <c r="L81" i="4"/>
  <c r="M81" i="4"/>
  <c r="N81" i="4"/>
  <c r="O81" i="4"/>
  <c r="P81" i="4"/>
  <c r="Q81" i="4"/>
  <c r="T81" i="4"/>
  <c r="H81" i="13"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65" i="13"/>
  <c r="E51" i="13"/>
  <c r="E49" i="13"/>
  <c r="E48" i="13"/>
  <c r="E47" i="13"/>
  <c r="E46" i="13"/>
  <c r="E41" i="13"/>
  <c r="E37"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79" i="13"/>
  <c r="B76" i="13"/>
  <c r="B74" i="13"/>
  <c r="B73" i="13"/>
  <c r="B72" i="13"/>
  <c r="B70" i="13"/>
  <c r="B65" i="13"/>
  <c r="B61" i="13"/>
  <c r="B60" i="13"/>
  <c r="B59" i="13"/>
  <c r="B58" i="13"/>
  <c r="B57"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S89" i="4" s="1"/>
  <c r="E89" i="13" s="1"/>
  <c r="R88" i="4"/>
  <c r="R87" i="4"/>
  <c r="S87" i="4" s="1"/>
  <c r="E87" i="13" s="1"/>
  <c r="R86" i="4"/>
  <c r="S86" i="4" s="1"/>
  <c r="E86" i="13" s="1"/>
  <c r="R85" i="4"/>
  <c r="S85" i="4" s="1"/>
  <c r="E85" i="13" s="1"/>
  <c r="R76" i="4"/>
  <c r="R72" i="4"/>
  <c r="R73" i="4"/>
  <c r="R74" i="4"/>
  <c r="R69" i="4"/>
  <c r="S69" i="4" s="1"/>
  <c r="E69" i="13" s="1"/>
  <c r="R65" i="4"/>
  <c r="R61" i="4"/>
  <c r="R60" i="4"/>
  <c r="R59" i="4"/>
  <c r="R58" i="4"/>
  <c r="R57" i="4"/>
  <c r="R52" i="4"/>
  <c r="S52" i="4" s="1"/>
  <c r="E52" i="13" s="1"/>
  <c r="R51" i="4"/>
  <c r="R50" i="4"/>
  <c r="S50" i="4" s="1"/>
  <c r="E50" i="13" s="1"/>
  <c r="R48" i="4"/>
  <c r="R47" i="4"/>
  <c r="R43" i="4"/>
  <c r="S43" i="4" s="1"/>
  <c r="E43" i="13" s="1"/>
  <c r="R41" i="4"/>
  <c r="R40" i="4"/>
  <c r="S40" i="4" s="1"/>
  <c r="E40" i="13" s="1"/>
  <c r="R37" i="4"/>
  <c r="R35" i="4"/>
  <c r="S35" i="4" s="1"/>
  <c r="E35" i="13" s="1"/>
  <c r="R34" i="4"/>
  <c r="S34" i="4" s="1"/>
  <c r="E34" i="13" s="1"/>
  <c r="R33" i="4"/>
  <c r="S33" i="4" s="1"/>
  <c r="E33" i="13" s="1"/>
  <c r="R32" i="4"/>
  <c r="S32" i="4" s="1"/>
  <c r="E32" i="13" s="1"/>
  <c r="R31" i="4"/>
  <c r="S31" i="4" s="1"/>
  <c r="E31" i="13" s="1"/>
  <c r="R29" i="4"/>
  <c r="R27" i="4"/>
  <c r="R25" i="4"/>
  <c r="R23" i="4"/>
  <c r="R22" i="4"/>
  <c r="R21" i="4"/>
  <c r="R20" i="4"/>
  <c r="R19" i="4"/>
  <c r="R18" i="4"/>
  <c r="R17" i="4"/>
  <c r="R15" i="4"/>
  <c r="R14" i="4"/>
  <c r="R13" i="4"/>
  <c r="S13" i="4" s="1"/>
  <c r="E13" i="13" s="1"/>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B100" i="11"/>
  <c r="C100" i="11"/>
  <c r="A4" i="8"/>
  <c r="B4" i="8"/>
  <c r="F4" i="8" s="1"/>
  <c r="C4" i="8"/>
  <c r="H4" i="8" s="1"/>
  <c r="I4" i="8" s="1"/>
  <c r="A5" i="8"/>
  <c r="C5" i="8"/>
  <c r="H5" i="8"/>
  <c r="I5" i="8"/>
  <c r="A6" i="8"/>
  <c r="C6" i="8"/>
  <c r="H6" i="8" s="1"/>
  <c r="I6" i="8" s="1"/>
  <c r="A7" i="8"/>
  <c r="C7" i="8"/>
  <c r="H7" i="8"/>
  <c r="I7" i="8"/>
  <c r="A8" i="8"/>
  <c r="C8" i="8"/>
  <c r="H8" i="8"/>
  <c r="I8" i="8"/>
  <c r="A9" i="8"/>
  <c r="C9" i="8"/>
  <c r="H9" i="8"/>
  <c r="I9" i="8"/>
  <c r="A10" i="8"/>
  <c r="C10" i="8"/>
  <c r="H10" i="8" s="1"/>
  <c r="I10" i="8" s="1"/>
  <c r="A11" i="8"/>
  <c r="C11" i="8"/>
  <c r="H11" i="8"/>
  <c r="I11" i="8"/>
  <c r="A12" i="8"/>
  <c r="C12" i="8"/>
  <c r="H12" i="8"/>
  <c r="I12" i="8"/>
  <c r="A13" i="8"/>
  <c r="C13" i="8"/>
  <c r="H13" i="8"/>
  <c r="I13" i="8"/>
  <c r="A14" i="8"/>
  <c r="C14" i="8"/>
  <c r="H14" i="8" s="1"/>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B104" i="13"/>
  <c r="D8" i="4"/>
  <c r="D11" i="4"/>
  <c r="D26" i="4"/>
  <c r="D38" i="4"/>
  <c r="D54" i="4"/>
  <c r="D62" i="4"/>
  <c r="D77" i="4"/>
  <c r="D96" i="4"/>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1" i="4"/>
  <c r="E42" i="4"/>
  <c r="G42" i="4"/>
  <c r="H42" i="4"/>
  <c r="K42" i="4"/>
  <c r="L42" i="4"/>
  <c r="O42" i="4"/>
  <c r="Q42" i="4"/>
  <c r="B47" i="4"/>
  <c r="B48" i="4"/>
  <c r="B50" i="4"/>
  <c r="B51" i="4"/>
  <c r="B52" i="4"/>
  <c r="G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H96" i="4"/>
  <c r="I96" i="4"/>
  <c r="K96" i="4"/>
  <c r="L96" i="4"/>
  <c r="Q96" i="4"/>
  <c r="B101" i="4"/>
  <c r="B102" i="4"/>
  <c r="B103" i="4"/>
  <c r="E104" i="4"/>
  <c r="F104" i="4"/>
  <c r="G104" i="4"/>
  <c r="H104" i="4"/>
  <c r="I104" i="4"/>
  <c r="K104" i="4"/>
  <c r="L104" i="4"/>
  <c r="Q104"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3" i="3"/>
  <c r="AC734" i="3"/>
  <c r="AC737" i="3"/>
  <c r="AM737"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730" i="3" s="1"/>
  <c r="Y830" i="3"/>
  <c r="Y734" i="3" s="1"/>
  <c r="AC830" i="3"/>
  <c r="Y738" i="3" s="1"/>
  <c r="AC738" i="3" s="1"/>
  <c r="AG830" i="3"/>
  <c r="BI844" i="3"/>
  <c r="Z899" i="3"/>
  <c r="BA997" i="3"/>
  <c r="BA998" i="3"/>
  <c r="BA999" i="3"/>
  <c r="BA1001" i="3"/>
  <c r="BA1002" i="3"/>
  <c r="BA1003" i="3"/>
  <c r="BA1004" i="3"/>
  <c r="BA1005" i="3"/>
  <c r="AF1000" i="3"/>
  <c r="B70" i="4"/>
  <c r="Y732" i="3" l="1"/>
  <c r="AC732" i="3" s="1"/>
  <c r="Y731" i="3"/>
  <c r="AC731" i="3" s="1"/>
  <c r="Y740" i="3"/>
  <c r="AC740" i="3" s="1"/>
  <c r="Y739" i="3"/>
  <c r="AC739" i="3" s="1"/>
  <c r="AM739" i="3" s="1"/>
  <c r="BI714" i="3" s="1"/>
  <c r="Y736" i="3"/>
  <c r="AC736" i="3" s="1"/>
  <c r="Y735" i="3"/>
  <c r="AC735" i="3" s="1"/>
  <c r="S104" i="4"/>
  <c r="E104" i="13" s="1"/>
  <c r="AC730" i="3"/>
  <c r="AM736" i="3"/>
  <c r="BI711" i="3" s="1"/>
  <c r="B26" i="4"/>
  <c r="AM740" i="3"/>
  <c r="BI715" i="3" s="1"/>
  <c r="D30" i="11"/>
  <c r="S96" i="4"/>
  <c r="E96" i="13" s="1"/>
  <c r="AM738" i="3"/>
  <c r="BI713" i="3" s="1"/>
  <c r="AM735" i="3"/>
  <c r="BI710" i="3" s="1"/>
  <c r="S70" i="4"/>
  <c r="E70" i="13" s="1"/>
  <c r="D51" i="11"/>
  <c r="N153" i="23"/>
  <c r="E6" i="21"/>
  <c r="E92" i="20"/>
  <c r="E93" i="20"/>
  <c r="DC658" i="3"/>
  <c r="DH658" i="3"/>
  <c r="DM658" i="3"/>
  <c r="CS658" i="3"/>
  <c r="DR658" i="3"/>
  <c r="CX658" i="3"/>
  <c r="B27" i="11"/>
  <c r="D49" i="11"/>
  <c r="C27" i="11"/>
  <c r="EH635" i="3"/>
  <c r="EM635" i="3"/>
  <c r="ER635" i="3"/>
  <c r="EW635" i="3"/>
  <c r="DX635" i="3"/>
  <c r="EC635" i="3"/>
  <c r="AM734" i="3"/>
  <c r="BI709" i="3" s="1"/>
  <c r="I63" i="13"/>
  <c r="I97" i="13" s="1"/>
  <c r="I105" i="13" s="1"/>
  <c r="I107" i="13" s="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20" i="11"/>
  <c r="D8" i="11"/>
  <c r="D85" i="11"/>
  <c r="B43" i="11"/>
  <c r="D102" i="11"/>
  <c r="D94" i="11"/>
  <c r="K12" i="4"/>
  <c r="C43" i="11"/>
  <c r="C12" i="13"/>
  <c r="D7" i="11"/>
  <c r="J12" i="4"/>
  <c r="D22" i="11"/>
  <c r="O12" i="4"/>
  <c r="I63" i="4"/>
  <c r="I97" i="4" s="1"/>
  <c r="I105" i="4" s="1"/>
  <c r="D95" i="11"/>
  <c r="D25" i="11"/>
  <c r="B11" i="13"/>
  <c r="D12" i="4"/>
  <c r="H12" i="4"/>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F12" i="4"/>
  <c r="D60" i="11"/>
  <c r="M12" i="4"/>
  <c r="R8" i="4"/>
  <c r="R12" i="4" s="1"/>
  <c r="D74" i="11"/>
  <c r="D59" i="11"/>
  <c r="D38" i="11"/>
  <c r="R42" i="4"/>
  <c r="P63" i="4"/>
  <c r="P97" i="4" s="1"/>
  <c r="P105" i="4" s="1"/>
  <c r="B38" i="4"/>
  <c r="C9" i="11"/>
  <c r="D12" i="13"/>
  <c r="D58" i="11"/>
  <c r="D100" i="11"/>
  <c r="D62" i="11"/>
  <c r="D24" i="11"/>
  <c r="D101" i="11"/>
  <c r="D90" i="11"/>
  <c r="D66" i="11"/>
  <c r="C63" i="13"/>
  <c r="C97" i="13" s="1"/>
  <c r="C105" i="13" s="1"/>
  <c r="D92" i="11"/>
  <c r="D75" i="11"/>
  <c r="B71" i="11"/>
  <c r="B39" i="11"/>
  <c r="D28" i="11"/>
  <c r="D103" i="11"/>
  <c r="D88" i="11"/>
  <c r="D42" i="11"/>
  <c r="D21" i="11"/>
  <c r="D16" i="11"/>
  <c r="B12" i="11"/>
  <c r="R26" i="4"/>
  <c r="D86" i="11"/>
  <c r="F63" i="13"/>
  <c r="F97" i="13" s="1"/>
  <c r="F105" i="13" s="1"/>
  <c r="F107" i="13" s="1"/>
  <c r="AM733" i="3"/>
  <c r="BI708" i="3" s="1"/>
  <c r="AM731" i="3"/>
  <c r="BI706" i="3" s="1"/>
  <c r="AM730" i="3"/>
  <c r="BI705" i="3" s="1"/>
  <c r="AM728" i="3"/>
  <c r="BI703" i="3" s="1"/>
  <c r="AD193" i="20"/>
  <c r="D77" i="11"/>
  <c r="C71" i="11"/>
  <c r="M63" i="4"/>
  <c r="M97" i="4" s="1"/>
  <c r="M105" i="4" s="1"/>
  <c r="R104" i="4"/>
  <c r="D91" i="11"/>
  <c r="J63" i="4"/>
  <c r="J97" i="4" s="1"/>
  <c r="J105" i="4" s="1"/>
  <c r="D41" i="11"/>
  <c r="C12" i="11"/>
  <c r="K63" i="4"/>
  <c r="K97" i="4" s="1"/>
  <c r="K105" i="4" s="1"/>
  <c r="B105"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E6" i="7" l="1"/>
  <c r="E7" i="7" s="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B12" i="4"/>
  <c r="D9" i="11"/>
  <c r="D105" i="11"/>
  <c r="B13" i="11"/>
  <c r="D39" i="11"/>
  <c r="D12" i="11"/>
  <c r="C13"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K8" i="7"/>
  <c r="I9" i="7"/>
  <c r="K21" i="7"/>
  <c r="M14" i="7"/>
  <c r="H63" i="13"/>
  <c r="T105" i="4"/>
  <c r="H97" i="13"/>
  <c r="G6" i="7" l="1"/>
  <c r="G7" i="7" s="1"/>
  <c r="CS637" i="3"/>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M21" i="7"/>
  <c r="O14" i="7"/>
  <c r="M8" i="7"/>
  <c r="K9" i="7"/>
  <c r="T107" i="4"/>
  <c r="H105" i="13"/>
  <c r="I6" i="7" l="1"/>
  <c r="K6" i="7" s="1"/>
  <c r="CS663" i="3"/>
  <c r="J8" i="22" s="1"/>
  <c r="J10" i="22" s="1"/>
  <c r="U588" i="20" s="1"/>
  <c r="P420" i="3"/>
  <c r="E126" i="20"/>
  <c r="E127" i="20" s="1"/>
  <c r="H107" i="13"/>
  <c r="E91" i="20"/>
  <c r="E81" i="20"/>
  <c r="E82" i="20" s="1"/>
  <c r="E83" i="20" s="1"/>
  <c r="AP83" i="20" s="1"/>
  <c r="I11" i="21"/>
  <c r="AJ973" i="3"/>
  <c r="AJ975" i="3" s="1"/>
  <c r="E16" i="21"/>
  <c r="AB974" i="3"/>
  <c r="G10" i="7"/>
  <c r="I4" i="7"/>
  <c r="I5" i="7" s="1"/>
  <c r="M9" i="7"/>
  <c r="O8" i="7"/>
  <c r="O21" i="7"/>
  <c r="Q14" i="7"/>
  <c r="I7" i="7" l="1"/>
  <c r="I10" i="7" s="1"/>
  <c r="AD11" i="15"/>
  <c r="AD23" i="15" s="1"/>
  <c r="AD26" i="15" s="1"/>
  <c r="AD28" i="15" s="1"/>
  <c r="AI11" i="15"/>
  <c r="AI23" i="15" s="1"/>
  <c r="AI26" i="15" s="1"/>
  <c r="AI28" i="15"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K4" i="7"/>
  <c r="M4" i="7" s="1"/>
  <c r="M5" i="7" s="1"/>
  <c r="Q21" i="7"/>
  <c r="S14" i="7"/>
  <c r="M6" i="7"/>
  <c r="K7" i="7"/>
  <c r="O9" i="7"/>
  <c r="Q8" i="7"/>
  <c r="AZ846" i="3" l="1"/>
  <c r="AZ849" i="3"/>
  <c r="AJ1032" i="3"/>
  <c r="T24" i="15" s="1"/>
  <c r="I16" i="21"/>
  <c r="AP769" i="20"/>
  <c r="O4" i="7"/>
  <c r="O5" i="7" s="1"/>
  <c r="K5" i="7"/>
  <c r="K10" i="7" s="1"/>
  <c r="U14" i="7"/>
  <c r="S21" i="7"/>
  <c r="Q9" i="7"/>
  <c r="S8" i="7"/>
  <c r="O6" i="7"/>
  <c r="M7" i="7"/>
  <c r="M10" i="7" s="1"/>
  <c r="AZ854" i="3" l="1"/>
  <c r="AP772" i="20"/>
  <c r="AP771" i="20" s="1"/>
  <c r="AP774" i="20" s="1"/>
  <c r="AF767" i="20" s="1"/>
  <c r="Q4" i="7"/>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H38" i="4" l="1"/>
  <c r="B43" i="4" s="1"/>
  <c r="B40" i="4" l="1"/>
  <c r="D42" i="4"/>
  <c r="B99" i="4"/>
  <c r="D104" i="4"/>
  <c r="B104" i="4" s="1"/>
  <c r="N150" i="23" s="1"/>
  <c r="B42" i="4" l="1"/>
  <c r="D63" i="4"/>
  <c r="D97" i="4" s="1"/>
  <c r="D105" i="4" s="1"/>
  <c r="N151" i="23"/>
  <c r="N161" i="23"/>
  <c r="C65" i="7" l="1"/>
  <c r="AO65" i="7" s="1"/>
  <c r="AI65" i="7"/>
  <c r="AM65" i="7"/>
  <c r="AQ65" i="7"/>
  <c r="AU65" i="7"/>
  <c r="AY65" i="7"/>
  <c r="BC65" i="7"/>
  <c r="BG65" i="7"/>
  <c r="BK65" i="7"/>
  <c r="BO65" i="7"/>
  <c r="BS65" i="7"/>
  <c r="BW65" i="7"/>
  <c r="CA65" i="7"/>
  <c r="CE65" i="7"/>
  <c r="CI65" i="7"/>
  <c r="CM65" i="7"/>
  <c r="CQ65" i="7"/>
  <c r="CU65" i="7"/>
  <c r="CY65" i="7"/>
  <c r="DC65" i="7"/>
  <c r="DG65" i="7"/>
  <c r="DK65" i="7"/>
  <c r="DO65" i="7"/>
  <c r="DS65" i="7"/>
  <c r="DW65" i="7"/>
  <c r="EA65" i="7"/>
  <c r="EE65" i="7"/>
  <c r="EI65" i="7"/>
  <c r="EM65" i="7"/>
  <c r="EQ65" i="7"/>
  <c r="EU65" i="7"/>
  <c r="EW65" i="7"/>
  <c r="EY65" i="7"/>
  <c r="FA65" i="7"/>
  <c r="FC65" i="7"/>
  <c r="FE65" i="7"/>
  <c r="FG65" i="7"/>
  <c r="FI65" i="7"/>
  <c r="FK65" i="7"/>
  <c r="FM65" i="7"/>
  <c r="FO65" i="7"/>
  <c r="FQ65" i="7"/>
  <c r="FS65" i="7"/>
  <c r="FU65" i="7"/>
  <c r="FW65" i="7"/>
  <c r="FY65" i="7"/>
  <c r="GA65" i="7"/>
  <c r="GC65" i="7"/>
  <c r="GE65" i="7"/>
  <c r="GG65" i="7"/>
  <c r="GI65" i="7"/>
  <c r="GK65" i="7"/>
  <c r="GM65" i="7"/>
  <c r="GO65" i="7"/>
  <c r="GQ65" i="7"/>
  <c r="GS65" i="7"/>
  <c r="GU65" i="7"/>
  <c r="GW65" i="7"/>
  <c r="GY65" i="7"/>
  <c r="HA65" i="7"/>
  <c r="HC65" i="7"/>
  <c r="HE65" i="7"/>
  <c r="HG65" i="7"/>
  <c r="HI65" i="7"/>
  <c r="HK65" i="7"/>
  <c r="HM65" i="7"/>
  <c r="HO65" i="7"/>
  <c r="HQ65" i="7"/>
  <c r="HS65" i="7"/>
  <c r="HU65" i="7"/>
  <c r="HW65" i="7"/>
  <c r="HY65" i="7"/>
  <c r="IA65" i="7"/>
  <c r="IC65" i="7"/>
  <c r="IE65" i="7"/>
  <c r="IG65" i="7"/>
  <c r="II65" i="7"/>
  <c r="IK65" i="7"/>
  <c r="IM65" i="7"/>
  <c r="IO65" i="7"/>
  <c r="IQ65" i="7"/>
  <c r="IS65" i="7"/>
  <c r="IU65" i="7"/>
  <c r="IW65" i="7"/>
  <c r="IY65" i="7"/>
  <c r="JA65" i="7"/>
  <c r="JC65" i="7"/>
  <c r="JE65" i="7"/>
  <c r="JG65" i="7"/>
  <c r="JI65" i="7"/>
  <c r="JK65" i="7"/>
  <c r="JM65" i="7"/>
  <c r="JO65" i="7"/>
  <c r="JQ65" i="7"/>
  <c r="JS65" i="7"/>
  <c r="JU65" i="7"/>
  <c r="JW65" i="7"/>
  <c r="JY65" i="7"/>
  <c r="KA65" i="7"/>
  <c r="KC65" i="7"/>
  <c r="KE65" i="7"/>
  <c r="KG65" i="7"/>
  <c r="KI65" i="7"/>
  <c r="KK65" i="7"/>
  <c r="KM65" i="7"/>
  <c r="KO65" i="7"/>
  <c r="KQ65" i="7"/>
  <c r="KS65" i="7"/>
  <c r="KU65" i="7"/>
  <c r="KW65" i="7"/>
  <c r="KY65" i="7"/>
  <c r="LA65" i="7"/>
  <c r="LC65" i="7"/>
  <c r="LE65" i="7"/>
  <c r="LG65" i="7"/>
  <c r="LI65" i="7"/>
  <c r="LK65" i="7"/>
  <c r="LM65" i="7"/>
  <c r="LO65" i="7"/>
  <c r="LQ65" i="7"/>
  <c r="LS65" i="7"/>
  <c r="LU65" i="7"/>
  <c r="LW65" i="7"/>
  <c r="LY65" i="7"/>
  <c r="MA65" i="7"/>
  <c r="MC65" i="7"/>
  <c r="ME65" i="7"/>
  <c r="MG65" i="7"/>
  <c r="MI65" i="7"/>
  <c r="MK65" i="7"/>
  <c r="MM65" i="7"/>
  <c r="MO65" i="7"/>
  <c r="MQ65" i="7"/>
  <c r="MS65" i="7"/>
  <c r="MU65" i="7"/>
  <c r="MW65" i="7"/>
  <c r="MY65" i="7"/>
  <c r="NA65" i="7"/>
  <c r="NC65" i="7"/>
  <c r="NE65" i="7"/>
  <c r="NG65" i="7"/>
  <c r="NI65" i="7"/>
  <c r="NK65" i="7"/>
  <c r="NM65" i="7"/>
  <c r="NO65" i="7"/>
  <c r="NQ65" i="7"/>
  <c r="NS65" i="7"/>
  <c r="NU65" i="7"/>
  <c r="NW65" i="7"/>
  <c r="NY65" i="7"/>
  <c r="OA65" i="7"/>
  <c r="OC65" i="7"/>
  <c r="OE65" i="7"/>
  <c r="OG65" i="7"/>
  <c r="OI65" i="7"/>
  <c r="OK65" i="7"/>
  <c r="OM65" i="7"/>
  <c r="OO65" i="7"/>
  <c r="OQ65" i="7"/>
  <c r="OS65" i="7"/>
  <c r="OU65" i="7"/>
  <c r="OW65" i="7"/>
  <c r="OY65" i="7"/>
  <c r="PA65" i="7"/>
  <c r="PC65" i="7"/>
  <c r="PE65" i="7"/>
  <c r="PG65" i="7"/>
  <c r="PI65" i="7"/>
  <c r="PK65" i="7"/>
  <c r="PM65" i="7"/>
  <c r="PO65" i="7"/>
  <c r="PQ65" i="7"/>
  <c r="PS65" i="7"/>
  <c r="PU65" i="7"/>
  <c r="PW65" i="7"/>
  <c r="PY65" i="7"/>
  <c r="QA65" i="7"/>
  <c r="QC65" i="7"/>
  <c r="QE65" i="7"/>
  <c r="QG65" i="7"/>
  <c r="QI65" i="7"/>
  <c r="QK65" i="7"/>
  <c r="QM65" i="7"/>
  <c r="QO65" i="7"/>
  <c r="QQ65" i="7"/>
  <c r="QS65" i="7"/>
  <c r="QU65" i="7"/>
  <c r="QW65" i="7"/>
  <c r="QY65" i="7"/>
  <c r="RA65" i="7"/>
  <c r="RC65" i="7"/>
  <c r="RE65" i="7"/>
  <c r="RG65" i="7"/>
  <c r="RI65" i="7"/>
  <c r="RK65" i="7"/>
  <c r="RM65" i="7"/>
  <c r="RO65" i="7"/>
  <c r="RQ65" i="7"/>
  <c r="RS65" i="7"/>
  <c r="RU65" i="7"/>
  <c r="RW65" i="7"/>
  <c r="RY65" i="7"/>
  <c r="SA65" i="7"/>
  <c r="SC65" i="7"/>
  <c r="SE65" i="7"/>
  <c r="SG65" i="7"/>
  <c r="SI65" i="7"/>
  <c r="SK65" i="7"/>
  <c r="SM65" i="7"/>
  <c r="SO65" i="7"/>
  <c r="SQ65" i="7"/>
  <c r="SS65" i="7"/>
  <c r="SU65" i="7"/>
  <c r="SW65" i="7"/>
  <c r="SY65" i="7"/>
  <c r="TA65" i="7"/>
  <c r="TC65" i="7"/>
  <c r="TE65" i="7"/>
  <c r="TG65" i="7"/>
  <c r="TI65" i="7"/>
  <c r="TK65" i="7"/>
  <c r="TM65" i="7"/>
  <c r="TO65" i="7"/>
  <c r="TQ65" i="7"/>
  <c r="TS65" i="7"/>
  <c r="TU65" i="7"/>
  <c r="TW65" i="7"/>
  <c r="TY65" i="7"/>
  <c r="UA65" i="7"/>
  <c r="UC65" i="7"/>
  <c r="UE65" i="7"/>
  <c r="UG65" i="7"/>
  <c r="UI65" i="7"/>
  <c r="UK65" i="7"/>
  <c r="UM65" i="7"/>
  <c r="UO65" i="7"/>
  <c r="UQ65" i="7"/>
  <c r="US65" i="7"/>
  <c r="UU65" i="7"/>
  <c r="UW65" i="7"/>
  <c r="UY65" i="7"/>
  <c r="VA65" i="7"/>
  <c r="VC65" i="7"/>
  <c r="VE65" i="7"/>
  <c r="VG65" i="7"/>
  <c r="VI65" i="7"/>
  <c r="VK65" i="7"/>
  <c r="VM65" i="7"/>
  <c r="VO65" i="7"/>
  <c r="VQ65" i="7"/>
  <c r="VS65" i="7"/>
  <c r="VU65" i="7"/>
  <c r="VW65" i="7"/>
  <c r="VY65" i="7"/>
  <c r="WA65" i="7"/>
  <c r="WC65" i="7"/>
  <c r="WE65" i="7"/>
  <c r="WG65" i="7"/>
  <c r="WI65" i="7"/>
  <c r="WK65" i="7"/>
  <c r="WM65" i="7"/>
  <c r="WO65" i="7"/>
  <c r="WQ65" i="7"/>
  <c r="WS65" i="7"/>
  <c r="WU65" i="7"/>
  <c r="WW65" i="7"/>
  <c r="WY65" i="7"/>
  <c r="XA65" i="7"/>
  <c r="XC65" i="7"/>
  <c r="XE65" i="7"/>
  <c r="XG65" i="7"/>
  <c r="XI65" i="7"/>
  <c r="XK65" i="7"/>
  <c r="XM65" i="7"/>
  <c r="XO65" i="7"/>
  <c r="XQ65" i="7"/>
  <c r="XS65" i="7"/>
  <c r="XU65" i="7"/>
  <c r="XW65" i="7"/>
  <c r="XY65" i="7"/>
  <c r="YA65" i="7"/>
  <c r="YC65" i="7"/>
  <c r="YE65" i="7"/>
  <c r="YG65" i="7"/>
  <c r="YI65" i="7"/>
  <c r="YK65" i="7"/>
  <c r="YM65" i="7"/>
  <c r="YO65" i="7"/>
  <c r="YQ65" i="7"/>
  <c r="YS65" i="7"/>
  <c r="YU65" i="7"/>
  <c r="YW65" i="7"/>
  <c r="YY65" i="7"/>
  <c r="ZA65" i="7"/>
  <c r="ZC65" i="7"/>
  <c r="ZE65" i="7"/>
  <c r="ZG65" i="7"/>
  <c r="ZI65" i="7"/>
  <c r="ZK65" i="7"/>
  <c r="ZM65" i="7"/>
  <c r="ZO65" i="7"/>
  <c r="ZQ65" i="7"/>
  <c r="ZS65" i="7"/>
  <c r="ZU65" i="7"/>
  <c r="ZW65" i="7"/>
  <c r="ZY65" i="7"/>
  <c r="AAA65" i="7"/>
  <c r="AAC65" i="7"/>
  <c r="AAE65" i="7"/>
  <c r="AAG65" i="7"/>
  <c r="AAI65" i="7"/>
  <c r="AAK65" i="7"/>
  <c r="AAM65" i="7"/>
  <c r="AAO65" i="7"/>
  <c r="AAQ65" i="7"/>
  <c r="AAS65" i="7"/>
  <c r="AAU65" i="7"/>
  <c r="AAW65" i="7"/>
  <c r="AAY65" i="7"/>
  <c r="ABA65" i="7"/>
  <c r="ABC65" i="7"/>
  <c r="ABE65" i="7"/>
  <c r="ABG65" i="7"/>
  <c r="ABI65" i="7"/>
  <c r="ABK65" i="7"/>
  <c r="ABM65" i="7"/>
  <c r="ABO65" i="7"/>
  <c r="ABQ65" i="7"/>
  <c r="ABS65" i="7"/>
  <c r="ABU65" i="7"/>
  <c r="ABW65" i="7"/>
  <c r="ABY65" i="7"/>
  <c r="ACA65" i="7"/>
  <c r="ACC65" i="7"/>
  <c r="ACE65" i="7"/>
  <c r="ACG65" i="7"/>
  <c r="ACI65" i="7"/>
  <c r="ACK65" i="7"/>
  <c r="ACM65" i="7"/>
  <c r="ACO65" i="7"/>
  <c r="ACQ65" i="7"/>
  <c r="ACS65" i="7"/>
  <c r="ACU65" i="7"/>
  <c r="ACW65" i="7"/>
  <c r="ACY65" i="7"/>
  <c r="ADA65" i="7"/>
  <c r="ADC65" i="7"/>
  <c r="ADE65" i="7"/>
  <c r="ADG65" i="7"/>
  <c r="ADI65" i="7"/>
  <c r="ADK65" i="7"/>
  <c r="ADM65" i="7"/>
  <c r="ADO65" i="7"/>
  <c r="ADQ65" i="7"/>
  <c r="ADS65" i="7"/>
  <c r="ADU65" i="7"/>
  <c r="ADW65" i="7"/>
  <c r="ADY65" i="7"/>
  <c r="AEA65" i="7"/>
  <c r="AEC65" i="7"/>
  <c r="AEE65" i="7"/>
  <c r="AEG65" i="7"/>
  <c r="AEI65" i="7"/>
  <c r="AEK65" i="7"/>
  <c r="AEM65" i="7"/>
  <c r="AEO65" i="7"/>
  <c r="AEQ65" i="7"/>
  <c r="AES65" i="7"/>
  <c r="AEU65" i="7"/>
  <c r="AEW65" i="7"/>
  <c r="AEY65" i="7"/>
  <c r="AFA65" i="7"/>
  <c r="AFC65" i="7"/>
  <c r="AFE65" i="7"/>
  <c r="AFG65" i="7"/>
  <c r="AFI65" i="7"/>
  <c r="AFK65" i="7"/>
  <c r="AFM65" i="7"/>
  <c r="AFO65" i="7"/>
  <c r="AFQ65" i="7"/>
  <c r="AFS65" i="7"/>
  <c r="AFU65" i="7"/>
  <c r="AFW65" i="7"/>
  <c r="AFY65" i="7"/>
  <c r="AGA65" i="7"/>
  <c r="AGC65" i="7"/>
  <c r="AGE65" i="7"/>
  <c r="AGG65" i="7"/>
  <c r="AGI65" i="7"/>
  <c r="AGK65" i="7"/>
  <c r="AGM65" i="7"/>
  <c r="AGO65" i="7"/>
  <c r="AGQ65" i="7"/>
  <c r="AGS65" i="7"/>
  <c r="AGU65" i="7"/>
  <c r="AGW65" i="7"/>
  <c r="AGY65" i="7"/>
  <c r="AHA65" i="7"/>
  <c r="AHC65" i="7"/>
  <c r="AHE65" i="7"/>
  <c r="AHG65" i="7"/>
  <c r="AHI65" i="7"/>
  <c r="AHK65" i="7"/>
  <c r="AHM65" i="7"/>
  <c r="AHO65" i="7"/>
  <c r="AHQ65" i="7"/>
  <c r="AHS65" i="7"/>
  <c r="AHU65" i="7"/>
  <c r="AHW65" i="7"/>
  <c r="AHY65" i="7"/>
  <c r="AIA65" i="7"/>
  <c r="AIC65" i="7"/>
  <c r="AIE65" i="7"/>
  <c r="AIG65" i="7"/>
  <c r="AII65" i="7"/>
  <c r="AIK65" i="7"/>
  <c r="AIM65" i="7"/>
  <c r="AIO65" i="7"/>
  <c r="AIQ65" i="7"/>
  <c r="AIS65" i="7"/>
  <c r="AIU65" i="7"/>
  <c r="AIW65" i="7"/>
  <c r="AIY65" i="7"/>
  <c r="AJA65" i="7"/>
  <c r="AJC65" i="7"/>
  <c r="AJE65" i="7"/>
  <c r="AJG65" i="7"/>
  <c r="AJI65" i="7"/>
  <c r="AJK65" i="7"/>
  <c r="AJM65" i="7"/>
  <c r="AJO65" i="7"/>
  <c r="AJQ65" i="7"/>
  <c r="AJS65" i="7"/>
  <c r="AJU65" i="7"/>
  <c r="AJW65" i="7"/>
  <c r="AJY65" i="7"/>
  <c r="AKA65" i="7"/>
  <c r="AKC65" i="7"/>
  <c r="AKE65" i="7"/>
  <c r="AKG65" i="7"/>
  <c r="AKI65" i="7"/>
  <c r="AKK65" i="7"/>
  <c r="AKM65" i="7"/>
  <c r="AKO65" i="7"/>
  <c r="AKQ65" i="7"/>
  <c r="AKS65" i="7"/>
  <c r="AKU65" i="7"/>
  <c r="AKW65" i="7"/>
  <c r="AKY65" i="7"/>
  <c r="ALA65" i="7"/>
  <c r="ALC65" i="7"/>
  <c r="ALE65" i="7"/>
  <c r="ALG65" i="7"/>
  <c r="ALI65" i="7"/>
  <c r="ALK65" i="7"/>
  <c r="ALM65" i="7"/>
  <c r="ALO65" i="7"/>
  <c r="ALQ65" i="7"/>
  <c r="ALS65" i="7"/>
  <c r="ALU65" i="7"/>
  <c r="ALW65" i="7"/>
  <c r="ALY65" i="7"/>
  <c r="AMA65" i="7"/>
  <c r="AMC65" i="7"/>
  <c r="AME65" i="7"/>
  <c r="AMG65" i="7"/>
  <c r="AMI65" i="7"/>
  <c r="AMK65" i="7"/>
  <c r="AMM65" i="7"/>
  <c r="AMO65" i="7"/>
  <c r="AMQ65" i="7"/>
  <c r="AMS65" i="7"/>
  <c r="AMU65" i="7"/>
  <c r="AMW65" i="7"/>
  <c r="AMY65" i="7"/>
  <c r="ANA65" i="7"/>
  <c r="ANC65" i="7"/>
  <c r="ANE65" i="7"/>
  <c r="ANG65" i="7"/>
  <c r="ANI65" i="7"/>
  <c r="ANK65" i="7"/>
  <c r="ANM65" i="7"/>
  <c r="ANO65" i="7"/>
  <c r="ANQ65" i="7"/>
  <c r="ANS65" i="7"/>
  <c r="ANU65" i="7"/>
  <c r="ANW65" i="7"/>
  <c r="ANY65" i="7"/>
  <c r="AOA65" i="7"/>
  <c r="AOC65" i="7"/>
  <c r="AOE65" i="7"/>
  <c r="AOG65" i="7"/>
  <c r="AOI65" i="7"/>
  <c r="AOK65" i="7"/>
  <c r="AOM65" i="7"/>
  <c r="AOO65" i="7"/>
  <c r="AOQ65" i="7"/>
  <c r="AOS65" i="7"/>
  <c r="AOU65" i="7"/>
  <c r="AOW65" i="7"/>
  <c r="AOY65" i="7"/>
  <c r="APA65" i="7"/>
  <c r="APC65" i="7"/>
  <c r="APE65" i="7"/>
  <c r="APG65" i="7"/>
  <c r="API65" i="7"/>
  <c r="APK65" i="7"/>
  <c r="APM65" i="7"/>
  <c r="APO65" i="7"/>
  <c r="APQ65" i="7"/>
  <c r="APS65" i="7"/>
  <c r="APU65" i="7"/>
  <c r="APW65" i="7"/>
  <c r="APY65" i="7"/>
  <c r="AQA65" i="7"/>
  <c r="AQC65" i="7"/>
  <c r="AQE65" i="7"/>
  <c r="AQG65" i="7"/>
  <c r="AQI65" i="7"/>
  <c r="AQK65" i="7"/>
  <c r="AQM65" i="7"/>
  <c r="AQO65" i="7"/>
  <c r="AQQ65" i="7"/>
  <c r="AQS65" i="7"/>
  <c r="AQU65" i="7"/>
  <c r="AQW65" i="7"/>
  <c r="AQY65" i="7"/>
  <c r="ARA65" i="7"/>
  <c r="ARC65" i="7"/>
  <c r="ARE65" i="7"/>
  <c r="ARG65" i="7"/>
  <c r="ARI65" i="7"/>
  <c r="ARK65" i="7"/>
  <c r="ARM65" i="7"/>
  <c r="ARO65" i="7"/>
  <c r="ARQ65" i="7"/>
  <c r="ARS65" i="7"/>
  <c r="ARU65" i="7"/>
  <c r="ARW65" i="7"/>
  <c r="ARY65" i="7"/>
  <c r="ASA65" i="7"/>
  <c r="ASC65" i="7"/>
  <c r="ASE65" i="7"/>
  <c r="ASG65" i="7"/>
  <c r="ASI65" i="7"/>
  <c r="ASK65" i="7"/>
  <c r="ASM65" i="7"/>
  <c r="ASO65" i="7"/>
  <c r="ASQ65" i="7"/>
  <c r="ASS65" i="7"/>
  <c r="ASU65" i="7"/>
  <c r="ASW65" i="7"/>
  <c r="ASY65" i="7"/>
  <c r="ATA65" i="7"/>
  <c r="ATC65" i="7"/>
  <c r="ATE65" i="7"/>
  <c r="ATG65" i="7"/>
  <c r="ATI65" i="7"/>
  <c r="ATK65" i="7"/>
  <c r="ATM65" i="7"/>
  <c r="ATO65" i="7"/>
  <c r="ATQ65" i="7"/>
  <c r="ATS65" i="7"/>
  <c r="ATU65" i="7"/>
  <c r="ATW65" i="7"/>
  <c r="ATY65" i="7"/>
  <c r="AUA65" i="7"/>
  <c r="AUC65" i="7"/>
  <c r="AUE65" i="7"/>
  <c r="AUG65" i="7"/>
  <c r="AUI65" i="7"/>
  <c r="AUK65" i="7"/>
  <c r="AUM65" i="7"/>
  <c r="AUO65" i="7"/>
  <c r="AUQ65" i="7"/>
  <c r="AUS65" i="7"/>
  <c r="AUU65" i="7"/>
  <c r="AUW65" i="7"/>
  <c r="AUY65" i="7"/>
  <c r="AVA65" i="7"/>
  <c r="AVC65" i="7"/>
  <c r="AVE65" i="7"/>
  <c r="AVG65" i="7"/>
  <c r="AVI65" i="7"/>
  <c r="AVK65" i="7"/>
  <c r="AVM65" i="7"/>
  <c r="AVO65" i="7"/>
  <c r="AVQ65" i="7"/>
  <c r="AVS65" i="7"/>
  <c r="AVU65" i="7"/>
  <c r="AVW65" i="7"/>
  <c r="AVY65" i="7"/>
  <c r="AWA65" i="7"/>
  <c r="AWC65" i="7"/>
  <c r="AWE65" i="7"/>
  <c r="AWG65" i="7"/>
  <c r="AWI65" i="7"/>
  <c r="AWK65" i="7"/>
  <c r="AWM65" i="7"/>
  <c r="AWO65" i="7"/>
  <c r="AWQ65" i="7"/>
  <c r="AWS65" i="7"/>
  <c r="AWU65" i="7"/>
  <c r="AWW65" i="7"/>
  <c r="AWY65" i="7"/>
  <c r="AXA65" i="7"/>
  <c r="AXC65" i="7"/>
  <c r="AXE65" i="7"/>
  <c r="AXG65" i="7"/>
  <c r="AXI65" i="7"/>
  <c r="AXK65" i="7"/>
  <c r="AXM65" i="7"/>
  <c r="AXO65" i="7"/>
  <c r="AXQ65" i="7"/>
  <c r="AXS65" i="7"/>
  <c r="AXU65" i="7"/>
  <c r="AXW65" i="7"/>
  <c r="AXY65" i="7"/>
  <c r="AYA65" i="7"/>
  <c r="AYC65" i="7"/>
  <c r="AYE65" i="7"/>
  <c r="AYG65" i="7"/>
  <c r="AYI65" i="7"/>
  <c r="AYK65" i="7"/>
  <c r="AYM65" i="7"/>
  <c r="AYO65" i="7"/>
  <c r="AYQ65" i="7"/>
  <c r="AYS65" i="7"/>
  <c r="AYU65" i="7"/>
  <c r="AYW65" i="7"/>
  <c r="AYY65" i="7"/>
  <c r="AZA65" i="7"/>
  <c r="AZC65" i="7"/>
  <c r="AZE65" i="7"/>
  <c r="AZG65" i="7"/>
  <c r="AZI65" i="7"/>
  <c r="AZK65" i="7"/>
  <c r="AZM65" i="7"/>
  <c r="AZO65" i="7"/>
  <c r="AZQ65" i="7"/>
  <c r="AZS65" i="7"/>
  <c r="AZU65" i="7"/>
  <c r="AZW65" i="7"/>
  <c r="AZY65" i="7"/>
  <c r="BAA65" i="7"/>
  <c r="BAC65" i="7"/>
  <c r="BAE65" i="7"/>
  <c r="BAG65" i="7"/>
  <c r="BAI65" i="7"/>
  <c r="BAK65" i="7"/>
  <c r="BAM65" i="7"/>
  <c r="BAO65" i="7"/>
  <c r="BAQ65" i="7"/>
  <c r="BAS65" i="7"/>
  <c r="BAU65" i="7"/>
  <c r="BAW65" i="7"/>
  <c r="BAY65" i="7"/>
  <c r="BBA65" i="7"/>
  <c r="BBC65" i="7"/>
  <c r="BBE65" i="7"/>
  <c r="BBG65" i="7"/>
  <c r="BBI65" i="7"/>
  <c r="BBK65" i="7"/>
  <c r="BBM65" i="7"/>
  <c r="BBO65" i="7"/>
  <c r="BBQ65" i="7"/>
  <c r="BBS65" i="7"/>
  <c r="BBU65" i="7"/>
  <c r="BBW65" i="7"/>
  <c r="BBY65" i="7"/>
  <c r="BCA65" i="7"/>
  <c r="BCC65" i="7"/>
  <c r="BCE65" i="7"/>
  <c r="BCG65" i="7"/>
  <c r="BCI65" i="7"/>
  <c r="BCK65" i="7"/>
  <c r="BCM65" i="7"/>
  <c r="BCO65" i="7"/>
  <c r="BCQ65" i="7"/>
  <c r="BCS65" i="7"/>
  <c r="BCU65" i="7"/>
  <c r="BCW65" i="7"/>
  <c r="BCY65" i="7"/>
  <c r="BDA65" i="7"/>
  <c r="BDC65" i="7"/>
  <c r="BDE65" i="7"/>
  <c r="BDG65" i="7"/>
  <c r="BDI65" i="7"/>
  <c r="BDK65" i="7"/>
  <c r="BDM65" i="7"/>
  <c r="BDO65" i="7"/>
  <c r="BDQ65" i="7"/>
  <c r="BDS65" i="7"/>
  <c r="BDU65" i="7"/>
  <c r="BDW65" i="7"/>
  <c r="BDY65" i="7"/>
  <c r="BEA65" i="7"/>
  <c r="BEC65" i="7"/>
  <c r="BEE65" i="7"/>
  <c r="BEG65" i="7"/>
  <c r="BEI65" i="7"/>
  <c r="BEK65" i="7"/>
  <c r="BEM65" i="7"/>
  <c r="BEO65" i="7"/>
  <c r="BEQ65" i="7"/>
  <c r="BES65" i="7"/>
  <c r="BEU65" i="7"/>
  <c r="BEW65" i="7"/>
  <c r="BEY65" i="7"/>
  <c r="BFA65" i="7"/>
  <c r="BFC65" i="7"/>
  <c r="BFE65" i="7"/>
  <c r="BFG65" i="7"/>
  <c r="BFI65" i="7"/>
  <c r="BFK65" i="7"/>
  <c r="BFM65" i="7"/>
  <c r="BFO65" i="7"/>
  <c r="BFQ65" i="7"/>
  <c r="BFS65" i="7"/>
  <c r="BFU65" i="7"/>
  <c r="BFW65" i="7"/>
  <c r="BFY65" i="7"/>
  <c r="BGA65" i="7"/>
  <c r="BGC65" i="7"/>
  <c r="BGE65" i="7"/>
  <c r="BGG65" i="7"/>
  <c r="BGI65" i="7"/>
  <c r="BGK65" i="7"/>
  <c r="BGM65" i="7"/>
  <c r="BGO65" i="7"/>
  <c r="BGQ65" i="7"/>
  <c r="BGS65" i="7"/>
  <c r="BGU65" i="7"/>
  <c r="BGW65" i="7"/>
  <c r="BGY65" i="7"/>
  <c r="BHA65" i="7"/>
  <c r="BHC65" i="7"/>
  <c r="BHE65" i="7"/>
  <c r="BHG65" i="7"/>
  <c r="BHI65" i="7"/>
  <c r="BHK65" i="7"/>
  <c r="BHM65" i="7"/>
  <c r="BHO65" i="7"/>
  <c r="BHQ65" i="7"/>
  <c r="BHS65" i="7"/>
  <c r="BHU65" i="7"/>
  <c r="BHW65" i="7"/>
  <c r="BHY65" i="7"/>
  <c r="BIA65" i="7"/>
  <c r="BIC65" i="7"/>
  <c r="BIE65" i="7"/>
  <c r="BIG65" i="7"/>
  <c r="BII65" i="7"/>
  <c r="BIK65" i="7"/>
  <c r="BIM65" i="7"/>
  <c r="BIO65" i="7"/>
  <c r="BIQ65" i="7"/>
  <c r="BIS65" i="7"/>
  <c r="BIU65" i="7"/>
  <c r="BIW65" i="7"/>
  <c r="BIY65" i="7"/>
  <c r="BJA65" i="7"/>
  <c r="BJC65" i="7"/>
  <c r="BJE65" i="7"/>
  <c r="BJG65" i="7"/>
  <c r="BJI65" i="7"/>
  <c r="BJK65" i="7"/>
  <c r="BJM65" i="7"/>
  <c r="BJO65" i="7"/>
  <c r="BJQ65" i="7"/>
  <c r="BJS65" i="7"/>
  <c r="BJU65" i="7"/>
  <c r="BJW65" i="7"/>
  <c r="BJY65" i="7"/>
  <c r="BKA65" i="7"/>
  <c r="BKC65" i="7"/>
  <c r="BKE65" i="7"/>
  <c r="BKG65" i="7"/>
  <c r="BKI65" i="7"/>
  <c r="BKK65" i="7"/>
  <c r="BKM65" i="7"/>
  <c r="BKO65" i="7"/>
  <c r="BKQ65" i="7"/>
  <c r="BKS65" i="7"/>
  <c r="BKU65" i="7"/>
  <c r="BKW65" i="7"/>
  <c r="BKY65" i="7"/>
  <c r="BLA65" i="7"/>
  <c r="BLC65" i="7"/>
  <c r="BLE65" i="7"/>
  <c r="BLG65" i="7"/>
  <c r="BLI65" i="7"/>
  <c r="BLK65" i="7"/>
  <c r="BLM65" i="7"/>
  <c r="BLO65" i="7"/>
  <c r="BLQ65" i="7"/>
  <c r="BLS65" i="7"/>
  <c r="BLU65" i="7"/>
  <c r="BLW65" i="7"/>
  <c r="BLY65" i="7"/>
  <c r="BMA65" i="7"/>
  <c r="BMC65" i="7"/>
  <c r="BME65" i="7"/>
  <c r="BMG65" i="7"/>
  <c r="BMI65" i="7"/>
  <c r="BMK65" i="7"/>
  <c r="BMM65" i="7"/>
  <c r="BMO65" i="7"/>
  <c r="BMQ65" i="7"/>
  <c r="BMS65" i="7"/>
  <c r="BMU65" i="7"/>
  <c r="BMW65" i="7"/>
  <c r="BMY65" i="7"/>
  <c r="BNA65" i="7"/>
  <c r="BNC65" i="7"/>
  <c r="BNE65" i="7"/>
  <c r="BNG65" i="7"/>
  <c r="BNI65" i="7"/>
  <c r="BNK65" i="7"/>
  <c r="BNM65" i="7"/>
  <c r="BNO65" i="7"/>
  <c r="BNQ65" i="7"/>
  <c r="BNS65" i="7"/>
  <c r="BNU65" i="7"/>
  <c r="BNW65" i="7"/>
  <c r="BNY65" i="7"/>
  <c r="BOA65" i="7"/>
  <c r="BOC65" i="7"/>
  <c r="BOE65" i="7"/>
  <c r="BOG65" i="7"/>
  <c r="BOI65" i="7"/>
  <c r="BOK65" i="7"/>
  <c r="BOM65" i="7"/>
  <c r="BOO65" i="7"/>
  <c r="BOQ65" i="7"/>
  <c r="BOS65" i="7"/>
  <c r="BOU65" i="7"/>
  <c r="BOW65" i="7"/>
  <c r="BOY65" i="7"/>
  <c r="BPA65" i="7"/>
  <c r="BPC65" i="7"/>
  <c r="BPE65" i="7"/>
  <c r="BPG65" i="7"/>
  <c r="BPI65" i="7"/>
  <c r="BPK65" i="7"/>
  <c r="BPM65" i="7"/>
  <c r="BPO65" i="7"/>
  <c r="BPQ65" i="7"/>
  <c r="BPS65" i="7"/>
  <c r="BPU65" i="7"/>
  <c r="BPW65" i="7"/>
  <c r="BPY65" i="7"/>
  <c r="BQA65" i="7"/>
  <c r="BQC65" i="7"/>
  <c r="BQE65" i="7"/>
  <c r="BQG65" i="7"/>
  <c r="BQI65" i="7"/>
  <c r="BQK65" i="7"/>
  <c r="BQM65" i="7"/>
  <c r="BQO65" i="7"/>
  <c r="BQQ65" i="7"/>
  <c r="BQS65" i="7"/>
  <c r="BQU65" i="7"/>
  <c r="BQW65" i="7"/>
  <c r="BQY65" i="7"/>
  <c r="BRA65" i="7"/>
  <c r="BRC65" i="7"/>
  <c r="BRE65" i="7"/>
  <c r="BRG65" i="7"/>
  <c r="BRI65" i="7"/>
  <c r="BRK65" i="7"/>
  <c r="BRM65" i="7"/>
  <c r="BRO65" i="7"/>
  <c r="BRQ65" i="7"/>
  <c r="BRS65" i="7"/>
  <c r="BRU65" i="7"/>
  <c r="BRW65" i="7"/>
  <c r="BRY65" i="7"/>
  <c r="BSA65" i="7"/>
  <c r="BSC65" i="7"/>
  <c r="BSE65" i="7"/>
  <c r="BSG65" i="7"/>
  <c r="BSI65" i="7"/>
  <c r="BSK65" i="7"/>
  <c r="BSM65" i="7"/>
  <c r="BSO65" i="7"/>
  <c r="BSQ65" i="7"/>
  <c r="BSS65" i="7"/>
  <c r="BSU65" i="7"/>
  <c r="BSW65" i="7"/>
  <c r="BSY65" i="7"/>
  <c r="BTA65" i="7"/>
  <c r="BTC65" i="7"/>
  <c r="BTE65" i="7"/>
  <c r="BTG65" i="7"/>
  <c r="BTI65" i="7"/>
  <c r="BTK65" i="7"/>
  <c r="BTM65" i="7"/>
  <c r="BTO65" i="7"/>
  <c r="BTQ65" i="7"/>
  <c r="BTS65" i="7"/>
  <c r="BTU65" i="7"/>
  <c r="BTW65" i="7"/>
  <c r="BTY65" i="7"/>
  <c r="BUA65" i="7"/>
  <c r="BUC65" i="7"/>
  <c r="BUE65" i="7"/>
  <c r="BUG65" i="7"/>
  <c r="BUI65" i="7"/>
  <c r="BUK65" i="7"/>
  <c r="BUM65" i="7"/>
  <c r="BUO65" i="7"/>
  <c r="BUQ65" i="7"/>
  <c r="BUS65" i="7"/>
  <c r="BUU65" i="7"/>
  <c r="BUW65" i="7"/>
  <c r="BUY65" i="7"/>
  <c r="BVA65" i="7"/>
  <c r="BVC65" i="7"/>
  <c r="BVE65" i="7"/>
  <c r="BVG65" i="7"/>
  <c r="BVI65" i="7"/>
  <c r="BVK65" i="7"/>
  <c r="BVM65" i="7"/>
  <c r="BVO65" i="7"/>
  <c r="BVQ65" i="7"/>
  <c r="BVS65" i="7"/>
  <c r="BVU65" i="7"/>
  <c r="BVW65" i="7"/>
  <c r="BVY65" i="7"/>
  <c r="BWA65" i="7"/>
  <c r="BWC65" i="7"/>
  <c r="BWE65" i="7"/>
  <c r="BWG65" i="7"/>
  <c r="BWI65" i="7"/>
  <c r="BWK65" i="7"/>
  <c r="BWM65" i="7"/>
  <c r="BWO65" i="7"/>
  <c r="BWQ65" i="7"/>
  <c r="BWS65" i="7"/>
  <c r="BWU65" i="7"/>
  <c r="BWW65" i="7"/>
  <c r="BWY65" i="7"/>
  <c r="BXA65" i="7"/>
  <c r="BXC65" i="7"/>
  <c r="BXE65" i="7"/>
  <c r="BXG65" i="7"/>
  <c r="BXI65" i="7"/>
  <c r="BXK65" i="7"/>
  <c r="BXM65" i="7"/>
  <c r="BXO65" i="7"/>
  <c r="BXQ65" i="7"/>
  <c r="BXS65" i="7"/>
  <c r="BXU65" i="7"/>
  <c r="BXW65" i="7"/>
  <c r="BXY65" i="7"/>
  <c r="BYA65" i="7"/>
  <c r="BYC65" i="7"/>
  <c r="BYE65" i="7"/>
  <c r="BYG65" i="7"/>
  <c r="BYI65" i="7"/>
  <c r="BYK65" i="7"/>
  <c r="BYM65" i="7"/>
  <c r="BYO65" i="7"/>
  <c r="BYQ65" i="7"/>
  <c r="BYS65" i="7"/>
  <c r="BYU65" i="7"/>
  <c r="BYW65" i="7"/>
  <c r="BYY65" i="7"/>
  <c r="BZA65" i="7"/>
  <c r="BZC65" i="7"/>
  <c r="BZE65" i="7"/>
  <c r="BZG65" i="7"/>
  <c r="BZI65" i="7"/>
  <c r="BZK65" i="7"/>
  <c r="BZM65" i="7"/>
  <c r="BZO65" i="7"/>
  <c r="BZQ65" i="7"/>
  <c r="BZS65" i="7"/>
  <c r="BZU65" i="7"/>
  <c r="BZW65" i="7"/>
  <c r="BZY65" i="7"/>
  <c r="CAA65" i="7"/>
  <c r="CAC65" i="7"/>
  <c r="CAE65" i="7"/>
  <c r="CAG65" i="7"/>
  <c r="CAI65" i="7"/>
  <c r="CAK65" i="7"/>
  <c r="CAM65" i="7"/>
  <c r="CAO65" i="7"/>
  <c r="CAQ65" i="7"/>
  <c r="CAS65" i="7"/>
  <c r="CAU65" i="7"/>
  <c r="CAW65" i="7"/>
  <c r="CAY65" i="7"/>
  <c r="CBA65" i="7"/>
  <c r="CBC65" i="7"/>
  <c r="CBE65" i="7"/>
  <c r="CBG65" i="7"/>
  <c r="CBI65" i="7"/>
  <c r="CBK65" i="7"/>
  <c r="CBM65" i="7"/>
  <c r="CBO65" i="7"/>
  <c r="CBQ65" i="7"/>
  <c r="CBS65" i="7"/>
  <c r="CBU65" i="7"/>
  <c r="CBW65" i="7"/>
  <c r="CBY65" i="7"/>
  <c r="CCA65" i="7"/>
  <c r="CCC65" i="7"/>
  <c r="CCE65" i="7"/>
  <c r="CCG65" i="7"/>
  <c r="CCI65" i="7"/>
  <c r="CCK65" i="7"/>
  <c r="CCM65" i="7"/>
  <c r="CCO65" i="7"/>
  <c r="CCQ65" i="7"/>
  <c r="CCS65" i="7"/>
  <c r="CCU65" i="7"/>
  <c r="CCW65" i="7"/>
  <c r="CCY65" i="7"/>
  <c r="CDA65" i="7"/>
  <c r="CDC65" i="7"/>
  <c r="CDE65" i="7"/>
  <c r="CDG65" i="7"/>
  <c r="CDI65" i="7"/>
  <c r="CDK65" i="7"/>
  <c r="CDM65" i="7"/>
  <c r="CDO65" i="7"/>
  <c r="CDQ65" i="7"/>
  <c r="CDS65" i="7"/>
  <c r="CDU65" i="7"/>
  <c r="CDW65" i="7"/>
  <c r="CDY65" i="7"/>
  <c r="CEA65" i="7"/>
  <c r="CEC65" i="7"/>
  <c r="CEE65" i="7"/>
  <c r="CEG65" i="7"/>
  <c r="CEI65" i="7"/>
  <c r="CEK65" i="7"/>
  <c r="CEM65" i="7"/>
  <c r="CEO65" i="7"/>
  <c r="CEQ65" i="7"/>
  <c r="CES65" i="7"/>
  <c r="CEU65" i="7"/>
  <c r="CEW65" i="7"/>
  <c r="CEY65" i="7"/>
  <c r="CFA65" i="7"/>
  <c r="CFC65" i="7"/>
  <c r="CFE65" i="7"/>
  <c r="CFG65" i="7"/>
  <c r="CFI65" i="7"/>
  <c r="CFK65" i="7"/>
  <c r="CFM65" i="7"/>
  <c r="CFO65" i="7"/>
  <c r="CFQ65" i="7"/>
  <c r="CFS65" i="7"/>
  <c r="CFU65" i="7"/>
  <c r="CFW65" i="7"/>
  <c r="CFY65" i="7"/>
  <c r="CGA65" i="7"/>
  <c r="CGC65" i="7"/>
  <c r="CGE65" i="7"/>
  <c r="CGG65" i="7"/>
  <c r="CGI65" i="7"/>
  <c r="CGK65" i="7"/>
  <c r="CGM65" i="7"/>
  <c r="CGO65" i="7"/>
  <c r="CGQ65" i="7"/>
  <c r="CGS65" i="7"/>
  <c r="CGU65" i="7"/>
  <c r="CGW65" i="7"/>
  <c r="CGY65" i="7"/>
  <c r="CHA65" i="7"/>
  <c r="CHC65" i="7"/>
  <c r="CHE65" i="7"/>
  <c r="CHG65" i="7"/>
  <c r="CHI65" i="7"/>
  <c r="CHK65" i="7"/>
  <c r="CHM65" i="7"/>
  <c r="CHO65" i="7"/>
  <c r="CHQ65" i="7"/>
  <c r="CHS65" i="7"/>
  <c r="CHU65" i="7"/>
  <c r="CHW65" i="7"/>
  <c r="CHY65" i="7"/>
  <c r="CIA65" i="7"/>
  <c r="CIC65" i="7"/>
  <c r="CIE65" i="7"/>
  <c r="CIG65" i="7"/>
  <c r="CII65" i="7"/>
  <c r="CIK65" i="7"/>
  <c r="CIM65" i="7"/>
  <c r="CIO65" i="7"/>
  <c r="CIQ65" i="7"/>
  <c r="CIS65" i="7"/>
  <c r="CIU65" i="7"/>
  <c r="CIW65" i="7"/>
  <c r="CIY65" i="7"/>
  <c r="CJA65" i="7"/>
  <c r="CJC65" i="7"/>
  <c r="CJE65" i="7"/>
  <c r="CJG65" i="7"/>
  <c r="CJI65" i="7"/>
  <c r="CJK65" i="7"/>
  <c r="CJM65" i="7"/>
  <c r="CJO65" i="7"/>
  <c r="CJQ65" i="7"/>
  <c r="CJS65" i="7"/>
  <c r="CJU65" i="7"/>
  <c r="CJW65" i="7"/>
  <c r="CJY65" i="7"/>
  <c r="CKA65" i="7"/>
  <c r="CKC65" i="7"/>
  <c r="CKE65" i="7"/>
  <c r="CKG65" i="7"/>
  <c r="CKI65" i="7"/>
  <c r="CKK65" i="7"/>
  <c r="CKM65" i="7"/>
  <c r="CKO65" i="7"/>
  <c r="CKQ65" i="7"/>
  <c r="CKS65" i="7"/>
  <c r="CKU65" i="7"/>
  <c r="CKW65" i="7"/>
  <c r="CKY65" i="7"/>
  <c r="CLA65" i="7"/>
  <c r="CLC65" i="7"/>
  <c r="CLE65" i="7"/>
  <c r="CLG65" i="7"/>
  <c r="CLI65" i="7"/>
  <c r="CLK65" i="7"/>
  <c r="CLM65" i="7"/>
  <c r="CLO65" i="7"/>
  <c r="CLQ65" i="7"/>
  <c r="CLS65" i="7"/>
  <c r="CLU65" i="7"/>
  <c r="CLW65" i="7"/>
  <c r="CLY65" i="7"/>
  <c r="CMA65" i="7"/>
  <c r="CMC65" i="7"/>
  <c r="CME65" i="7"/>
  <c r="CMG65" i="7"/>
  <c r="CMI65" i="7"/>
  <c r="CMK65" i="7"/>
  <c r="CMM65" i="7"/>
  <c r="CMO65" i="7"/>
  <c r="CMQ65" i="7"/>
  <c r="CMS65" i="7"/>
  <c r="CMU65" i="7"/>
  <c r="CMW65" i="7"/>
  <c r="CMY65" i="7"/>
  <c r="CNA65" i="7"/>
  <c r="CNC65" i="7"/>
  <c r="CNE65" i="7"/>
  <c r="CNG65" i="7"/>
  <c r="CNI65" i="7"/>
  <c r="CNK65" i="7"/>
  <c r="CNM65" i="7"/>
  <c r="CNO65" i="7"/>
  <c r="CNQ65" i="7"/>
  <c r="CNS65" i="7"/>
  <c r="CNU65" i="7"/>
  <c r="CNW65" i="7"/>
  <c r="CNY65" i="7"/>
  <c r="COA65" i="7"/>
  <c r="COC65" i="7"/>
  <c r="COE65" i="7"/>
  <c r="COG65" i="7"/>
  <c r="COI65" i="7"/>
  <c r="COK65" i="7"/>
  <c r="COM65" i="7"/>
  <c r="COO65" i="7"/>
  <c r="COQ65" i="7"/>
  <c r="COS65" i="7"/>
  <c r="COU65" i="7"/>
  <c r="COW65" i="7"/>
  <c r="COY65" i="7"/>
  <c r="CPA65" i="7"/>
  <c r="CPC65" i="7"/>
  <c r="CPE65" i="7"/>
  <c r="CPG65" i="7"/>
  <c r="CPI65" i="7"/>
  <c r="CPK65" i="7"/>
  <c r="CPM65" i="7"/>
  <c r="CPO65" i="7"/>
  <c r="CPQ65" i="7"/>
  <c r="CPS65" i="7"/>
  <c r="CPU65" i="7"/>
  <c r="CPW65" i="7"/>
  <c r="CPY65" i="7"/>
  <c r="CQA65" i="7"/>
  <c r="CQC65" i="7"/>
  <c r="CQE65" i="7"/>
  <c r="CQG65" i="7"/>
  <c r="CQI65" i="7"/>
  <c r="CQK65" i="7"/>
  <c r="CQM65" i="7"/>
  <c r="CQO65" i="7"/>
  <c r="CQQ65" i="7"/>
  <c r="CQS65" i="7"/>
  <c r="CQU65" i="7"/>
  <c r="CQW65" i="7"/>
  <c r="CQY65" i="7"/>
  <c r="CRA65" i="7"/>
  <c r="CRC65" i="7"/>
  <c r="CRE65" i="7"/>
  <c r="CRG65" i="7"/>
  <c r="CRI65" i="7"/>
  <c r="CRK65" i="7"/>
  <c r="CRM65" i="7"/>
  <c r="CRO65" i="7"/>
  <c r="CRQ65" i="7"/>
  <c r="CRS65" i="7"/>
  <c r="CRU65" i="7"/>
  <c r="CRW65" i="7"/>
  <c r="CRY65" i="7"/>
  <c r="CSA65" i="7"/>
  <c r="CSC65" i="7"/>
  <c r="CSE65" i="7"/>
  <c r="CSG65" i="7"/>
  <c r="CSI65" i="7"/>
  <c r="CSK65" i="7"/>
  <c r="CSM65" i="7"/>
  <c r="CSO65" i="7"/>
  <c r="CSQ65" i="7"/>
  <c r="CSS65" i="7"/>
  <c r="CSU65" i="7"/>
  <c r="CSW65" i="7"/>
  <c r="CSY65" i="7"/>
  <c r="CTA65" i="7"/>
  <c r="CTC65" i="7"/>
  <c r="CTE65" i="7"/>
  <c r="CTG65" i="7"/>
  <c r="CTI65" i="7"/>
  <c r="CTK65" i="7"/>
  <c r="CTM65" i="7"/>
  <c r="CTO65" i="7"/>
  <c r="CTQ65" i="7"/>
  <c r="CTS65" i="7"/>
  <c r="CTU65" i="7"/>
  <c r="CTW65" i="7"/>
  <c r="CTY65" i="7"/>
  <c r="CUA65" i="7"/>
  <c r="CUC65" i="7"/>
  <c r="CUE65" i="7"/>
  <c r="CUG65" i="7"/>
  <c r="CUI65" i="7"/>
  <c r="CUK65" i="7"/>
  <c r="CUM65" i="7"/>
  <c r="CUO65" i="7"/>
  <c r="CUQ65" i="7"/>
  <c r="CUS65" i="7"/>
  <c r="CUU65" i="7"/>
  <c r="CUW65" i="7"/>
  <c r="CUY65" i="7"/>
  <c r="CVA65" i="7"/>
  <c r="CVC65" i="7"/>
  <c r="CVE65" i="7"/>
  <c r="CVG65" i="7"/>
  <c r="CVI65" i="7"/>
  <c r="CVK65" i="7"/>
  <c r="CVM65" i="7"/>
  <c r="CVO65" i="7"/>
  <c r="CVQ65" i="7"/>
  <c r="CVS65" i="7"/>
  <c r="CVU65" i="7"/>
  <c r="CVW65" i="7"/>
  <c r="CVY65" i="7"/>
  <c r="CWA65" i="7"/>
  <c r="CWC65" i="7"/>
  <c r="CWE65" i="7"/>
  <c r="CWG65" i="7"/>
  <c r="CWI65" i="7"/>
  <c r="CWK65" i="7"/>
  <c r="CWM65" i="7"/>
  <c r="CWO65" i="7"/>
  <c r="CWQ65" i="7"/>
  <c r="CWS65" i="7"/>
  <c r="CWU65" i="7"/>
  <c r="CWW65" i="7"/>
  <c r="CWY65" i="7"/>
  <c r="CXA65" i="7"/>
  <c r="CXC65" i="7"/>
  <c r="CXE65" i="7"/>
  <c r="CXG65" i="7"/>
  <c r="CXI65" i="7"/>
  <c r="CXK65" i="7"/>
  <c r="CXM65" i="7"/>
  <c r="CXO65" i="7"/>
  <c r="CXQ65" i="7"/>
  <c r="CXS65" i="7"/>
  <c r="CXU65" i="7"/>
  <c r="CXW65" i="7"/>
  <c r="CXY65" i="7"/>
  <c r="CYA65" i="7"/>
  <c r="CYC65" i="7"/>
  <c r="CYE65" i="7"/>
  <c r="CYG65" i="7"/>
  <c r="CYI65" i="7"/>
  <c r="CYK65" i="7"/>
  <c r="CYM65" i="7"/>
  <c r="CYO65" i="7"/>
  <c r="CYQ65" i="7"/>
  <c r="CYS65" i="7"/>
  <c r="CYU65" i="7"/>
  <c r="CYW65" i="7"/>
  <c r="CYY65" i="7"/>
  <c r="CZA65" i="7"/>
  <c r="CZC65" i="7"/>
  <c r="CZE65" i="7"/>
  <c r="CZG65" i="7"/>
  <c r="CZI65" i="7"/>
  <c r="CZK65" i="7"/>
  <c r="CZM65" i="7"/>
  <c r="CZO65" i="7"/>
  <c r="CZQ65" i="7"/>
  <c r="CZS65" i="7"/>
  <c r="CZU65" i="7"/>
  <c r="CZW65" i="7"/>
  <c r="CZY65" i="7"/>
  <c r="DAA65" i="7"/>
  <c r="DAC65" i="7"/>
  <c r="DAE65" i="7"/>
  <c r="DAG65" i="7"/>
  <c r="DAI65" i="7"/>
  <c r="DAK65" i="7"/>
  <c r="DAM65" i="7"/>
  <c r="DAO65" i="7"/>
  <c r="DAQ65" i="7"/>
  <c r="DAS65" i="7"/>
  <c r="DAU65" i="7"/>
  <c r="DAW65" i="7"/>
  <c r="DAY65" i="7"/>
  <c r="DBA65" i="7"/>
  <c r="DBC65" i="7"/>
  <c r="DBE65" i="7"/>
  <c r="DBG65" i="7"/>
  <c r="DBI65" i="7"/>
  <c r="DBK65" i="7"/>
  <c r="DBM65" i="7"/>
  <c r="DBO65" i="7"/>
  <c r="DBQ65" i="7"/>
  <c r="DBS65" i="7"/>
  <c r="DBU65" i="7"/>
  <c r="DBW65" i="7"/>
  <c r="DBY65" i="7"/>
  <c r="DCA65" i="7"/>
  <c r="DCC65" i="7"/>
  <c r="DCE65" i="7"/>
  <c r="DCG65" i="7"/>
  <c r="DCI65" i="7"/>
  <c r="DCK65" i="7"/>
  <c r="DCM65" i="7"/>
  <c r="DCO65" i="7"/>
  <c r="DCQ65" i="7"/>
  <c r="DCS65" i="7"/>
  <c r="DCU65" i="7"/>
  <c r="DCW65" i="7"/>
  <c r="DCY65" i="7"/>
  <c r="DDA65" i="7"/>
  <c r="DDC65" i="7"/>
  <c r="DDE65" i="7"/>
  <c r="DDG65" i="7"/>
  <c r="DDI65" i="7"/>
  <c r="DDK65" i="7"/>
  <c r="DDM65" i="7"/>
  <c r="DDO65" i="7"/>
  <c r="DDQ65" i="7"/>
  <c r="DDS65" i="7"/>
  <c r="DDU65" i="7"/>
  <c r="DDW65" i="7"/>
  <c r="DDY65" i="7"/>
  <c r="DEA65" i="7"/>
  <c r="DEC65" i="7"/>
  <c r="DEE65" i="7"/>
  <c r="DEG65" i="7"/>
  <c r="DEI65" i="7"/>
  <c r="DEK65" i="7"/>
  <c r="DEM65" i="7"/>
  <c r="DEO65" i="7"/>
  <c r="DEQ65" i="7"/>
  <c r="DES65" i="7"/>
  <c r="DEU65" i="7"/>
  <c r="DEW65" i="7"/>
  <c r="DEY65" i="7"/>
  <c r="DFA65" i="7"/>
  <c r="DFC65" i="7"/>
  <c r="DFE65" i="7"/>
  <c r="DFG65" i="7"/>
  <c r="DFI65" i="7"/>
  <c r="DFK65" i="7"/>
  <c r="DFM65" i="7"/>
  <c r="DFO65" i="7"/>
  <c r="DFQ65" i="7"/>
  <c r="DFS65" i="7"/>
  <c r="DFU65" i="7"/>
  <c r="DFW65" i="7"/>
  <c r="DFY65" i="7"/>
  <c r="DGA65" i="7"/>
  <c r="DGC65" i="7"/>
  <c r="DGE65" i="7"/>
  <c r="DGG65" i="7"/>
  <c r="DGI65" i="7"/>
  <c r="DGK65" i="7"/>
  <c r="DGM65" i="7"/>
  <c r="DGO65" i="7"/>
  <c r="DGQ65" i="7"/>
  <c r="DGS65" i="7"/>
  <c r="DGU65" i="7"/>
  <c r="DGW65" i="7"/>
  <c r="DGY65" i="7"/>
  <c r="DHA65" i="7"/>
  <c r="DHC65" i="7"/>
  <c r="DHE65" i="7"/>
  <c r="DHG65" i="7"/>
  <c r="DHI65" i="7"/>
  <c r="DHK65" i="7"/>
  <c r="DHM65" i="7"/>
  <c r="DHO65" i="7"/>
  <c r="DHQ65" i="7"/>
  <c r="DHS65" i="7"/>
  <c r="DHU65" i="7"/>
  <c r="DHW65" i="7"/>
  <c r="DHY65" i="7"/>
  <c r="DIA65" i="7"/>
  <c r="DIC65" i="7"/>
  <c r="DIE65" i="7"/>
  <c r="DIG65" i="7"/>
  <c r="DII65" i="7"/>
  <c r="DIK65" i="7"/>
  <c r="DIM65" i="7"/>
  <c r="DIO65" i="7"/>
  <c r="DIQ65" i="7"/>
  <c r="DIS65" i="7"/>
  <c r="DIU65" i="7"/>
  <c r="DIW65" i="7"/>
  <c r="DIY65" i="7"/>
  <c r="DJA65" i="7"/>
  <c r="DJC65" i="7"/>
  <c r="DJE65" i="7"/>
  <c r="DJG65" i="7"/>
  <c r="DJI65" i="7"/>
  <c r="DJK65" i="7"/>
  <c r="DJM65" i="7"/>
  <c r="DJO65" i="7"/>
  <c r="DJQ65" i="7"/>
  <c r="DJS65" i="7"/>
  <c r="DJU65" i="7"/>
  <c r="DJW65" i="7"/>
  <c r="DJY65" i="7"/>
  <c r="DKA65" i="7"/>
  <c r="DKC65" i="7"/>
  <c r="DKE65" i="7"/>
  <c r="DKG65" i="7"/>
  <c r="DKI65" i="7"/>
  <c r="DKK65" i="7"/>
  <c r="DKM65" i="7"/>
  <c r="DKO65" i="7"/>
  <c r="DKQ65" i="7"/>
  <c r="DKS65" i="7"/>
  <c r="DKU65" i="7"/>
  <c r="DKW65" i="7"/>
  <c r="DKY65" i="7"/>
  <c r="DLA65" i="7"/>
  <c r="DLC65" i="7"/>
  <c r="DLE65" i="7"/>
  <c r="DLG65" i="7"/>
  <c r="DLI65" i="7"/>
  <c r="DLK65" i="7"/>
  <c r="DLM65" i="7"/>
  <c r="DLO65" i="7"/>
  <c r="DLQ65" i="7"/>
  <c r="DLS65" i="7"/>
  <c r="DLU65" i="7"/>
  <c r="DLW65" i="7"/>
  <c r="DLY65" i="7"/>
  <c r="DMA65" i="7"/>
  <c r="DMC65" i="7"/>
  <c r="DME65" i="7"/>
  <c r="DMG65" i="7"/>
  <c r="DMI65" i="7"/>
  <c r="DMK65" i="7"/>
  <c r="DMM65" i="7"/>
  <c r="DMO65" i="7"/>
  <c r="DMQ65" i="7"/>
  <c r="DMS65" i="7"/>
  <c r="DMU65" i="7"/>
  <c r="DMW65" i="7"/>
  <c r="DMY65" i="7"/>
  <c r="DNA65" i="7"/>
  <c r="DNC65" i="7"/>
  <c r="DNE65" i="7"/>
  <c r="DNG65" i="7"/>
  <c r="DNI65" i="7"/>
  <c r="DNK65" i="7"/>
  <c r="DNM65" i="7"/>
  <c r="DNO65" i="7"/>
  <c r="DNQ65" i="7"/>
  <c r="DNS65" i="7"/>
  <c r="DNU65" i="7"/>
  <c r="DNW65" i="7"/>
  <c r="DNY65" i="7"/>
  <c r="DOA65" i="7"/>
  <c r="DOC65" i="7"/>
  <c r="DOE65" i="7"/>
  <c r="DOG65" i="7"/>
  <c r="DOI65" i="7"/>
  <c r="DOK65" i="7"/>
  <c r="DOM65" i="7"/>
  <c r="DOO65" i="7"/>
  <c r="DOQ65" i="7"/>
  <c r="DOS65" i="7"/>
  <c r="DOU65" i="7"/>
  <c r="DOW65" i="7"/>
  <c r="DOY65" i="7"/>
  <c r="DPA65" i="7"/>
  <c r="DPC65" i="7"/>
  <c r="DPE65" i="7"/>
  <c r="DPG65" i="7"/>
  <c r="DPI65" i="7"/>
  <c r="DPK65" i="7"/>
  <c r="DPM65" i="7"/>
  <c r="DPO65" i="7"/>
  <c r="DPQ65" i="7"/>
  <c r="DPS65" i="7"/>
  <c r="DPU65" i="7"/>
  <c r="DPW65" i="7"/>
  <c r="DPY65" i="7"/>
  <c r="DQA65" i="7"/>
  <c r="DQC65" i="7"/>
  <c r="DQE65" i="7"/>
  <c r="DQG65" i="7"/>
  <c r="DQI65" i="7"/>
  <c r="DQK65" i="7"/>
  <c r="DQM65" i="7"/>
  <c r="DQO65" i="7"/>
  <c r="DQQ65" i="7"/>
  <c r="DQS65" i="7"/>
  <c r="DQU65" i="7"/>
  <c r="DQW65" i="7"/>
  <c r="DQY65" i="7"/>
  <c r="DRA65" i="7"/>
  <c r="DRC65" i="7"/>
  <c r="DRE65" i="7"/>
  <c r="DRG65" i="7"/>
  <c r="DRI65" i="7"/>
  <c r="DRK65" i="7"/>
  <c r="DRM65" i="7"/>
  <c r="DRO65" i="7"/>
  <c r="DRQ65" i="7"/>
  <c r="DRS65" i="7"/>
  <c r="DRU65" i="7"/>
  <c r="DRW65" i="7"/>
  <c r="DRY65" i="7"/>
  <c r="DSA65" i="7"/>
  <c r="DSC65" i="7"/>
  <c r="DSE65" i="7"/>
  <c r="DSG65" i="7"/>
  <c r="DSI65" i="7"/>
  <c r="DSK65" i="7"/>
  <c r="DSM65" i="7"/>
  <c r="DSO65" i="7"/>
  <c r="DSQ65" i="7"/>
  <c r="DSS65" i="7"/>
  <c r="DSU65" i="7"/>
  <c r="DSW65" i="7"/>
  <c r="DSY65" i="7"/>
  <c r="DTA65" i="7"/>
  <c r="DTC65" i="7"/>
  <c r="DTE65" i="7"/>
  <c r="DTG65" i="7"/>
  <c r="DTI65" i="7"/>
  <c r="DTK65" i="7"/>
  <c r="DTM65" i="7"/>
  <c r="DTO65" i="7"/>
  <c r="DTQ65" i="7"/>
  <c r="DTS65" i="7"/>
  <c r="DTU65" i="7"/>
  <c r="DTW65" i="7"/>
  <c r="DTY65" i="7"/>
  <c r="DUA65" i="7"/>
  <c r="DUC65" i="7"/>
  <c r="DUE65" i="7"/>
  <c r="DUG65" i="7"/>
  <c r="DUI65" i="7"/>
  <c r="DUK65" i="7"/>
  <c r="DUM65" i="7"/>
  <c r="DUO65" i="7"/>
  <c r="DUQ65" i="7"/>
  <c r="DUS65" i="7"/>
  <c r="DUU65" i="7"/>
  <c r="DUW65" i="7"/>
  <c r="DUY65" i="7"/>
  <c r="DVA65" i="7"/>
  <c r="DVC65" i="7"/>
  <c r="DVE65" i="7"/>
  <c r="DVG65" i="7"/>
  <c r="DVI65" i="7"/>
  <c r="DVK65" i="7"/>
  <c r="DVM65" i="7"/>
  <c r="DVO65" i="7"/>
  <c r="DVQ65" i="7"/>
  <c r="DVS65" i="7"/>
  <c r="DVU65" i="7"/>
  <c r="DVW65" i="7"/>
  <c r="DVY65" i="7"/>
  <c r="DWA65" i="7"/>
  <c r="DWC65" i="7"/>
  <c r="DWE65" i="7"/>
  <c r="DWG65" i="7"/>
  <c r="DWI65" i="7"/>
  <c r="DWK65" i="7"/>
  <c r="DWM65" i="7"/>
  <c r="DWO65" i="7"/>
  <c r="DWQ65" i="7"/>
  <c r="DWS65" i="7"/>
  <c r="DWU65" i="7"/>
  <c r="DWW65" i="7"/>
  <c r="DWY65" i="7"/>
  <c r="DXA65" i="7"/>
  <c r="DXC65" i="7"/>
  <c r="DXE65" i="7"/>
  <c r="DXG65" i="7"/>
  <c r="DXI65" i="7"/>
  <c r="DXK65" i="7"/>
  <c r="DXM65" i="7"/>
  <c r="DXO65" i="7"/>
  <c r="DXQ65" i="7"/>
  <c r="DXS65" i="7"/>
  <c r="DXU65" i="7"/>
  <c r="DXW65" i="7"/>
  <c r="DXY65" i="7"/>
  <c r="DYA65" i="7"/>
  <c r="DYC65" i="7"/>
  <c r="DYE65" i="7"/>
  <c r="DYG65" i="7"/>
  <c r="DYI65" i="7"/>
  <c r="DYK65" i="7"/>
  <c r="DYM65" i="7"/>
  <c r="DYO65" i="7"/>
  <c r="DYQ65" i="7"/>
  <c r="DYS65" i="7"/>
  <c r="DYU65" i="7"/>
  <c r="DYW65" i="7"/>
  <c r="DYY65" i="7"/>
  <c r="DZA65" i="7"/>
  <c r="DZC65" i="7"/>
  <c r="DZE65" i="7"/>
  <c r="DZG65" i="7"/>
  <c r="DZI65" i="7"/>
  <c r="DZK65" i="7"/>
  <c r="DZM65" i="7"/>
  <c r="DZO65" i="7"/>
  <c r="DZQ65" i="7"/>
  <c r="DZS65" i="7"/>
  <c r="DZU65" i="7"/>
  <c r="DZW65" i="7"/>
  <c r="DZY65" i="7"/>
  <c r="EAA65" i="7"/>
  <c r="EAC65" i="7"/>
  <c r="EAE65" i="7"/>
  <c r="EAG65" i="7"/>
  <c r="EAI65" i="7"/>
  <c r="EAK65" i="7"/>
  <c r="EAM65" i="7"/>
  <c r="EAO65" i="7"/>
  <c r="EAQ65" i="7"/>
  <c r="EAS65" i="7"/>
  <c r="EAU65" i="7"/>
  <c r="EAW65" i="7"/>
  <c r="EAY65" i="7"/>
  <c r="EBA65" i="7"/>
  <c r="EBC65" i="7"/>
  <c r="EBE65" i="7"/>
  <c r="EBG65" i="7"/>
  <c r="EBI65" i="7"/>
  <c r="EBK65" i="7"/>
  <c r="EBM65" i="7"/>
  <c r="EBO65" i="7"/>
  <c r="EBQ65" i="7"/>
  <c r="EBS65" i="7"/>
  <c r="EBU65" i="7"/>
  <c r="EBW65" i="7"/>
  <c r="EBY65" i="7"/>
  <c r="ECA65" i="7"/>
  <c r="ECC65" i="7"/>
  <c r="ECE65" i="7"/>
  <c r="ECG65" i="7"/>
  <c r="ECI65" i="7"/>
  <c r="ECK65" i="7"/>
  <c r="ECM65" i="7"/>
  <c r="ECO65" i="7"/>
  <c r="ECQ65" i="7"/>
  <c r="ECS65" i="7"/>
  <c r="ECU65" i="7"/>
  <c r="ECW65" i="7"/>
  <c r="ECY65" i="7"/>
  <c r="EDA65" i="7"/>
  <c r="EDC65" i="7"/>
  <c r="EDE65" i="7"/>
  <c r="EDG65" i="7"/>
  <c r="EDI65" i="7"/>
  <c r="EDK65" i="7"/>
  <c r="EDM65" i="7"/>
  <c r="EDO65" i="7"/>
  <c r="EDQ65" i="7"/>
  <c r="EDS65" i="7"/>
  <c r="EDU65" i="7"/>
  <c r="EDW65" i="7"/>
  <c r="EDY65" i="7"/>
  <c r="EEA65" i="7"/>
  <c r="EEC65" i="7"/>
  <c r="EEE65" i="7"/>
  <c r="EEG65" i="7"/>
  <c r="EEI65" i="7"/>
  <c r="EEK65" i="7"/>
  <c r="EEM65" i="7"/>
  <c r="EEO65" i="7"/>
  <c r="EEQ65" i="7"/>
  <c r="EES65" i="7"/>
  <c r="EEU65" i="7"/>
  <c r="EEW65" i="7"/>
  <c r="EEY65" i="7"/>
  <c r="EFA65" i="7"/>
  <c r="EFC65" i="7"/>
  <c r="EFE65" i="7"/>
  <c r="EFG65" i="7"/>
  <c r="EFI65" i="7"/>
  <c r="EFK65" i="7"/>
  <c r="EFM65" i="7"/>
  <c r="EFO65" i="7"/>
  <c r="EFQ65" i="7"/>
  <c r="EFS65" i="7"/>
  <c r="EFU65" i="7"/>
  <c r="EFW65" i="7"/>
  <c r="EFY65" i="7"/>
  <c r="EGA65" i="7"/>
  <c r="EGC65" i="7"/>
  <c r="EGE65" i="7"/>
  <c r="EGG65" i="7"/>
  <c r="EGI65" i="7"/>
  <c r="EGK65" i="7"/>
  <c r="EGM65" i="7"/>
  <c r="EGO65" i="7"/>
  <c r="EGQ65" i="7"/>
  <c r="EGS65" i="7"/>
  <c r="EGU65" i="7"/>
  <c r="EGW65" i="7"/>
  <c r="EGY65" i="7"/>
  <c r="EHA65" i="7"/>
  <c r="EHC65" i="7"/>
  <c r="EHE65" i="7"/>
  <c r="EHG65" i="7"/>
  <c r="EHI65" i="7"/>
  <c r="EHK65" i="7"/>
  <c r="EHM65" i="7"/>
  <c r="EHO65" i="7"/>
  <c r="EHQ65" i="7"/>
  <c r="EHS65" i="7"/>
  <c r="EHU65" i="7"/>
  <c r="EHW65" i="7"/>
  <c r="EHY65" i="7"/>
  <c r="EIA65" i="7"/>
  <c r="EIC65" i="7"/>
  <c r="EIE65" i="7"/>
  <c r="EIG65" i="7"/>
  <c r="EII65" i="7"/>
  <c r="EIK65" i="7"/>
  <c r="EIM65" i="7"/>
  <c r="EIO65" i="7"/>
  <c r="EIQ65" i="7"/>
  <c r="EIS65" i="7"/>
  <c r="EIU65" i="7"/>
  <c r="EIW65" i="7"/>
  <c r="EIY65" i="7"/>
  <c r="EJA65" i="7"/>
  <c r="EJC65" i="7"/>
  <c r="EJE65" i="7"/>
  <c r="EJG65" i="7"/>
  <c r="EJI65" i="7"/>
  <c r="EJK65" i="7"/>
  <c r="EJM65" i="7"/>
  <c r="EJO65" i="7"/>
  <c r="EJQ65" i="7"/>
  <c r="EJS65" i="7"/>
  <c r="EJU65" i="7"/>
  <c r="EJW65" i="7"/>
  <c r="EJY65" i="7"/>
  <c r="EKA65" i="7"/>
  <c r="EKC65" i="7"/>
  <c r="EKE65" i="7"/>
  <c r="EKG65" i="7"/>
  <c r="EKI65" i="7"/>
  <c r="EKK65" i="7"/>
  <c r="EKM65" i="7"/>
  <c r="EKO65" i="7"/>
  <c r="EKQ65" i="7"/>
  <c r="EKS65" i="7"/>
  <c r="EKU65" i="7"/>
  <c r="EKW65" i="7"/>
  <c r="EKY65" i="7"/>
  <c r="ELA65" i="7"/>
  <c r="ELC65" i="7"/>
  <c r="ELE65" i="7"/>
  <c r="ELG65" i="7"/>
  <c r="ELI65" i="7"/>
  <c r="ELK65" i="7"/>
  <c r="ELM65" i="7"/>
  <c r="ELO65" i="7"/>
  <c r="ELQ65" i="7"/>
  <c r="ELS65" i="7"/>
  <c r="ELU65" i="7"/>
  <c r="ELW65" i="7"/>
  <c r="ELY65" i="7"/>
  <c r="EMA65" i="7"/>
  <c r="EMC65" i="7"/>
  <c r="EME65" i="7"/>
  <c r="EMG65" i="7"/>
  <c r="EMI65" i="7"/>
  <c r="EMK65" i="7"/>
  <c r="EMM65" i="7"/>
  <c r="EMO65" i="7"/>
  <c r="EMQ65" i="7"/>
  <c r="EMS65" i="7"/>
  <c r="EMU65" i="7"/>
  <c r="EMW65" i="7"/>
  <c r="EMY65" i="7"/>
  <c r="ENA65" i="7"/>
  <c r="ENC65" i="7"/>
  <c r="ENE65" i="7"/>
  <c r="ENG65" i="7"/>
  <c r="ENI65" i="7"/>
  <c r="ENK65" i="7"/>
  <c r="ENM65" i="7"/>
  <c r="ENO65" i="7"/>
  <c r="ENQ65" i="7"/>
  <c r="ENS65" i="7"/>
  <c r="ENU65" i="7"/>
  <c r="ENW65" i="7"/>
  <c r="ENY65" i="7"/>
  <c r="EOA65" i="7"/>
  <c r="EOC65" i="7"/>
  <c r="EOE65" i="7"/>
  <c r="EOG65" i="7"/>
  <c r="EOI65" i="7"/>
  <c r="EOK65" i="7"/>
  <c r="EOM65" i="7"/>
  <c r="EOO65" i="7"/>
  <c r="EOQ65" i="7"/>
  <c r="EOS65" i="7"/>
  <c r="EOU65" i="7"/>
  <c r="EOW65" i="7"/>
  <c r="EOY65" i="7"/>
  <c r="EPA65" i="7"/>
  <c r="EPC65" i="7"/>
  <c r="EPE65" i="7"/>
  <c r="EPG65" i="7"/>
  <c r="EPI65" i="7"/>
  <c r="EPK65" i="7"/>
  <c r="EPM65" i="7"/>
  <c r="EPO65" i="7"/>
  <c r="EPQ65" i="7"/>
  <c r="EPS65" i="7"/>
  <c r="EPU65" i="7"/>
  <c r="EPW65" i="7"/>
  <c r="EPY65" i="7"/>
  <c r="EQA65" i="7"/>
  <c r="EQC65" i="7"/>
  <c r="EQE65" i="7"/>
  <c r="EQG65" i="7"/>
  <c r="EQI65" i="7"/>
  <c r="EQK65" i="7"/>
  <c r="EQM65" i="7"/>
  <c r="EQO65" i="7"/>
  <c r="EQQ65" i="7"/>
  <c r="EQS65" i="7"/>
  <c r="EQU65" i="7"/>
  <c r="EQW65" i="7"/>
  <c r="EQY65" i="7"/>
  <c r="ERA65" i="7"/>
  <c r="ERC65" i="7"/>
  <c r="ERE65" i="7"/>
  <c r="ERG65" i="7"/>
  <c r="ERI65" i="7"/>
  <c r="ERK65" i="7"/>
  <c r="ERM65" i="7"/>
  <c r="ERO65" i="7"/>
  <c r="ERQ65" i="7"/>
  <c r="ERS65" i="7"/>
  <c r="ERU65" i="7"/>
  <c r="ERW65" i="7"/>
  <c r="ERY65" i="7"/>
  <c r="ESA65" i="7"/>
  <c r="ESC65" i="7"/>
  <c r="ESE65" i="7"/>
  <c r="ESG65" i="7"/>
  <c r="ESI65" i="7"/>
  <c r="ESK65" i="7"/>
  <c r="ESM65" i="7"/>
  <c r="ESO65" i="7"/>
  <c r="ESQ65" i="7"/>
  <c r="ESS65" i="7"/>
  <c r="ESU65" i="7"/>
  <c r="ESW65" i="7"/>
  <c r="ESY65" i="7"/>
  <c r="ETA65" i="7"/>
  <c r="ETC65" i="7"/>
  <c r="ETE65" i="7"/>
  <c r="ETG65" i="7"/>
  <c r="ETI65" i="7"/>
  <c r="ETK65" i="7"/>
  <c r="ETM65" i="7"/>
  <c r="ETO65" i="7"/>
  <c r="ETQ65" i="7"/>
  <c r="ETS65" i="7"/>
  <c r="ETU65" i="7"/>
  <c r="ETW65" i="7"/>
  <c r="ETY65" i="7"/>
  <c r="EUA65" i="7"/>
  <c r="EUC65" i="7"/>
  <c r="EUE65" i="7"/>
  <c r="EUG65" i="7"/>
  <c r="EUI65" i="7"/>
  <c r="EUK65" i="7"/>
  <c r="EUM65" i="7"/>
  <c r="EUO65" i="7"/>
  <c r="EUQ65" i="7"/>
  <c r="EUS65" i="7"/>
  <c r="EUU65" i="7"/>
  <c r="EUW65" i="7"/>
  <c r="EUY65" i="7"/>
  <c r="EVA65" i="7"/>
  <c r="EVC65" i="7"/>
  <c r="EVE65" i="7"/>
  <c r="EVG65" i="7"/>
  <c r="EVI65" i="7"/>
  <c r="EVK65" i="7"/>
  <c r="EVM65" i="7"/>
  <c r="EVO65" i="7"/>
  <c r="EVQ65" i="7"/>
  <c r="EVS65" i="7"/>
  <c r="EVU65" i="7"/>
  <c r="EVW65" i="7"/>
  <c r="EVY65" i="7"/>
  <c r="EWA65" i="7"/>
  <c r="EWC65" i="7"/>
  <c r="EWE65" i="7"/>
  <c r="EWG65" i="7"/>
  <c r="EWI65" i="7"/>
  <c r="EWK65" i="7"/>
  <c r="EWM65" i="7"/>
  <c r="EWO65" i="7"/>
  <c r="EWQ65" i="7"/>
  <c r="EWS65" i="7"/>
  <c r="EWU65" i="7"/>
  <c r="EWW65" i="7"/>
  <c r="EWY65" i="7"/>
  <c r="EXA65" i="7"/>
  <c r="EXC65" i="7"/>
  <c r="EXE65" i="7"/>
  <c r="EXG65" i="7"/>
  <c r="EXI65" i="7"/>
  <c r="EXK65" i="7"/>
  <c r="EXM65" i="7"/>
  <c r="EXO65" i="7"/>
  <c r="EXQ65" i="7"/>
  <c r="EXS65" i="7"/>
  <c r="EXU65" i="7"/>
  <c r="EXW65" i="7"/>
  <c r="EXY65" i="7"/>
  <c r="EYA65" i="7"/>
  <c r="EYC65" i="7"/>
  <c r="EYE65" i="7"/>
  <c r="EYG65" i="7"/>
  <c r="EYI65" i="7"/>
  <c r="EYK65" i="7"/>
  <c r="EYM65" i="7"/>
  <c r="EYO65" i="7"/>
  <c r="EYQ65" i="7"/>
  <c r="EYS65" i="7"/>
  <c r="EYU65" i="7"/>
  <c r="EYW65" i="7"/>
  <c r="EYY65" i="7"/>
  <c r="EZA65" i="7"/>
  <c r="EZC65" i="7"/>
  <c r="EZE65" i="7"/>
  <c r="EZG65" i="7"/>
  <c r="EZI65" i="7"/>
  <c r="EZK65" i="7"/>
  <c r="EZM65" i="7"/>
  <c r="EZO65" i="7"/>
  <c r="EZQ65" i="7"/>
  <c r="EZS65" i="7"/>
  <c r="EZU65" i="7"/>
  <c r="EZW65" i="7"/>
  <c r="EZY65" i="7"/>
  <c r="FAA65" i="7"/>
  <c r="FAC65" i="7"/>
  <c r="FAE65" i="7"/>
  <c r="FAG65" i="7"/>
  <c r="FAI65" i="7"/>
  <c r="FAK65" i="7"/>
  <c r="FAM65" i="7"/>
  <c r="FAO65" i="7"/>
  <c r="FAQ65" i="7"/>
  <c r="FAS65" i="7"/>
  <c r="FAU65" i="7"/>
  <c r="FAW65" i="7"/>
  <c r="FAY65" i="7"/>
  <c r="FBA65" i="7"/>
  <c r="FBC65" i="7"/>
  <c r="FBE65" i="7"/>
  <c r="FBG65" i="7"/>
  <c r="FBI65" i="7"/>
  <c r="FBK65" i="7"/>
  <c r="FBM65" i="7"/>
  <c r="FBO65" i="7"/>
  <c r="FBQ65" i="7"/>
  <c r="FBS65" i="7"/>
  <c r="FBU65" i="7"/>
  <c r="FBW65" i="7"/>
  <c r="FBY65" i="7"/>
  <c r="FCA65" i="7"/>
  <c r="FCC65" i="7"/>
  <c r="FCE65" i="7"/>
  <c r="FCG65" i="7"/>
  <c r="FCI65" i="7"/>
  <c r="FCK65" i="7"/>
  <c r="FCM65" i="7"/>
  <c r="FCO65" i="7"/>
  <c r="FCQ65" i="7"/>
  <c r="FCS65" i="7"/>
  <c r="FCU65" i="7"/>
  <c r="FCW65" i="7"/>
  <c r="FCY65" i="7"/>
  <c r="FDA65" i="7"/>
  <c r="FDC65" i="7"/>
  <c r="FDE65" i="7"/>
  <c r="FDG65" i="7"/>
  <c r="FDI65" i="7"/>
  <c r="FDK65" i="7"/>
  <c r="FDM65" i="7"/>
  <c r="FDO65" i="7"/>
  <c r="FDQ65" i="7"/>
  <c r="FDS65" i="7"/>
  <c r="FDU65" i="7"/>
  <c r="FDW65" i="7"/>
  <c r="FDY65" i="7"/>
  <c r="FEA65" i="7"/>
  <c r="FEC65" i="7"/>
  <c r="FEE65" i="7"/>
  <c r="FEG65" i="7"/>
  <c r="FEI65" i="7"/>
  <c r="FEK65" i="7"/>
  <c r="FEM65" i="7"/>
  <c r="FEO65" i="7"/>
  <c r="FEQ65" i="7"/>
  <c r="FES65" i="7"/>
  <c r="FEU65" i="7"/>
  <c r="FEW65" i="7"/>
  <c r="FEY65" i="7"/>
  <c r="FFA65" i="7"/>
  <c r="FFC65" i="7"/>
  <c r="FFE65" i="7"/>
  <c r="FFG65" i="7"/>
  <c r="FFI65" i="7"/>
  <c r="FFK65" i="7"/>
  <c r="FFM65" i="7"/>
  <c r="FFO65" i="7"/>
  <c r="FFQ65" i="7"/>
  <c r="FFS65" i="7"/>
  <c r="FFU65" i="7"/>
  <c r="FFW65" i="7"/>
  <c r="FFY65" i="7"/>
  <c r="FGA65" i="7"/>
  <c r="FGC65" i="7"/>
  <c r="FGE65" i="7"/>
  <c r="FGG65" i="7"/>
  <c r="FGI65" i="7"/>
  <c r="FGK65" i="7"/>
  <c r="FGM65" i="7"/>
  <c r="FGO65" i="7"/>
  <c r="FGQ65" i="7"/>
  <c r="FGS65" i="7"/>
  <c r="FGU65" i="7"/>
  <c r="FGW65" i="7"/>
  <c r="FGY65" i="7"/>
  <c r="FHA65" i="7"/>
  <c r="FHC65" i="7"/>
  <c r="FHE65" i="7"/>
  <c r="FHG65" i="7"/>
  <c r="FHI65" i="7"/>
  <c r="FHK65" i="7"/>
  <c r="FHM65" i="7"/>
  <c r="FHO65" i="7"/>
  <c r="FHQ65" i="7"/>
  <c r="FHS65" i="7"/>
  <c r="FHU65" i="7"/>
  <c r="FHW65" i="7"/>
  <c r="FHY65" i="7"/>
  <c r="FIA65" i="7"/>
  <c r="FIC65" i="7"/>
  <c r="FIE65" i="7"/>
  <c r="FIG65" i="7"/>
  <c r="FII65" i="7"/>
  <c r="FIK65" i="7"/>
  <c r="FIM65" i="7"/>
  <c r="FIO65" i="7"/>
  <c r="FIQ65" i="7"/>
  <c r="FIS65" i="7"/>
  <c r="FIU65" i="7"/>
  <c r="FIW65" i="7"/>
  <c r="FIY65" i="7"/>
  <c r="FJA65" i="7"/>
  <c r="FJC65" i="7"/>
  <c r="FJE65" i="7"/>
  <c r="FJG65" i="7"/>
  <c r="FJI65" i="7"/>
  <c r="FJK65" i="7"/>
  <c r="FJM65" i="7"/>
  <c r="FJO65" i="7"/>
  <c r="FJQ65" i="7"/>
  <c r="FJS65" i="7"/>
  <c r="FJU65" i="7"/>
  <c r="FJW65" i="7"/>
  <c r="FJY65" i="7"/>
  <c r="FKA65" i="7"/>
  <c r="FKC65" i="7"/>
  <c r="FKE65" i="7"/>
  <c r="FKG65" i="7"/>
  <c r="FKI65" i="7"/>
  <c r="FKK65" i="7"/>
  <c r="FKM65" i="7"/>
  <c r="FKO65" i="7"/>
  <c r="FKQ65" i="7"/>
  <c r="FKS65" i="7"/>
  <c r="FKU65" i="7"/>
  <c r="FKW65" i="7"/>
  <c r="FKY65" i="7"/>
  <c r="FLA65" i="7"/>
  <c r="FLC65" i="7"/>
  <c r="FLE65" i="7"/>
  <c r="FLG65" i="7"/>
  <c r="FLI65" i="7"/>
  <c r="FLK65" i="7"/>
  <c r="FLM65" i="7"/>
  <c r="FLO65" i="7"/>
  <c r="FLQ65" i="7"/>
  <c r="FLS65" i="7"/>
  <c r="FLU65" i="7"/>
  <c r="FLW65" i="7"/>
  <c r="FLY65" i="7"/>
  <c r="FMA65" i="7"/>
  <c r="FMC65" i="7"/>
  <c r="FME65" i="7"/>
  <c r="FMG65" i="7"/>
  <c r="FMI65" i="7"/>
  <c r="FMK65" i="7"/>
  <c r="FMM65" i="7"/>
  <c r="FMO65" i="7"/>
  <c r="FMQ65" i="7"/>
  <c r="FMS65" i="7"/>
  <c r="FMU65" i="7"/>
  <c r="FMW65" i="7"/>
  <c r="FMY65" i="7"/>
  <c r="FNA65" i="7"/>
  <c r="FNC65" i="7"/>
  <c r="FNE65" i="7"/>
  <c r="FNG65" i="7"/>
  <c r="FNI65" i="7"/>
  <c r="FNK65" i="7"/>
  <c r="FNM65" i="7"/>
  <c r="FNO65" i="7"/>
  <c r="FNQ65" i="7"/>
  <c r="FNS65" i="7"/>
  <c r="FNU65" i="7"/>
  <c r="FNW65" i="7"/>
  <c r="FNY65" i="7"/>
  <c r="FOA65" i="7"/>
  <c r="FOC65" i="7"/>
  <c r="FOE65" i="7"/>
  <c r="FOG65" i="7"/>
  <c r="FOI65" i="7"/>
  <c r="FOK65" i="7"/>
  <c r="FOM65" i="7"/>
  <c r="FOO65" i="7"/>
  <c r="FOQ65" i="7"/>
  <c r="FOS65" i="7"/>
  <c r="FOU65" i="7"/>
  <c r="FOW65" i="7"/>
  <c r="FOY65" i="7"/>
  <c r="FPA65" i="7"/>
  <c r="FPC65" i="7"/>
  <c r="FPE65" i="7"/>
  <c r="FPG65" i="7"/>
  <c r="FPI65" i="7"/>
  <c r="FPK65" i="7"/>
  <c r="FPM65" i="7"/>
  <c r="FPO65" i="7"/>
  <c r="FPQ65" i="7"/>
  <c r="FPS65" i="7"/>
  <c r="FPU65" i="7"/>
  <c r="FPW65" i="7"/>
  <c r="FPY65" i="7"/>
  <c r="FQA65" i="7"/>
  <c r="FQC65" i="7"/>
  <c r="FQE65" i="7"/>
  <c r="FQG65" i="7"/>
  <c r="FQI65" i="7"/>
  <c r="FQK65" i="7"/>
  <c r="FQM65" i="7"/>
  <c r="FQO65" i="7"/>
  <c r="FQQ65" i="7"/>
  <c r="FQS65" i="7"/>
  <c r="FQU65" i="7"/>
  <c r="FQW65" i="7"/>
  <c r="FQY65" i="7"/>
  <c r="FRA65" i="7"/>
  <c r="FRC65" i="7"/>
  <c r="FRE65" i="7"/>
  <c r="FRG65" i="7"/>
  <c r="FRI65" i="7"/>
  <c r="FRK65" i="7"/>
  <c r="FRM65" i="7"/>
  <c r="FRO65" i="7"/>
  <c r="FRQ65" i="7"/>
  <c r="FRS65" i="7"/>
  <c r="FRU65" i="7"/>
  <c r="FRW65" i="7"/>
  <c r="FRY65" i="7"/>
  <c r="FSA65" i="7"/>
  <c r="FSC65" i="7"/>
  <c r="FSE65" i="7"/>
  <c r="FSG65" i="7"/>
  <c r="FSI65" i="7"/>
  <c r="FSK65" i="7"/>
  <c r="FSM65" i="7"/>
  <c r="FSO65" i="7"/>
  <c r="FSQ65" i="7"/>
  <c r="FSS65" i="7"/>
  <c r="FSU65" i="7"/>
  <c r="FSW65" i="7"/>
  <c r="FSY65" i="7"/>
  <c r="FTA65" i="7"/>
  <c r="FTC65" i="7"/>
  <c r="FTE65" i="7"/>
  <c r="FTG65" i="7"/>
  <c r="FTI65" i="7"/>
  <c r="FTK65" i="7"/>
  <c r="FTM65" i="7"/>
  <c r="FTO65" i="7"/>
  <c r="FTQ65" i="7"/>
  <c r="FTS65" i="7"/>
  <c r="FTU65" i="7"/>
  <c r="FTW65" i="7"/>
  <c r="FTY65" i="7"/>
  <c r="FUA65" i="7"/>
  <c r="FUC65" i="7"/>
  <c r="FUE65" i="7"/>
  <c r="FUG65" i="7"/>
  <c r="FUI65" i="7"/>
  <c r="FUK65" i="7"/>
  <c r="FUM65" i="7"/>
  <c r="FUO65" i="7"/>
  <c r="FUQ65" i="7"/>
  <c r="FUS65" i="7"/>
  <c r="FUU65" i="7"/>
  <c r="FUW65" i="7"/>
  <c r="FUY65" i="7"/>
  <c r="FVA65" i="7"/>
  <c r="FVC65" i="7"/>
  <c r="FVE65" i="7"/>
  <c r="FVG65" i="7"/>
  <c r="FVI65" i="7"/>
  <c r="FVK65" i="7"/>
  <c r="FVM65" i="7"/>
  <c r="FVO65" i="7"/>
  <c r="FVQ65" i="7"/>
  <c r="FVS65" i="7"/>
  <c r="FVU65" i="7"/>
  <c r="FVW65" i="7"/>
  <c r="FVY65" i="7"/>
  <c r="FWA65" i="7"/>
  <c r="FWC65" i="7"/>
  <c r="FWE65" i="7"/>
  <c r="FWG65" i="7"/>
  <c r="FWI65" i="7"/>
  <c r="FWK65" i="7"/>
  <c r="FWM65" i="7"/>
  <c r="FWO65" i="7"/>
  <c r="FWQ65" i="7"/>
  <c r="FWS65" i="7"/>
  <c r="FWU65" i="7"/>
  <c r="FWW65" i="7"/>
  <c r="FWY65" i="7"/>
  <c r="FXA65" i="7"/>
  <c r="FXC65" i="7"/>
  <c r="FXE65" i="7"/>
  <c r="FXG65" i="7"/>
  <c r="FXI65" i="7"/>
  <c r="FXK65" i="7"/>
  <c r="FXM65" i="7"/>
  <c r="FXO65" i="7"/>
  <c r="FXQ65" i="7"/>
  <c r="FXS65" i="7"/>
  <c r="FXU65" i="7"/>
  <c r="FXW65" i="7"/>
  <c r="FXY65" i="7"/>
  <c r="FYA65" i="7"/>
  <c r="FYC65" i="7"/>
  <c r="FYE65" i="7"/>
  <c r="FYG65" i="7"/>
  <c r="FYI65" i="7"/>
  <c r="FYK65" i="7"/>
  <c r="FYM65" i="7"/>
  <c r="FYO65" i="7"/>
  <c r="FYQ65" i="7"/>
  <c r="FYS65" i="7"/>
  <c r="FYU65" i="7"/>
  <c r="FYW65" i="7"/>
  <c r="FYY65" i="7"/>
  <c r="FZA65" i="7"/>
  <c r="FZC65" i="7"/>
  <c r="FZE65" i="7"/>
  <c r="FZG65" i="7"/>
  <c r="FZI65" i="7"/>
  <c r="FZK65" i="7"/>
  <c r="FZM65" i="7"/>
  <c r="FZO65" i="7"/>
  <c r="FZQ65" i="7"/>
  <c r="FZS65" i="7"/>
  <c r="FZU65" i="7"/>
  <c r="FZW65" i="7"/>
  <c r="FZY65" i="7"/>
  <c r="GAA65" i="7"/>
  <c r="GAC65" i="7"/>
  <c r="GAE65" i="7"/>
  <c r="GAG65" i="7"/>
  <c r="GAI65" i="7"/>
  <c r="GAK65" i="7"/>
  <c r="GAM65" i="7"/>
  <c r="GAO65" i="7"/>
  <c r="GAQ65" i="7"/>
  <c r="GAS65" i="7"/>
  <c r="GAU65" i="7"/>
  <c r="GAW65" i="7"/>
  <c r="GAY65" i="7"/>
  <c r="GBA65" i="7"/>
  <c r="GBC65" i="7"/>
  <c r="GBE65" i="7"/>
  <c r="GBG65" i="7"/>
  <c r="GBI65" i="7"/>
  <c r="GBK65" i="7"/>
  <c r="GBM65" i="7"/>
  <c r="GBO65" i="7"/>
  <c r="GBQ65" i="7"/>
  <c r="GBS65" i="7"/>
  <c r="GBU65" i="7"/>
  <c r="GBW65" i="7"/>
  <c r="GBY65" i="7"/>
  <c r="GCA65" i="7"/>
  <c r="GCC65" i="7"/>
  <c r="GCE65" i="7"/>
  <c r="GCG65" i="7"/>
  <c r="GCI65" i="7"/>
  <c r="GCK65" i="7"/>
  <c r="GCM65" i="7"/>
  <c r="GCO65" i="7"/>
  <c r="GCQ65" i="7"/>
  <c r="GCS65" i="7"/>
  <c r="GCU65" i="7"/>
  <c r="GCW65" i="7"/>
  <c r="GCY65" i="7"/>
  <c r="GDA65" i="7"/>
  <c r="GDC65" i="7"/>
  <c r="GDE65" i="7"/>
  <c r="GDG65" i="7"/>
  <c r="GDI65" i="7"/>
  <c r="GDK65" i="7"/>
  <c r="GDM65" i="7"/>
  <c r="GDO65" i="7"/>
  <c r="GDQ65" i="7"/>
  <c r="GDS65" i="7"/>
  <c r="GDU65" i="7"/>
  <c r="GDW65" i="7"/>
  <c r="GDY65" i="7"/>
  <c r="GEA65" i="7"/>
  <c r="GEC65" i="7"/>
  <c r="GEE65" i="7"/>
  <c r="GEG65" i="7"/>
  <c r="GEI65" i="7"/>
  <c r="GEK65" i="7"/>
  <c r="GEM65" i="7"/>
  <c r="GEO65" i="7"/>
  <c r="GEQ65" i="7"/>
  <c r="GES65" i="7"/>
  <c r="GEU65" i="7"/>
  <c r="GEW65" i="7"/>
  <c r="GEY65" i="7"/>
  <c r="GFA65" i="7"/>
  <c r="GFC65" i="7"/>
  <c r="GFE65" i="7"/>
  <c r="GFG65" i="7"/>
  <c r="GFI65" i="7"/>
  <c r="GFK65" i="7"/>
  <c r="GFM65" i="7"/>
  <c r="GFO65" i="7"/>
  <c r="GFQ65" i="7"/>
  <c r="GFS65" i="7"/>
  <c r="GFU65" i="7"/>
  <c r="GFW65" i="7"/>
  <c r="GFY65" i="7"/>
  <c r="GGA65" i="7"/>
  <c r="GGC65" i="7"/>
  <c r="GGE65" i="7"/>
  <c r="GGG65" i="7"/>
  <c r="GGI65" i="7"/>
  <c r="GGK65" i="7"/>
  <c r="GGM65" i="7"/>
  <c r="GGO65" i="7"/>
  <c r="GGQ65" i="7"/>
  <c r="GGS65" i="7"/>
  <c r="GGU65" i="7"/>
  <c r="GGW65" i="7"/>
  <c r="GGY65" i="7"/>
  <c r="GHA65" i="7"/>
  <c r="GHC65" i="7"/>
  <c r="GHE65" i="7"/>
  <c r="GHG65" i="7"/>
  <c r="GHI65" i="7"/>
  <c r="GHK65" i="7"/>
  <c r="GHM65" i="7"/>
  <c r="GHO65" i="7"/>
  <c r="GHQ65" i="7"/>
  <c r="GHS65" i="7"/>
  <c r="GHU65" i="7"/>
  <c r="GHW65" i="7"/>
  <c r="GHY65" i="7"/>
  <c r="GIA65" i="7"/>
  <c r="GIC65" i="7"/>
  <c r="GIE65" i="7"/>
  <c r="GIG65" i="7"/>
  <c r="GII65" i="7"/>
  <c r="GIK65" i="7"/>
  <c r="GIM65" i="7"/>
  <c r="GIO65" i="7"/>
  <c r="GIQ65" i="7"/>
  <c r="GIS65" i="7"/>
  <c r="GIU65" i="7"/>
  <c r="GIW65" i="7"/>
  <c r="GIY65" i="7"/>
  <c r="GJA65" i="7"/>
  <c r="GJC65" i="7"/>
  <c r="GJE65" i="7"/>
  <c r="GJG65" i="7"/>
  <c r="GJI65" i="7"/>
  <c r="GJK65" i="7"/>
  <c r="GJM65" i="7"/>
  <c r="GJO65" i="7"/>
  <c r="GJQ65" i="7"/>
  <c r="GJS65" i="7"/>
  <c r="GJU65" i="7"/>
  <c r="GJW65" i="7"/>
  <c r="GJY65" i="7"/>
  <c r="GKA65" i="7"/>
  <c r="GKC65" i="7"/>
  <c r="GKE65" i="7"/>
  <c r="GKG65" i="7"/>
  <c r="GKI65" i="7"/>
  <c r="GKK65" i="7"/>
  <c r="GKM65" i="7"/>
  <c r="GKO65" i="7"/>
  <c r="GKQ65" i="7"/>
  <c r="GKS65" i="7"/>
  <c r="GKU65" i="7"/>
  <c r="GKW65" i="7"/>
  <c r="GKY65" i="7"/>
  <c r="GLA65" i="7"/>
  <c r="GLC65" i="7"/>
  <c r="GLE65" i="7"/>
  <c r="GLG65" i="7"/>
  <c r="GLI65" i="7"/>
  <c r="GLK65" i="7"/>
  <c r="GLM65" i="7"/>
  <c r="GLO65" i="7"/>
  <c r="GLQ65" i="7"/>
  <c r="GLS65" i="7"/>
  <c r="GLU65" i="7"/>
  <c r="GLW65" i="7"/>
  <c r="GLY65" i="7"/>
  <c r="GMA65" i="7"/>
  <c r="GMC65" i="7"/>
  <c r="GME65" i="7"/>
  <c r="GMG65" i="7"/>
  <c r="GMI65" i="7"/>
  <c r="GMK65" i="7"/>
  <c r="GMM65" i="7"/>
  <c r="GMO65" i="7"/>
  <c r="GMQ65" i="7"/>
  <c r="GMS65" i="7"/>
  <c r="GMU65" i="7"/>
  <c r="GMW65" i="7"/>
  <c r="GMY65" i="7"/>
  <c r="GNA65" i="7"/>
  <c r="GNC65" i="7"/>
  <c r="GNE65" i="7"/>
  <c r="GNG65" i="7"/>
  <c r="GNI65" i="7"/>
  <c r="GNK65" i="7"/>
  <c r="GNM65" i="7"/>
  <c r="GNO65" i="7"/>
  <c r="GNQ65" i="7"/>
  <c r="GNS65" i="7"/>
  <c r="GNU65" i="7"/>
  <c r="GNW65" i="7"/>
  <c r="GNY65" i="7"/>
  <c r="GOA65" i="7"/>
  <c r="GOC65" i="7"/>
  <c r="GOE65" i="7"/>
  <c r="GOG65" i="7"/>
  <c r="GOI65" i="7"/>
  <c r="GOK65" i="7"/>
  <c r="GOM65" i="7"/>
  <c r="GOO65" i="7"/>
  <c r="GOQ65" i="7"/>
  <c r="GOS65" i="7"/>
  <c r="GOU65" i="7"/>
  <c r="GOW65" i="7"/>
  <c r="GOY65" i="7"/>
  <c r="GPA65" i="7"/>
  <c r="GPC65" i="7"/>
  <c r="GPE65" i="7"/>
  <c r="GPG65" i="7"/>
  <c r="GPI65" i="7"/>
  <c r="GPK65" i="7"/>
  <c r="GPM65" i="7"/>
  <c r="GPO65" i="7"/>
  <c r="GPQ65" i="7"/>
  <c r="GPS65" i="7"/>
  <c r="GPU65" i="7"/>
  <c r="GPW65" i="7"/>
  <c r="GPY65" i="7"/>
  <c r="GQA65" i="7"/>
  <c r="GQC65" i="7"/>
  <c r="GQE65" i="7"/>
  <c r="GQG65" i="7"/>
  <c r="GQI65" i="7"/>
  <c r="GQK65" i="7"/>
  <c r="GQM65" i="7"/>
  <c r="GQO65" i="7"/>
  <c r="GQQ65" i="7"/>
  <c r="GQS65" i="7"/>
  <c r="GQU65" i="7"/>
  <c r="GQW65" i="7"/>
  <c r="GQY65" i="7"/>
  <c r="GRA65" i="7"/>
  <c r="GRC65" i="7"/>
  <c r="GRE65" i="7"/>
  <c r="GRG65" i="7"/>
  <c r="GRI65" i="7"/>
  <c r="GRK65" i="7"/>
  <c r="GRM65" i="7"/>
  <c r="GRO65" i="7"/>
  <c r="GRQ65" i="7"/>
  <c r="GRS65" i="7"/>
  <c r="GRU65" i="7"/>
  <c r="GRW65" i="7"/>
  <c r="GRY65" i="7"/>
  <c r="GSA65" i="7"/>
  <c r="GSC65" i="7"/>
  <c r="GSE65" i="7"/>
  <c r="GSG65" i="7"/>
  <c r="GSI65" i="7"/>
  <c r="GSK65" i="7"/>
  <c r="GSM65" i="7"/>
  <c r="GSO65" i="7"/>
  <c r="GSQ65" i="7"/>
  <c r="GSS65" i="7"/>
  <c r="GSU65" i="7"/>
  <c r="GSW65" i="7"/>
  <c r="GSY65" i="7"/>
  <c r="GTA65" i="7"/>
  <c r="GTC65" i="7"/>
  <c r="GTE65" i="7"/>
  <c r="GTG65" i="7"/>
  <c r="GTI65" i="7"/>
  <c r="GTK65" i="7"/>
  <c r="GTM65" i="7"/>
  <c r="GTO65" i="7"/>
  <c r="GTQ65" i="7"/>
  <c r="GTS65" i="7"/>
  <c r="GTU65" i="7"/>
  <c r="GTW65" i="7"/>
  <c r="GTY65" i="7"/>
  <c r="GUA65" i="7"/>
  <c r="GUC65" i="7"/>
  <c r="GUE65" i="7"/>
  <c r="GUG65" i="7"/>
  <c r="GUI65" i="7"/>
  <c r="GUK65" i="7"/>
  <c r="GUM65" i="7"/>
  <c r="GUO65" i="7"/>
  <c r="GUQ65" i="7"/>
  <c r="GUS65" i="7"/>
  <c r="GUU65" i="7"/>
  <c r="GUW65" i="7"/>
  <c r="GUY65" i="7"/>
  <c r="GVA65" i="7"/>
  <c r="GVC65" i="7"/>
  <c r="GVE65" i="7"/>
  <c r="GVG65" i="7"/>
  <c r="GVI65" i="7"/>
  <c r="GVK65" i="7"/>
  <c r="GVM65" i="7"/>
  <c r="GVO65" i="7"/>
  <c r="GVQ65" i="7"/>
  <c r="GVS65" i="7"/>
  <c r="GVU65" i="7"/>
  <c r="GVW65" i="7"/>
  <c r="GVY65" i="7"/>
  <c r="GWA65" i="7"/>
  <c r="GWC65" i="7"/>
  <c r="GWE65" i="7"/>
  <c r="GWG65" i="7"/>
  <c r="GWI65" i="7"/>
  <c r="GWK65" i="7"/>
  <c r="GWM65" i="7"/>
  <c r="GWO65" i="7"/>
  <c r="GWQ65" i="7"/>
  <c r="GWS65" i="7"/>
  <c r="GWU65" i="7"/>
  <c r="GWW65" i="7"/>
  <c r="GWY65" i="7"/>
  <c r="GXA65" i="7"/>
  <c r="GXC65" i="7"/>
  <c r="GXE65" i="7"/>
  <c r="GXG65" i="7"/>
  <c r="GXI65" i="7"/>
  <c r="GXK65" i="7"/>
  <c r="GXM65" i="7"/>
  <c r="GXO65" i="7"/>
  <c r="GXQ65" i="7"/>
  <c r="GXS65" i="7"/>
  <c r="GXU65" i="7"/>
  <c r="GXW65" i="7"/>
  <c r="GXY65" i="7"/>
  <c r="GYA65" i="7"/>
  <c r="GYC65" i="7"/>
  <c r="GYE65" i="7"/>
  <c r="GYG65" i="7"/>
  <c r="GYI65" i="7"/>
  <c r="GYK65" i="7"/>
  <c r="GYM65" i="7"/>
  <c r="GYO65" i="7"/>
  <c r="GYQ65" i="7"/>
  <c r="GYS65" i="7"/>
  <c r="GYU65" i="7"/>
  <c r="GYW65" i="7"/>
  <c r="GYY65" i="7"/>
  <c r="GZA65" i="7"/>
  <c r="GZC65" i="7"/>
  <c r="GZE65" i="7"/>
  <c r="GZG65" i="7"/>
  <c r="GZI65" i="7"/>
  <c r="GZK65" i="7"/>
  <c r="GZM65" i="7"/>
  <c r="GZO65" i="7"/>
  <c r="GZQ65" i="7"/>
  <c r="GZS65" i="7"/>
  <c r="GZU65" i="7"/>
  <c r="GZW65" i="7"/>
  <c r="GZY65" i="7"/>
  <c r="HAA65" i="7"/>
  <c r="HAC65" i="7"/>
  <c r="HAE65" i="7"/>
  <c r="HAG65" i="7"/>
  <c r="HAI65" i="7"/>
  <c r="HAK65" i="7"/>
  <c r="HAM65" i="7"/>
  <c r="HAO65" i="7"/>
  <c r="HAQ65" i="7"/>
  <c r="HAS65" i="7"/>
  <c r="HAU65" i="7"/>
  <c r="HAW65" i="7"/>
  <c r="HAY65" i="7"/>
  <c r="HBA65" i="7"/>
  <c r="HBC65" i="7"/>
  <c r="HBE65" i="7"/>
  <c r="HBG65" i="7"/>
  <c r="HBI65" i="7"/>
  <c r="HBK65" i="7"/>
  <c r="HBM65" i="7"/>
  <c r="HBO65" i="7"/>
  <c r="HBQ65" i="7"/>
  <c r="HBS65" i="7"/>
  <c r="HBU65" i="7"/>
  <c r="HBW65" i="7"/>
  <c r="HBY65" i="7"/>
  <c r="HCA65" i="7"/>
  <c r="HCC65" i="7"/>
  <c r="HCE65" i="7"/>
  <c r="HCG65" i="7"/>
  <c r="HCI65" i="7"/>
  <c r="HCK65" i="7"/>
  <c r="HCM65" i="7"/>
  <c r="HCO65" i="7"/>
  <c r="HCQ65" i="7"/>
  <c r="HCS65" i="7"/>
  <c r="HCU65" i="7"/>
  <c r="HCW65" i="7"/>
  <c r="HCY65" i="7"/>
  <c r="HDA65" i="7"/>
  <c r="HDC65" i="7"/>
  <c r="HDE65" i="7"/>
  <c r="HDG65" i="7"/>
  <c r="HDI65" i="7"/>
  <c r="HDK65" i="7"/>
  <c r="HDM65" i="7"/>
  <c r="HDO65" i="7"/>
  <c r="HDQ65" i="7"/>
  <c r="HDS65" i="7"/>
  <c r="HDU65" i="7"/>
  <c r="HDW65" i="7"/>
  <c r="HDY65" i="7"/>
  <c r="HEA65" i="7"/>
  <c r="HEC65" i="7"/>
  <c r="HEE65" i="7"/>
  <c r="HEG65" i="7"/>
  <c r="HEI65" i="7"/>
  <c r="HEK65" i="7"/>
  <c r="HEM65" i="7"/>
  <c r="HEO65" i="7"/>
  <c r="HEQ65" i="7"/>
  <c r="HES65" i="7"/>
  <c r="HEU65" i="7"/>
  <c r="HEW65" i="7"/>
  <c r="HEY65" i="7"/>
  <c r="HFA65" i="7"/>
  <c r="HFC65" i="7"/>
  <c r="HFE65" i="7"/>
  <c r="HFG65" i="7"/>
  <c r="HFI65" i="7"/>
  <c r="HFK65" i="7"/>
  <c r="HFM65" i="7"/>
  <c r="HFO65" i="7"/>
  <c r="HFQ65" i="7"/>
  <c r="HFS65" i="7"/>
  <c r="HFU65" i="7"/>
  <c r="HFW65" i="7"/>
  <c r="HFY65" i="7"/>
  <c r="HGA65" i="7"/>
  <c r="HGC65" i="7"/>
  <c r="HGE65" i="7"/>
  <c r="HGG65" i="7"/>
  <c r="HGI65" i="7"/>
  <c r="HGK65" i="7"/>
  <c r="HGM65" i="7"/>
  <c r="HGO65" i="7"/>
  <c r="HGQ65" i="7"/>
  <c r="HGS65" i="7"/>
  <c r="HGU65" i="7"/>
  <c r="HGW65" i="7"/>
  <c r="HGY65" i="7"/>
  <c r="HHA65" i="7"/>
  <c r="HHC65" i="7"/>
  <c r="HHE65" i="7"/>
  <c r="HHG65" i="7"/>
  <c r="HHI65" i="7"/>
  <c r="HHK65" i="7"/>
  <c r="HHM65" i="7"/>
  <c r="HHO65" i="7"/>
  <c r="HHQ65" i="7"/>
  <c r="HHS65" i="7"/>
  <c r="HHU65" i="7"/>
  <c r="HHW65" i="7"/>
  <c r="HHY65" i="7"/>
  <c r="HIA65" i="7"/>
  <c r="HIC65" i="7"/>
  <c r="HIE65" i="7"/>
  <c r="HIG65" i="7"/>
  <c r="HII65" i="7"/>
  <c r="HIK65" i="7"/>
  <c r="HIM65" i="7"/>
  <c r="HIO65" i="7"/>
  <c r="HIQ65" i="7"/>
  <c r="HIS65" i="7"/>
  <c r="HIU65" i="7"/>
  <c r="HIW65" i="7"/>
  <c r="HIY65" i="7"/>
  <c r="HJA65" i="7"/>
  <c r="HJC65" i="7"/>
  <c r="HJE65" i="7"/>
  <c r="HJG65" i="7"/>
  <c r="HJI65" i="7"/>
  <c r="HJK65" i="7"/>
  <c r="HJM65" i="7"/>
  <c r="HJO65" i="7"/>
  <c r="HJQ65" i="7"/>
  <c r="HJS65" i="7"/>
  <c r="HJU65" i="7"/>
  <c r="HJW65" i="7"/>
  <c r="HJY65" i="7"/>
  <c r="HKA65" i="7"/>
  <c r="HKC65" i="7"/>
  <c r="HKE65" i="7"/>
  <c r="HKG65" i="7"/>
  <c r="HKI65" i="7"/>
  <c r="HKK65" i="7"/>
  <c r="HKM65" i="7"/>
  <c r="HKO65" i="7"/>
  <c r="HKQ65" i="7"/>
  <c r="HKS65" i="7"/>
  <c r="HKU65" i="7"/>
  <c r="HKW65" i="7"/>
  <c r="HKY65" i="7"/>
  <c r="HLA65" i="7"/>
  <c r="HLC65" i="7"/>
  <c r="HLE65" i="7"/>
  <c r="HLG65" i="7"/>
  <c r="HLI65" i="7"/>
  <c r="HLK65" i="7"/>
  <c r="HLM65" i="7"/>
  <c r="HLO65" i="7"/>
  <c r="HLQ65" i="7"/>
  <c r="HLS65" i="7"/>
  <c r="HLU65" i="7"/>
  <c r="HLW65" i="7"/>
  <c r="HLY65" i="7"/>
  <c r="HMA65" i="7"/>
  <c r="HMC65" i="7"/>
  <c r="HME65" i="7"/>
  <c r="HMG65" i="7"/>
  <c r="HMI65" i="7"/>
  <c r="HMK65" i="7"/>
  <c r="HMM65" i="7"/>
  <c r="HMO65" i="7"/>
  <c r="HMQ65" i="7"/>
  <c r="HMS65" i="7"/>
  <c r="HMU65" i="7"/>
  <c r="HMW65" i="7"/>
  <c r="HMY65" i="7"/>
  <c r="HNA65" i="7"/>
  <c r="HNC65" i="7"/>
  <c r="HNE65" i="7"/>
  <c r="HNG65" i="7"/>
  <c r="HNI65" i="7"/>
  <c r="HNK65" i="7"/>
  <c r="HNM65" i="7"/>
  <c r="HNO65" i="7"/>
  <c r="HNQ65" i="7"/>
  <c r="HNS65" i="7"/>
  <c r="HNU65" i="7"/>
  <c r="HNW65" i="7"/>
  <c r="HNY65" i="7"/>
  <c r="HOA65" i="7"/>
  <c r="HOC65" i="7"/>
  <c r="HOE65" i="7"/>
  <c r="HOG65" i="7"/>
  <c r="HOI65" i="7"/>
  <c r="HOK65" i="7"/>
  <c r="HOM65" i="7"/>
  <c r="HOO65" i="7"/>
  <c r="HOQ65" i="7"/>
  <c r="HOS65" i="7"/>
  <c r="HOU65" i="7"/>
  <c r="HOW65" i="7"/>
  <c r="HOY65" i="7"/>
  <c r="HPA65" i="7"/>
  <c r="HPC65" i="7"/>
  <c r="HPE65" i="7"/>
  <c r="HPG65" i="7"/>
  <c r="HPI65" i="7"/>
  <c r="HPK65" i="7"/>
  <c r="HPM65" i="7"/>
  <c r="HPO65" i="7"/>
  <c r="HPQ65" i="7"/>
  <c r="HPS65" i="7"/>
  <c r="HPU65" i="7"/>
  <c r="HPW65" i="7"/>
  <c r="HPY65" i="7"/>
  <c r="HQA65" i="7"/>
  <c r="HQC65" i="7"/>
  <c r="HQE65" i="7"/>
  <c r="HQG65" i="7"/>
  <c r="HQI65" i="7"/>
  <c r="HQK65" i="7"/>
  <c r="HQM65" i="7"/>
  <c r="HQO65" i="7"/>
  <c r="HQQ65" i="7"/>
  <c r="HQS65" i="7"/>
  <c r="HQU65" i="7"/>
  <c r="HQW65" i="7"/>
  <c r="HQY65" i="7"/>
  <c r="HRA65" i="7"/>
  <c r="HRC65" i="7"/>
  <c r="HRE65" i="7"/>
  <c r="HRG65" i="7"/>
  <c r="HRI65" i="7"/>
  <c r="HRK65" i="7"/>
  <c r="HRM65" i="7"/>
  <c r="HRO65" i="7"/>
  <c r="HRQ65" i="7"/>
  <c r="HRS65" i="7"/>
  <c r="HRU65" i="7"/>
  <c r="HRW65" i="7"/>
  <c r="HRY65" i="7"/>
  <c r="HSA65" i="7"/>
  <c r="HSC65" i="7"/>
  <c r="HSE65" i="7"/>
  <c r="HSG65" i="7"/>
  <c r="HSI65" i="7"/>
  <c r="HSK65" i="7"/>
  <c r="HSM65" i="7"/>
  <c r="HSO65" i="7"/>
  <c r="HSQ65" i="7"/>
  <c r="HSS65" i="7"/>
  <c r="HSU65" i="7"/>
  <c r="HSW65" i="7"/>
  <c r="HSY65" i="7"/>
  <c r="HTA65" i="7"/>
  <c r="HTC65" i="7"/>
  <c r="HTE65" i="7"/>
  <c r="HTG65" i="7"/>
  <c r="HTI65" i="7"/>
  <c r="HTK65" i="7"/>
  <c r="HTM65" i="7"/>
  <c r="HTO65" i="7"/>
  <c r="HTQ65" i="7"/>
  <c r="HTS65" i="7"/>
  <c r="HTU65" i="7"/>
  <c r="HTW65" i="7"/>
  <c r="HTY65" i="7"/>
  <c r="HUA65" i="7"/>
  <c r="HUC65" i="7"/>
  <c r="HUE65" i="7"/>
  <c r="HUG65" i="7"/>
  <c r="HUI65" i="7"/>
  <c r="HUK65" i="7"/>
  <c r="HUM65" i="7"/>
  <c r="HUO65" i="7"/>
  <c r="HUQ65" i="7"/>
  <c r="HUS65" i="7"/>
  <c r="HUU65" i="7"/>
  <c r="HUW65" i="7"/>
  <c r="HUY65" i="7"/>
  <c r="HVA65" i="7"/>
  <c r="HVC65" i="7"/>
  <c r="HVE65" i="7"/>
  <c r="HVG65" i="7"/>
  <c r="HVI65" i="7"/>
  <c r="HVK65" i="7"/>
  <c r="HVM65" i="7"/>
  <c r="HVO65" i="7"/>
  <c r="HVQ65" i="7"/>
  <c r="HVS65" i="7"/>
  <c r="HVU65" i="7"/>
  <c r="HVW65" i="7"/>
  <c r="HVY65" i="7"/>
  <c r="HWA65" i="7"/>
  <c r="HWC65" i="7"/>
  <c r="HWE65" i="7"/>
  <c r="HWG65" i="7"/>
  <c r="HWI65" i="7"/>
  <c r="HWK65" i="7"/>
  <c r="HWM65" i="7"/>
  <c r="HWO65" i="7"/>
  <c r="HWQ65" i="7"/>
  <c r="HWS65" i="7"/>
  <c r="HWU65" i="7"/>
  <c r="HWW65" i="7"/>
  <c r="HWY65" i="7"/>
  <c r="HXA65" i="7"/>
  <c r="HXC65" i="7"/>
  <c r="HXE65" i="7"/>
  <c r="HXG65" i="7"/>
  <c r="HXI65" i="7"/>
  <c r="HXK65" i="7"/>
  <c r="HXM65" i="7"/>
  <c r="HXO65" i="7"/>
  <c r="HXQ65" i="7"/>
  <c r="HXS65" i="7"/>
  <c r="HXU65" i="7"/>
  <c r="HXW65" i="7"/>
  <c r="HXY65" i="7"/>
  <c r="HYA65" i="7"/>
  <c r="HYC65" i="7"/>
  <c r="HYE65" i="7"/>
  <c r="HYG65" i="7"/>
  <c r="HYI65" i="7"/>
  <c r="HYK65" i="7"/>
  <c r="HYM65" i="7"/>
  <c r="HYO65" i="7"/>
  <c r="HYQ65" i="7"/>
  <c r="HYS65" i="7"/>
  <c r="HYU65" i="7"/>
  <c r="HYW65" i="7"/>
  <c r="HYY65" i="7"/>
  <c r="HZA65" i="7"/>
  <c r="HZC65" i="7"/>
  <c r="HZE65" i="7"/>
  <c r="HZG65" i="7"/>
  <c r="HZI65" i="7"/>
  <c r="HZK65" i="7"/>
  <c r="HZM65" i="7"/>
  <c r="HZO65" i="7"/>
  <c r="HZQ65" i="7"/>
  <c r="HZS65" i="7"/>
  <c r="HZU65" i="7"/>
  <c r="HZW65" i="7"/>
  <c r="HZY65" i="7"/>
  <c r="IAA65" i="7"/>
  <c r="IAC65" i="7"/>
  <c r="IAE65" i="7"/>
  <c r="IAG65" i="7"/>
  <c r="IAI65" i="7"/>
  <c r="IAK65" i="7"/>
  <c r="IAM65" i="7"/>
  <c r="IAO65" i="7"/>
  <c r="IAQ65" i="7"/>
  <c r="IAS65" i="7"/>
  <c r="IAU65" i="7"/>
  <c r="IAW65" i="7"/>
  <c r="IAY65" i="7"/>
  <c r="IBA65" i="7"/>
  <c r="IBC65" i="7"/>
  <c r="IBE65" i="7"/>
  <c r="IBG65" i="7"/>
  <c r="IBI65" i="7"/>
  <c r="IBK65" i="7"/>
  <c r="IBM65" i="7"/>
  <c r="IBO65" i="7"/>
  <c r="IBQ65" i="7"/>
  <c r="IBS65" i="7"/>
  <c r="IBU65" i="7"/>
  <c r="IBW65" i="7"/>
  <c r="IBY65" i="7"/>
  <c r="ICA65" i="7"/>
  <c r="ICC65" i="7"/>
  <c r="ICE65" i="7"/>
  <c r="ICG65" i="7"/>
  <c r="ICI65" i="7"/>
  <c r="ICK65" i="7"/>
  <c r="ICM65" i="7"/>
  <c r="ICO65" i="7"/>
  <c r="ICQ65" i="7"/>
  <c r="ICS65" i="7"/>
  <c r="ICU65" i="7"/>
  <c r="ICW65" i="7"/>
  <c r="ICY65" i="7"/>
  <c r="IDA65" i="7"/>
  <c r="IDC65" i="7"/>
  <c r="IDE65" i="7"/>
  <c r="IDG65" i="7"/>
  <c r="IDI65" i="7"/>
  <c r="IDK65" i="7"/>
  <c r="IDM65" i="7"/>
  <c r="IDO65" i="7"/>
  <c r="IDQ65" i="7"/>
  <c r="IDS65" i="7"/>
  <c r="IDU65" i="7"/>
  <c r="IDW65" i="7"/>
  <c r="IDY65" i="7"/>
  <c r="IEA65" i="7"/>
  <c r="IEC65" i="7"/>
  <c r="IEE65" i="7"/>
  <c r="IEG65" i="7"/>
  <c r="IEI65" i="7"/>
  <c r="IEK65" i="7"/>
  <c r="IEM65" i="7"/>
  <c r="IEO65" i="7"/>
  <c r="IEQ65" i="7"/>
  <c r="IES65" i="7"/>
  <c r="IEU65" i="7"/>
  <c r="IEW65" i="7"/>
  <c r="IEY65" i="7"/>
  <c r="IFA65" i="7"/>
  <c r="IFC65" i="7"/>
  <c r="IFE65" i="7"/>
  <c r="IFG65" i="7"/>
  <c r="IFI65" i="7"/>
  <c r="IFK65" i="7"/>
  <c r="IFM65" i="7"/>
  <c r="IFO65" i="7"/>
  <c r="IFQ65" i="7"/>
  <c r="IFS65" i="7"/>
  <c r="IFU65" i="7"/>
  <c r="IFW65" i="7"/>
  <c r="IFY65" i="7"/>
  <c r="IGA65" i="7"/>
  <c r="IGC65" i="7"/>
  <c r="IGE65" i="7"/>
  <c r="IGG65" i="7"/>
  <c r="IGI65" i="7"/>
  <c r="IGK65" i="7"/>
  <c r="IGM65" i="7"/>
  <c r="IGO65" i="7"/>
  <c r="IGQ65" i="7"/>
  <c r="IGS65" i="7"/>
  <c r="IGU65" i="7"/>
  <c r="IGW65" i="7"/>
  <c r="IGY65" i="7"/>
  <c r="IHA65" i="7"/>
  <c r="IHC65" i="7"/>
  <c r="IHE65" i="7"/>
  <c r="IHG65" i="7"/>
  <c r="IHI65" i="7"/>
  <c r="IHK65" i="7"/>
  <c r="IHM65" i="7"/>
  <c r="IHO65" i="7"/>
  <c r="IHQ65" i="7"/>
  <c r="IHS65" i="7"/>
  <c r="IHU65" i="7"/>
  <c r="IHW65" i="7"/>
  <c r="IHY65" i="7"/>
  <c r="IIA65" i="7"/>
  <c r="IIC65" i="7"/>
  <c r="IIE65" i="7"/>
  <c r="IIG65" i="7"/>
  <c r="III65" i="7"/>
  <c r="IIK65" i="7"/>
  <c r="IIM65" i="7"/>
  <c r="IIO65" i="7"/>
  <c r="IIQ65" i="7"/>
  <c r="IIS65" i="7"/>
  <c r="IIU65" i="7"/>
  <c r="IIW65" i="7"/>
  <c r="IIY65" i="7"/>
  <c r="IJA65" i="7"/>
  <c r="IJC65" i="7"/>
  <c r="IJE65" i="7"/>
  <c r="IJG65" i="7"/>
  <c r="IJI65" i="7"/>
  <c r="IJK65" i="7"/>
  <c r="IJM65" i="7"/>
  <c r="IJO65" i="7"/>
  <c r="IJQ65" i="7"/>
  <c r="IJS65" i="7"/>
  <c r="IJU65" i="7"/>
  <c r="IJW65" i="7"/>
  <c r="IJY65" i="7"/>
  <c r="IKA65" i="7"/>
  <c r="IKC65" i="7"/>
  <c r="IKE65" i="7"/>
  <c r="IKG65" i="7"/>
  <c r="IKI65" i="7"/>
  <c r="IKK65" i="7"/>
  <c r="IKM65" i="7"/>
  <c r="IKO65" i="7"/>
  <c r="IKQ65" i="7"/>
  <c r="IKS65" i="7"/>
  <c r="IKU65" i="7"/>
  <c r="IKW65" i="7"/>
  <c r="IKY65" i="7"/>
  <c r="ILA65" i="7"/>
  <c r="ILC65" i="7"/>
  <c r="ILE65" i="7"/>
  <c r="ILG65" i="7"/>
  <c r="ILI65" i="7"/>
  <c r="ILK65" i="7"/>
  <c r="ILM65" i="7"/>
  <c r="ILO65" i="7"/>
  <c r="ILQ65" i="7"/>
  <c r="ILS65" i="7"/>
  <c r="ILU65" i="7"/>
  <c r="ILW65" i="7"/>
  <c r="ILY65" i="7"/>
  <c r="IMA65" i="7"/>
  <c r="IMC65" i="7"/>
  <c r="IME65" i="7"/>
  <c r="IMG65" i="7"/>
  <c r="IMI65" i="7"/>
  <c r="IMK65" i="7"/>
  <c r="IMM65" i="7"/>
  <c r="IMO65" i="7"/>
  <c r="IMQ65" i="7"/>
  <c r="IMS65" i="7"/>
  <c r="IMU65" i="7"/>
  <c r="IMW65" i="7"/>
  <c r="IMY65" i="7"/>
  <c r="INA65" i="7"/>
  <c r="INC65" i="7"/>
  <c r="INE65" i="7"/>
  <c r="ING65" i="7"/>
  <c r="INI65" i="7"/>
  <c r="INK65" i="7"/>
  <c r="INM65" i="7"/>
  <c r="INO65" i="7"/>
  <c r="INQ65" i="7"/>
  <c r="INS65" i="7"/>
  <c r="INU65" i="7"/>
  <c r="INW65" i="7"/>
  <c r="INY65" i="7"/>
  <c r="IOA65" i="7"/>
  <c r="IOC65" i="7"/>
  <c r="IOE65" i="7"/>
  <c r="IOG65" i="7"/>
  <c r="IOI65" i="7"/>
  <c r="IOK65" i="7"/>
  <c r="IOM65" i="7"/>
  <c r="IOO65" i="7"/>
  <c r="IOQ65" i="7"/>
  <c r="IOS65" i="7"/>
  <c r="IOU65" i="7"/>
  <c r="IOW65" i="7"/>
  <c r="IOY65" i="7"/>
  <c r="IPA65" i="7"/>
  <c r="IPC65" i="7"/>
  <c r="IPE65" i="7"/>
  <c r="IPG65" i="7"/>
  <c r="IPI65" i="7"/>
  <c r="IPK65" i="7"/>
  <c r="IPM65" i="7"/>
  <c r="IPO65" i="7"/>
  <c r="IPQ65" i="7"/>
  <c r="IPS65" i="7"/>
  <c r="IPU65" i="7"/>
  <c r="IPW65" i="7"/>
  <c r="IPY65" i="7"/>
  <c r="IQA65" i="7"/>
  <c r="IQC65" i="7"/>
  <c r="IQE65" i="7"/>
  <c r="IQG65" i="7"/>
  <c r="IQI65" i="7"/>
  <c r="IQK65" i="7"/>
  <c r="IQM65" i="7"/>
  <c r="IQO65" i="7"/>
  <c r="IQQ65" i="7"/>
  <c r="IQS65" i="7"/>
  <c r="IQU65" i="7"/>
  <c r="IQW65" i="7"/>
  <c r="IQY65" i="7"/>
  <c r="IRA65" i="7"/>
  <c r="IRC65" i="7"/>
  <c r="IRE65" i="7"/>
  <c r="IRG65" i="7"/>
  <c r="IRI65" i="7"/>
  <c r="IRK65" i="7"/>
  <c r="IRM65" i="7"/>
  <c r="IRO65" i="7"/>
  <c r="IRQ65" i="7"/>
  <c r="IRS65" i="7"/>
  <c r="IRU65" i="7"/>
  <c r="IRW65" i="7"/>
  <c r="IRY65" i="7"/>
  <c r="ISA65" i="7"/>
  <c r="ISC65" i="7"/>
  <c r="ISE65" i="7"/>
  <c r="ISG65" i="7"/>
  <c r="ISI65" i="7"/>
  <c r="ISK65" i="7"/>
  <c r="ISM65" i="7"/>
  <c r="ISO65" i="7"/>
  <c r="ISQ65" i="7"/>
  <c r="ISS65" i="7"/>
  <c r="ISU65" i="7"/>
  <c r="ISW65" i="7"/>
  <c r="ISY65" i="7"/>
  <c r="ITA65" i="7"/>
  <c r="ITC65" i="7"/>
  <c r="ITE65" i="7"/>
  <c r="ITG65" i="7"/>
  <c r="ITI65" i="7"/>
  <c r="ITK65" i="7"/>
  <c r="ITM65" i="7"/>
  <c r="ITO65" i="7"/>
  <c r="ITQ65" i="7"/>
  <c r="ITS65" i="7"/>
  <c r="ITU65" i="7"/>
  <c r="ITW65" i="7"/>
  <c r="ITY65" i="7"/>
  <c r="IUA65" i="7"/>
  <c r="IUC65" i="7"/>
  <c r="IUE65" i="7"/>
  <c r="IUG65" i="7"/>
  <c r="IUI65" i="7"/>
  <c r="IUK65" i="7"/>
  <c r="IUM65" i="7"/>
  <c r="IUO65" i="7"/>
  <c r="IUQ65" i="7"/>
  <c r="IUS65" i="7"/>
  <c r="IUU65" i="7"/>
  <c r="IUW65" i="7"/>
  <c r="IUY65" i="7"/>
  <c r="IVA65" i="7"/>
  <c r="IVC65" i="7"/>
  <c r="IVE65" i="7"/>
  <c r="IVG65" i="7"/>
  <c r="IVI65" i="7"/>
  <c r="IVK65" i="7"/>
  <c r="IVM65" i="7"/>
  <c r="IVO65" i="7"/>
  <c r="IVQ65" i="7"/>
  <c r="IVS65" i="7"/>
  <c r="IVU65" i="7"/>
  <c r="IVW65" i="7"/>
  <c r="IVY65" i="7"/>
  <c r="IWA65" i="7"/>
  <c r="IWC65" i="7"/>
  <c r="IWE65" i="7"/>
  <c r="IWG65" i="7"/>
  <c r="IWI65" i="7"/>
  <c r="IWK65" i="7"/>
  <c r="IWM65" i="7"/>
  <c r="IWO65" i="7"/>
  <c r="IWQ65" i="7"/>
  <c r="IWS65" i="7"/>
  <c r="IWU65" i="7"/>
  <c r="IWW65" i="7"/>
  <c r="IWY65" i="7"/>
  <c r="IXA65" i="7"/>
  <c r="IXC65" i="7"/>
  <c r="IXE65" i="7"/>
  <c r="IXG65" i="7"/>
  <c r="IXI65" i="7"/>
  <c r="IXK65" i="7"/>
  <c r="IXM65" i="7"/>
  <c r="IXO65" i="7"/>
  <c r="IXQ65" i="7"/>
  <c r="IXS65" i="7"/>
  <c r="IXU65" i="7"/>
  <c r="IXW65" i="7"/>
  <c r="IXY65" i="7"/>
  <c r="IYA65" i="7"/>
  <c r="IYC65" i="7"/>
  <c r="IYE65" i="7"/>
  <c r="IYG65" i="7"/>
  <c r="IYI65" i="7"/>
  <c r="IYK65" i="7"/>
  <c r="IYM65" i="7"/>
  <c r="IYO65" i="7"/>
  <c r="IYQ65" i="7"/>
  <c r="IYS65" i="7"/>
  <c r="IYU65" i="7"/>
  <c r="IYW65" i="7"/>
  <c r="IYY65" i="7"/>
  <c r="IZA65" i="7"/>
  <c r="IZC65" i="7"/>
  <c r="IZE65" i="7"/>
  <c r="IZG65" i="7"/>
  <c r="IZI65" i="7"/>
  <c r="IZK65" i="7"/>
  <c r="IZM65" i="7"/>
  <c r="IZO65" i="7"/>
  <c r="IZQ65" i="7"/>
  <c r="IZS65" i="7"/>
  <c r="IZU65" i="7"/>
  <c r="IZW65" i="7"/>
  <c r="IZY65" i="7"/>
  <c r="JAA65" i="7"/>
  <c r="JAC65" i="7"/>
  <c r="JAE65" i="7"/>
  <c r="JAG65" i="7"/>
  <c r="JAI65" i="7"/>
  <c r="JAK65" i="7"/>
  <c r="JAM65" i="7"/>
  <c r="JAO65" i="7"/>
  <c r="JAQ65" i="7"/>
  <c r="JAS65" i="7"/>
  <c r="JAU65" i="7"/>
  <c r="JAW65" i="7"/>
  <c r="JAY65" i="7"/>
  <c r="JBA65" i="7"/>
  <c r="JBC65" i="7"/>
  <c r="JBE65" i="7"/>
  <c r="JBG65" i="7"/>
  <c r="JBI65" i="7"/>
  <c r="JBK65" i="7"/>
  <c r="JBM65" i="7"/>
  <c r="JBO65" i="7"/>
  <c r="JBQ65" i="7"/>
  <c r="JBS65" i="7"/>
  <c r="JBU65" i="7"/>
  <c r="JBW65" i="7"/>
  <c r="JBY65" i="7"/>
  <c r="JCA65" i="7"/>
  <c r="JCC65" i="7"/>
  <c r="JCE65" i="7"/>
  <c r="JCG65" i="7"/>
  <c r="JCI65" i="7"/>
  <c r="JCK65" i="7"/>
  <c r="JCM65" i="7"/>
  <c r="JCO65" i="7"/>
  <c r="JCQ65" i="7"/>
  <c r="JCS65" i="7"/>
  <c r="JCU65" i="7"/>
  <c r="JCW65" i="7"/>
  <c r="JCY65" i="7"/>
  <c r="JDA65" i="7"/>
  <c r="JDC65" i="7"/>
  <c r="JDE65" i="7"/>
  <c r="JDG65" i="7"/>
  <c r="JDI65" i="7"/>
  <c r="JDK65" i="7"/>
  <c r="JDM65" i="7"/>
  <c r="JDO65" i="7"/>
  <c r="JDQ65" i="7"/>
  <c r="JDS65" i="7"/>
  <c r="JDU65" i="7"/>
  <c r="JDW65" i="7"/>
  <c r="JDY65" i="7"/>
  <c r="JEA65" i="7"/>
  <c r="JEC65" i="7"/>
  <c r="JEE65" i="7"/>
  <c r="JEG65" i="7"/>
  <c r="JEI65" i="7"/>
  <c r="JEK65" i="7"/>
  <c r="JEM65" i="7"/>
  <c r="JEO65" i="7"/>
  <c r="JEQ65" i="7"/>
  <c r="JES65" i="7"/>
  <c r="JEU65" i="7"/>
  <c r="JEW65" i="7"/>
  <c r="JEY65" i="7"/>
  <c r="JFA65" i="7"/>
  <c r="JFC65" i="7"/>
  <c r="JFE65" i="7"/>
  <c r="JFG65" i="7"/>
  <c r="JFI65" i="7"/>
  <c r="JFK65" i="7"/>
  <c r="JFM65" i="7"/>
  <c r="JFO65" i="7"/>
  <c r="JFQ65" i="7"/>
  <c r="JFS65" i="7"/>
  <c r="JFU65" i="7"/>
  <c r="JFW65" i="7"/>
  <c r="JFY65" i="7"/>
  <c r="JGA65" i="7"/>
  <c r="JGC65" i="7"/>
  <c r="JGE65" i="7"/>
  <c r="JGG65" i="7"/>
  <c r="JGI65" i="7"/>
  <c r="JGK65" i="7"/>
  <c r="JGM65" i="7"/>
  <c r="JGO65" i="7"/>
  <c r="JGQ65" i="7"/>
  <c r="JGS65" i="7"/>
  <c r="JGU65" i="7"/>
  <c r="JGW65" i="7"/>
  <c r="JGY65" i="7"/>
  <c r="JHA65" i="7"/>
  <c r="JHC65" i="7"/>
  <c r="JHE65" i="7"/>
  <c r="JHG65" i="7"/>
  <c r="JHI65" i="7"/>
  <c r="JHK65" i="7"/>
  <c r="JHM65" i="7"/>
  <c r="JHO65" i="7"/>
  <c r="JHQ65" i="7"/>
  <c r="JHS65" i="7"/>
  <c r="JHU65" i="7"/>
  <c r="JHW65" i="7"/>
  <c r="JHY65" i="7"/>
  <c r="JIA65" i="7"/>
  <c r="JIC65" i="7"/>
  <c r="JIE65" i="7"/>
  <c r="JIG65" i="7"/>
  <c r="JII65" i="7"/>
  <c r="JIK65" i="7"/>
  <c r="JIM65" i="7"/>
  <c r="JIO65" i="7"/>
  <c r="JIQ65" i="7"/>
  <c r="JIS65" i="7"/>
  <c r="JIU65" i="7"/>
  <c r="JIW65" i="7"/>
  <c r="JIY65" i="7"/>
  <c r="JJA65" i="7"/>
  <c r="JJC65" i="7"/>
  <c r="JJE65" i="7"/>
  <c r="JJG65" i="7"/>
  <c r="JJI65" i="7"/>
  <c r="JJK65" i="7"/>
  <c r="JJM65" i="7"/>
  <c r="JJO65" i="7"/>
  <c r="JJQ65" i="7"/>
  <c r="JJS65" i="7"/>
  <c r="JJU65" i="7"/>
  <c r="JJW65" i="7"/>
  <c r="JJY65" i="7"/>
  <c r="JKA65" i="7"/>
  <c r="JKC65" i="7"/>
  <c r="JKE65" i="7"/>
  <c r="JKG65" i="7"/>
  <c r="JKI65" i="7"/>
  <c r="JKK65" i="7"/>
  <c r="JKM65" i="7"/>
  <c r="JKO65" i="7"/>
  <c r="JKQ65" i="7"/>
  <c r="JKS65" i="7"/>
  <c r="JKU65" i="7"/>
  <c r="JKW65" i="7"/>
  <c r="JKY65" i="7"/>
  <c r="JLA65" i="7"/>
  <c r="JLC65" i="7"/>
  <c r="JLE65" i="7"/>
  <c r="JLG65" i="7"/>
  <c r="JLI65" i="7"/>
  <c r="JLK65" i="7"/>
  <c r="JLM65" i="7"/>
  <c r="JLO65" i="7"/>
  <c r="JLQ65" i="7"/>
  <c r="JLS65" i="7"/>
  <c r="JLU65" i="7"/>
  <c r="JLW65" i="7"/>
  <c r="JLY65" i="7"/>
  <c r="JMA65" i="7"/>
  <c r="JMC65" i="7"/>
  <c r="JME65" i="7"/>
  <c r="JMG65" i="7"/>
  <c r="JMI65" i="7"/>
  <c r="JMK65" i="7"/>
  <c r="JMM65" i="7"/>
  <c r="JMO65" i="7"/>
  <c r="JMQ65" i="7"/>
  <c r="JMS65" i="7"/>
  <c r="JMU65" i="7"/>
  <c r="JMW65" i="7"/>
  <c r="JMY65" i="7"/>
  <c r="JNA65" i="7"/>
  <c r="JNC65" i="7"/>
  <c r="JNE65" i="7"/>
  <c r="JNG65" i="7"/>
  <c r="JNI65" i="7"/>
  <c r="JNK65" i="7"/>
  <c r="JNM65" i="7"/>
  <c r="JNO65" i="7"/>
  <c r="JNQ65" i="7"/>
  <c r="JNS65" i="7"/>
  <c r="JNU65" i="7"/>
  <c r="JNW65" i="7"/>
  <c r="JNY65" i="7"/>
  <c r="JOA65" i="7"/>
  <c r="JOC65" i="7"/>
  <c r="JOE65" i="7"/>
  <c r="JOG65" i="7"/>
  <c r="JOI65" i="7"/>
  <c r="JOK65" i="7"/>
  <c r="JOM65" i="7"/>
  <c r="JOO65" i="7"/>
  <c r="JOQ65" i="7"/>
  <c r="JOS65" i="7"/>
  <c r="JOU65" i="7"/>
  <c r="JOW65" i="7"/>
  <c r="JOY65" i="7"/>
  <c r="JPA65" i="7"/>
  <c r="JPC65" i="7"/>
  <c r="JPE65" i="7"/>
  <c r="JPG65" i="7"/>
  <c r="JPI65" i="7"/>
  <c r="JPK65" i="7"/>
  <c r="JPM65" i="7"/>
  <c r="JPO65" i="7"/>
  <c r="JPQ65" i="7"/>
  <c r="JPS65" i="7"/>
  <c r="JPU65" i="7"/>
  <c r="JPW65" i="7"/>
  <c r="JPY65" i="7"/>
  <c r="JQA65" i="7"/>
  <c r="JQC65" i="7"/>
  <c r="JQE65" i="7"/>
  <c r="JQG65" i="7"/>
  <c r="JQI65" i="7"/>
  <c r="JQK65" i="7"/>
  <c r="JQM65" i="7"/>
  <c r="JQO65" i="7"/>
  <c r="JQQ65" i="7"/>
  <c r="JQS65" i="7"/>
  <c r="JQU65" i="7"/>
  <c r="JQW65" i="7"/>
  <c r="JQY65" i="7"/>
  <c r="JRA65" i="7"/>
  <c r="JRC65" i="7"/>
  <c r="JRE65" i="7"/>
  <c r="JRG65" i="7"/>
  <c r="JRI65" i="7"/>
  <c r="JRK65" i="7"/>
  <c r="JRM65" i="7"/>
  <c r="JRO65" i="7"/>
  <c r="JRQ65" i="7"/>
  <c r="JRS65" i="7"/>
  <c r="JRU65" i="7"/>
  <c r="JRW65" i="7"/>
  <c r="JRY65" i="7"/>
  <c r="JSA65" i="7"/>
  <c r="JSC65" i="7"/>
  <c r="JSE65" i="7"/>
  <c r="JSG65" i="7"/>
  <c r="JSI65" i="7"/>
  <c r="JSK65" i="7"/>
  <c r="JSM65" i="7"/>
  <c r="JSO65" i="7"/>
  <c r="JSQ65" i="7"/>
  <c r="JSS65" i="7"/>
  <c r="JSU65" i="7"/>
  <c r="JSW65" i="7"/>
  <c r="JSY65" i="7"/>
  <c r="JTA65" i="7"/>
  <c r="JTC65" i="7"/>
  <c r="JTE65" i="7"/>
  <c r="JTG65" i="7"/>
  <c r="JTI65" i="7"/>
  <c r="JTK65" i="7"/>
  <c r="JTM65" i="7"/>
  <c r="JTO65" i="7"/>
  <c r="JTQ65" i="7"/>
  <c r="JTS65" i="7"/>
  <c r="JTU65" i="7"/>
  <c r="JTW65" i="7"/>
  <c r="JTY65" i="7"/>
  <c r="JUA65" i="7"/>
  <c r="JUC65" i="7"/>
  <c r="JUE65" i="7"/>
  <c r="JUG65" i="7"/>
  <c r="JUI65" i="7"/>
  <c r="JUK65" i="7"/>
  <c r="JUM65" i="7"/>
  <c r="JUO65" i="7"/>
  <c r="JUQ65" i="7"/>
  <c r="JUS65" i="7"/>
  <c r="JUU65" i="7"/>
  <c r="JUW65" i="7"/>
  <c r="JUY65" i="7"/>
  <c r="JVA65" i="7"/>
  <c r="JVC65" i="7"/>
  <c r="JVE65" i="7"/>
  <c r="JVG65" i="7"/>
  <c r="JVI65" i="7"/>
  <c r="JVK65" i="7"/>
  <c r="JVM65" i="7"/>
  <c r="JVO65" i="7"/>
  <c r="JVQ65" i="7"/>
  <c r="JVS65" i="7"/>
  <c r="JVU65" i="7"/>
  <c r="JVW65" i="7"/>
  <c r="JVY65" i="7"/>
  <c r="JWA65" i="7"/>
  <c r="JWC65" i="7"/>
  <c r="JWE65" i="7"/>
  <c r="JWG65" i="7"/>
  <c r="JWI65" i="7"/>
  <c r="JWK65" i="7"/>
  <c r="JWM65" i="7"/>
  <c r="JWO65" i="7"/>
  <c r="JWQ65" i="7"/>
  <c r="JWS65" i="7"/>
  <c r="JWU65" i="7"/>
  <c r="JWW65" i="7"/>
  <c r="JWY65" i="7"/>
  <c r="JXA65" i="7"/>
  <c r="JXC65" i="7"/>
  <c r="JXE65" i="7"/>
  <c r="JXG65" i="7"/>
  <c r="JXI65" i="7"/>
  <c r="JXK65" i="7"/>
  <c r="JXM65" i="7"/>
  <c r="JXO65" i="7"/>
  <c r="JXQ65" i="7"/>
  <c r="JXS65" i="7"/>
  <c r="JXU65" i="7"/>
  <c r="JXW65" i="7"/>
  <c r="JXY65" i="7"/>
  <c r="JYA65" i="7"/>
  <c r="JYC65" i="7"/>
  <c r="JYE65" i="7"/>
  <c r="JYG65" i="7"/>
  <c r="JYI65" i="7"/>
  <c r="JYK65" i="7"/>
  <c r="JYM65" i="7"/>
  <c r="JYO65" i="7"/>
  <c r="JYQ65" i="7"/>
  <c r="JYS65" i="7"/>
  <c r="JYU65" i="7"/>
  <c r="JYW65" i="7"/>
  <c r="JYY65" i="7"/>
  <c r="JZA65" i="7"/>
  <c r="JZC65" i="7"/>
  <c r="JZE65" i="7"/>
  <c r="JZG65" i="7"/>
  <c r="JZI65" i="7"/>
  <c r="JZK65" i="7"/>
  <c r="JZM65" i="7"/>
  <c r="JZO65" i="7"/>
  <c r="JZQ65" i="7"/>
  <c r="JZS65" i="7"/>
  <c r="JZU65" i="7"/>
  <c r="JZW65" i="7"/>
  <c r="JZY65" i="7"/>
  <c r="KAA65" i="7"/>
  <c r="KAC65" i="7"/>
  <c r="KAE65" i="7"/>
  <c r="KAG65" i="7"/>
  <c r="KAI65" i="7"/>
  <c r="KAK65" i="7"/>
  <c r="KAM65" i="7"/>
  <c r="KAO65" i="7"/>
  <c r="KAQ65" i="7"/>
  <c r="KAS65" i="7"/>
  <c r="KAU65" i="7"/>
  <c r="KAW65" i="7"/>
  <c r="KAY65" i="7"/>
  <c r="KBA65" i="7"/>
  <c r="KBC65" i="7"/>
  <c r="KBE65" i="7"/>
  <c r="KBG65" i="7"/>
  <c r="KBI65" i="7"/>
  <c r="KBK65" i="7"/>
  <c r="KBM65" i="7"/>
  <c r="KBO65" i="7"/>
  <c r="KBQ65" i="7"/>
  <c r="KBS65" i="7"/>
  <c r="KBU65" i="7"/>
  <c r="KBW65" i="7"/>
  <c r="KBY65" i="7"/>
  <c r="KCA65" i="7"/>
  <c r="KCC65" i="7"/>
  <c r="KCE65" i="7"/>
  <c r="KCG65" i="7"/>
  <c r="KCI65" i="7"/>
  <c r="KCK65" i="7"/>
  <c r="KCM65" i="7"/>
  <c r="KCO65" i="7"/>
  <c r="KCQ65" i="7"/>
  <c r="KCS65" i="7"/>
  <c r="KCU65" i="7"/>
  <c r="KCW65" i="7"/>
  <c r="KCY65" i="7"/>
  <c r="KDA65" i="7"/>
  <c r="KDC65" i="7"/>
  <c r="KDE65" i="7"/>
  <c r="KDG65" i="7"/>
  <c r="KDI65" i="7"/>
  <c r="KDK65" i="7"/>
  <c r="KDM65" i="7"/>
  <c r="KDO65" i="7"/>
  <c r="KDQ65" i="7"/>
  <c r="KDS65" i="7"/>
  <c r="KDU65" i="7"/>
  <c r="KDW65" i="7"/>
  <c r="KDY65" i="7"/>
  <c r="KEA65" i="7"/>
  <c r="KEC65" i="7"/>
  <c r="KEE65" i="7"/>
  <c r="KEG65" i="7"/>
  <c r="KEI65" i="7"/>
  <c r="KEK65" i="7"/>
  <c r="KEM65" i="7"/>
  <c r="KEO65" i="7"/>
  <c r="KEQ65" i="7"/>
  <c r="KES65" i="7"/>
  <c r="KEU65" i="7"/>
  <c r="KEW65" i="7"/>
  <c r="KEY65" i="7"/>
  <c r="KFA65" i="7"/>
  <c r="KFC65" i="7"/>
  <c r="KFE65" i="7"/>
  <c r="KFG65" i="7"/>
  <c r="KFI65" i="7"/>
  <c r="KFK65" i="7"/>
  <c r="KFM65" i="7"/>
  <c r="KFO65" i="7"/>
  <c r="KFQ65" i="7"/>
  <c r="KFS65" i="7"/>
  <c r="KFU65" i="7"/>
  <c r="KFW65" i="7"/>
  <c r="KFY65" i="7"/>
  <c r="KGA65" i="7"/>
  <c r="KGC65" i="7"/>
  <c r="KGE65" i="7"/>
  <c r="KGG65" i="7"/>
  <c r="KGI65" i="7"/>
  <c r="KGK65" i="7"/>
  <c r="KGM65" i="7"/>
  <c r="KGO65" i="7"/>
  <c r="KGQ65" i="7"/>
  <c r="KGS65" i="7"/>
  <c r="KGU65" i="7"/>
  <c r="KGW65" i="7"/>
  <c r="KGY65" i="7"/>
  <c r="KHA65" i="7"/>
  <c r="KHC65" i="7"/>
  <c r="KHE65" i="7"/>
  <c r="KHG65" i="7"/>
  <c r="KHI65" i="7"/>
  <c r="KHK65" i="7"/>
  <c r="KHM65" i="7"/>
  <c r="KHO65" i="7"/>
  <c r="KHQ65" i="7"/>
  <c r="KHS65" i="7"/>
  <c r="KHU65" i="7"/>
  <c r="KHW65" i="7"/>
  <c r="KHY65" i="7"/>
  <c r="KIA65" i="7"/>
  <c r="KIC65" i="7"/>
  <c r="KIE65" i="7"/>
  <c r="KIG65" i="7"/>
  <c r="KII65" i="7"/>
  <c r="KIK65" i="7"/>
  <c r="KIM65" i="7"/>
  <c r="KIO65" i="7"/>
  <c r="KIQ65" i="7"/>
  <c r="KIS65" i="7"/>
  <c r="KIU65" i="7"/>
  <c r="KIW65" i="7"/>
  <c r="KIY65" i="7"/>
  <c r="KJA65" i="7"/>
  <c r="KJC65" i="7"/>
  <c r="KJE65" i="7"/>
  <c r="KJG65" i="7"/>
  <c r="KJI65" i="7"/>
  <c r="KJK65" i="7"/>
  <c r="KJM65" i="7"/>
  <c r="KJO65" i="7"/>
  <c r="KJQ65" i="7"/>
  <c r="KJS65" i="7"/>
  <c r="KJU65" i="7"/>
  <c r="KJW65" i="7"/>
  <c r="KJY65" i="7"/>
  <c r="KKA65" i="7"/>
  <c r="KKC65" i="7"/>
  <c r="KKE65" i="7"/>
  <c r="KKG65" i="7"/>
  <c r="KKI65" i="7"/>
  <c r="KKK65" i="7"/>
  <c r="KKM65" i="7"/>
  <c r="KKO65" i="7"/>
  <c r="KKQ65" i="7"/>
  <c r="KKS65" i="7"/>
  <c r="KKU65" i="7"/>
  <c r="KKW65" i="7"/>
  <c r="KKY65" i="7"/>
  <c r="KLA65" i="7"/>
  <c r="KLC65" i="7"/>
  <c r="KLE65" i="7"/>
  <c r="KLG65" i="7"/>
  <c r="KLI65" i="7"/>
  <c r="KLK65" i="7"/>
  <c r="KLM65" i="7"/>
  <c r="KLO65" i="7"/>
  <c r="KLQ65" i="7"/>
  <c r="KLS65" i="7"/>
  <c r="KLU65" i="7"/>
  <c r="KLW65" i="7"/>
  <c r="KLY65" i="7"/>
  <c r="KMA65" i="7"/>
  <c r="KMC65" i="7"/>
  <c r="KME65" i="7"/>
  <c r="KMG65" i="7"/>
  <c r="KMI65" i="7"/>
  <c r="KMK65" i="7"/>
  <c r="KMM65" i="7"/>
  <c r="KMO65" i="7"/>
  <c r="KMQ65" i="7"/>
  <c r="KMS65" i="7"/>
  <c r="KMU65" i="7"/>
  <c r="KMW65" i="7"/>
  <c r="KMY65" i="7"/>
  <c r="KNA65" i="7"/>
  <c r="KNC65" i="7"/>
  <c r="KNE65" i="7"/>
  <c r="KNG65" i="7"/>
  <c r="KNI65" i="7"/>
  <c r="KNK65" i="7"/>
  <c r="KNM65" i="7"/>
  <c r="KNO65" i="7"/>
  <c r="KNQ65" i="7"/>
  <c r="KNS65" i="7"/>
  <c r="KNU65" i="7"/>
  <c r="KNW65" i="7"/>
  <c r="KNY65" i="7"/>
  <c r="KOA65" i="7"/>
  <c r="KOC65" i="7"/>
  <c r="KOE65" i="7"/>
  <c r="KOG65" i="7"/>
  <c r="KOI65" i="7"/>
  <c r="KOK65" i="7"/>
  <c r="KOM65" i="7"/>
  <c r="KOO65" i="7"/>
  <c r="KOQ65" i="7"/>
  <c r="KOS65" i="7"/>
  <c r="KOU65" i="7"/>
  <c r="KOW65" i="7"/>
  <c r="KOY65" i="7"/>
  <c r="KPA65" i="7"/>
  <c r="KPC65" i="7"/>
  <c r="KPE65" i="7"/>
  <c r="KPG65" i="7"/>
  <c r="KPI65" i="7"/>
  <c r="KPK65" i="7"/>
  <c r="KPM65" i="7"/>
  <c r="KPO65" i="7"/>
  <c r="KPQ65" i="7"/>
  <c r="KPS65" i="7"/>
  <c r="KPU65" i="7"/>
  <c r="KPW65" i="7"/>
  <c r="KPY65" i="7"/>
  <c r="KQA65" i="7"/>
  <c r="KQC65" i="7"/>
  <c r="KQE65" i="7"/>
  <c r="KQG65" i="7"/>
  <c r="KQI65" i="7"/>
  <c r="KQK65" i="7"/>
  <c r="KQM65" i="7"/>
  <c r="KQO65" i="7"/>
  <c r="KQQ65" i="7"/>
  <c r="KQS65" i="7"/>
  <c r="KQU65" i="7"/>
  <c r="KQW65" i="7"/>
  <c r="KQY65" i="7"/>
  <c r="KRA65" i="7"/>
  <c r="KRC65" i="7"/>
  <c r="KRE65" i="7"/>
  <c r="KRG65" i="7"/>
  <c r="KRI65" i="7"/>
  <c r="KRK65" i="7"/>
  <c r="KRM65" i="7"/>
  <c r="KRO65" i="7"/>
  <c r="KRQ65" i="7"/>
  <c r="KRS65" i="7"/>
  <c r="KRU65" i="7"/>
  <c r="KRW65" i="7"/>
  <c r="KRY65" i="7"/>
  <c r="KSA65" i="7"/>
  <c r="KSC65" i="7"/>
  <c r="KSE65" i="7"/>
  <c r="KSG65" i="7"/>
  <c r="KSI65" i="7"/>
  <c r="KSK65" i="7"/>
  <c r="KSM65" i="7"/>
  <c r="KSO65" i="7"/>
  <c r="KSQ65" i="7"/>
  <c r="KSS65" i="7"/>
  <c r="KSU65" i="7"/>
  <c r="KSW65" i="7"/>
  <c r="KSY65" i="7"/>
  <c r="KTA65" i="7"/>
  <c r="KTC65" i="7"/>
  <c r="KTE65" i="7"/>
  <c r="KTG65" i="7"/>
  <c r="KTI65" i="7"/>
  <c r="KTK65" i="7"/>
  <c r="KTM65" i="7"/>
  <c r="KTO65" i="7"/>
  <c r="KTQ65" i="7"/>
  <c r="KTS65" i="7"/>
  <c r="KTU65" i="7"/>
  <c r="KTW65" i="7"/>
  <c r="KTY65" i="7"/>
  <c r="KUA65" i="7"/>
  <c r="KUC65" i="7"/>
  <c r="KUE65" i="7"/>
  <c r="KUG65" i="7"/>
  <c r="KUI65" i="7"/>
  <c r="KUK65" i="7"/>
  <c r="KUM65" i="7"/>
  <c r="KUO65" i="7"/>
  <c r="KUQ65" i="7"/>
  <c r="KUS65" i="7"/>
  <c r="KUU65" i="7"/>
  <c r="KUW65" i="7"/>
  <c r="KUY65" i="7"/>
  <c r="KVA65" i="7"/>
  <c r="KVC65" i="7"/>
  <c r="KVE65" i="7"/>
  <c r="KVG65" i="7"/>
  <c r="KVI65" i="7"/>
  <c r="KVK65" i="7"/>
  <c r="KVM65" i="7"/>
  <c r="KVO65" i="7"/>
  <c r="KVQ65" i="7"/>
  <c r="KVS65" i="7"/>
  <c r="KVU65" i="7"/>
  <c r="KVW65" i="7"/>
  <c r="KVY65" i="7"/>
  <c r="KWA65" i="7"/>
  <c r="KWC65" i="7"/>
  <c r="KWE65" i="7"/>
  <c r="KWG65" i="7"/>
  <c r="KWI65" i="7"/>
  <c r="KWK65" i="7"/>
  <c r="KWM65" i="7"/>
  <c r="KWO65" i="7"/>
  <c r="KWQ65" i="7"/>
  <c r="KWS65" i="7"/>
  <c r="KWU65" i="7"/>
  <c r="KWW65" i="7"/>
  <c r="KWY65" i="7"/>
  <c r="KXA65" i="7"/>
  <c r="KXC65" i="7"/>
  <c r="KXE65" i="7"/>
  <c r="KXG65" i="7"/>
  <c r="KXI65" i="7"/>
  <c r="KXK65" i="7"/>
  <c r="KXM65" i="7"/>
  <c r="KXO65" i="7"/>
  <c r="KXQ65" i="7"/>
  <c r="KXS65" i="7"/>
  <c r="KXU65" i="7"/>
  <c r="KXW65" i="7"/>
  <c r="KXY65" i="7"/>
  <c r="KYA65" i="7"/>
  <c r="KYC65" i="7"/>
  <c r="KYE65" i="7"/>
  <c r="KYG65" i="7"/>
  <c r="KYI65" i="7"/>
  <c r="KYK65" i="7"/>
  <c r="KYM65" i="7"/>
  <c r="KYO65" i="7"/>
  <c r="KYQ65" i="7"/>
  <c r="KYS65" i="7"/>
  <c r="KYU65" i="7"/>
  <c r="KYW65" i="7"/>
  <c r="KYY65" i="7"/>
  <c r="KZA65" i="7"/>
  <c r="KZC65" i="7"/>
  <c r="KZE65" i="7"/>
  <c r="KZG65" i="7"/>
  <c r="KZI65" i="7"/>
  <c r="KZK65" i="7"/>
  <c r="KZM65" i="7"/>
  <c r="KZO65" i="7"/>
  <c r="KZQ65" i="7"/>
  <c r="KZS65" i="7"/>
  <c r="KZU65" i="7"/>
  <c r="KZW65" i="7"/>
  <c r="KZY65" i="7"/>
  <c r="LAA65" i="7"/>
  <c r="LAC65" i="7"/>
  <c r="LAE65" i="7"/>
  <c r="LAG65" i="7"/>
  <c r="LAI65" i="7"/>
  <c r="LAK65" i="7"/>
  <c r="LAM65" i="7"/>
  <c r="LAO65" i="7"/>
  <c r="LAQ65" i="7"/>
  <c r="LAS65" i="7"/>
  <c r="LAU65" i="7"/>
  <c r="LAW65" i="7"/>
  <c r="LAY65" i="7"/>
  <c r="LBA65" i="7"/>
  <c r="LBC65" i="7"/>
  <c r="LBE65" i="7"/>
  <c r="LBG65" i="7"/>
  <c r="LBI65" i="7"/>
  <c r="LBK65" i="7"/>
  <c r="LBM65" i="7"/>
  <c r="LBO65" i="7"/>
  <c r="LBQ65" i="7"/>
  <c r="LBS65" i="7"/>
  <c r="LBU65" i="7"/>
  <c r="LBW65" i="7"/>
  <c r="LBY65" i="7"/>
  <c r="LCA65" i="7"/>
  <c r="LCC65" i="7"/>
  <c r="LCE65" i="7"/>
  <c r="LCG65" i="7"/>
  <c r="LCI65" i="7"/>
  <c r="LCK65" i="7"/>
  <c r="LCM65" i="7"/>
  <c r="LCO65" i="7"/>
  <c r="LCQ65" i="7"/>
  <c r="LCS65" i="7"/>
  <c r="LCU65" i="7"/>
  <c r="LCW65" i="7"/>
  <c r="LCY65" i="7"/>
  <c r="LDA65" i="7"/>
  <c r="LDC65" i="7"/>
  <c r="LDE65" i="7"/>
  <c r="LDG65" i="7"/>
  <c r="LDI65" i="7"/>
  <c r="LDK65" i="7"/>
  <c r="LDM65" i="7"/>
  <c r="LDO65" i="7"/>
  <c r="LDQ65" i="7"/>
  <c r="LDS65" i="7"/>
  <c r="LDU65" i="7"/>
  <c r="LDW65" i="7"/>
  <c r="LDY65" i="7"/>
  <c r="LEA65" i="7"/>
  <c r="LEC65" i="7"/>
  <c r="LEE65" i="7"/>
  <c r="LEG65" i="7"/>
  <c r="LEI65" i="7"/>
  <c r="LEK65" i="7"/>
  <c r="LEM65" i="7"/>
  <c r="LEO65" i="7"/>
  <c r="LEQ65" i="7"/>
  <c r="LES65" i="7"/>
  <c r="LEU65" i="7"/>
  <c r="LEW65" i="7"/>
  <c r="LEY65" i="7"/>
  <c r="LFA65" i="7"/>
  <c r="LFC65" i="7"/>
  <c r="LFE65" i="7"/>
  <c r="LFG65" i="7"/>
  <c r="LFI65" i="7"/>
  <c r="LFK65" i="7"/>
  <c r="LFM65" i="7"/>
  <c r="LFO65" i="7"/>
  <c r="LFQ65" i="7"/>
  <c r="LFS65" i="7"/>
  <c r="LFU65" i="7"/>
  <c r="LFW65" i="7"/>
  <c r="LFY65" i="7"/>
  <c r="LGA65" i="7"/>
  <c r="LGC65" i="7"/>
  <c r="LGE65" i="7"/>
  <c r="LGG65" i="7"/>
  <c r="LGI65" i="7"/>
  <c r="LGK65" i="7"/>
  <c r="LGM65" i="7"/>
  <c r="LGO65" i="7"/>
  <c r="LGQ65" i="7"/>
  <c r="LGS65" i="7"/>
  <c r="LGU65" i="7"/>
  <c r="LGW65" i="7"/>
  <c r="LGY65" i="7"/>
  <c r="LHA65" i="7"/>
  <c r="LHC65" i="7"/>
  <c r="LHE65" i="7"/>
  <c r="LHG65" i="7"/>
  <c r="LHI65" i="7"/>
  <c r="LHK65" i="7"/>
  <c r="LHM65" i="7"/>
  <c r="LHO65" i="7"/>
  <c r="LHQ65" i="7"/>
  <c r="LHS65" i="7"/>
  <c r="LHU65" i="7"/>
  <c r="LHW65" i="7"/>
  <c r="LHY65" i="7"/>
  <c r="LIA65" i="7"/>
  <c r="LIC65" i="7"/>
  <c r="LIE65" i="7"/>
  <c r="LIG65" i="7"/>
  <c r="LII65" i="7"/>
  <c r="LIK65" i="7"/>
  <c r="LIM65" i="7"/>
  <c r="LIO65" i="7"/>
  <c r="LIQ65" i="7"/>
  <c r="LIS65" i="7"/>
  <c r="LIU65" i="7"/>
  <c r="LIW65" i="7"/>
  <c r="LIY65" i="7"/>
  <c r="LJA65" i="7"/>
  <c r="LJC65" i="7"/>
  <c r="LJE65" i="7"/>
  <c r="LJG65" i="7"/>
  <c r="LJI65" i="7"/>
  <c r="LJK65" i="7"/>
  <c r="LJM65" i="7"/>
  <c r="LJO65" i="7"/>
  <c r="LJQ65" i="7"/>
  <c r="LJS65" i="7"/>
  <c r="LJU65" i="7"/>
  <c r="LJW65" i="7"/>
  <c r="LJY65" i="7"/>
  <c r="LKA65" i="7"/>
  <c r="LKC65" i="7"/>
  <c r="LKE65" i="7"/>
  <c r="LKG65" i="7"/>
  <c r="LKI65" i="7"/>
  <c r="LKK65" i="7"/>
  <c r="LKM65" i="7"/>
  <c r="LKO65" i="7"/>
  <c r="LKQ65" i="7"/>
  <c r="LKS65" i="7"/>
  <c r="LKU65" i="7"/>
  <c r="LKW65" i="7"/>
  <c r="LKY65" i="7"/>
  <c r="LLA65" i="7"/>
  <c r="LLC65" i="7"/>
  <c r="LLE65" i="7"/>
  <c r="LLG65" i="7"/>
  <c r="LLI65" i="7"/>
  <c r="LLK65" i="7"/>
  <c r="LLM65" i="7"/>
  <c r="LLO65" i="7"/>
  <c r="LLQ65" i="7"/>
  <c r="LLS65" i="7"/>
  <c r="LLU65" i="7"/>
  <c r="LLW65" i="7"/>
  <c r="LLY65" i="7"/>
  <c r="LMA65" i="7"/>
  <c r="LMC65" i="7"/>
  <c r="LME65" i="7"/>
  <c r="LMG65" i="7"/>
  <c r="LMI65" i="7"/>
  <c r="LMK65" i="7"/>
  <c r="LMM65" i="7"/>
  <c r="LMO65" i="7"/>
  <c r="LMQ65" i="7"/>
  <c r="LMS65" i="7"/>
  <c r="LMU65" i="7"/>
  <c r="LMW65" i="7"/>
  <c r="LMY65" i="7"/>
  <c r="LNA65" i="7"/>
  <c r="LNC65" i="7"/>
  <c r="LNE65" i="7"/>
  <c r="LNG65" i="7"/>
  <c r="LNI65" i="7"/>
  <c r="LNK65" i="7"/>
  <c r="LNM65" i="7"/>
  <c r="LNO65" i="7"/>
  <c r="LNQ65" i="7"/>
  <c r="LNS65" i="7"/>
  <c r="LNU65" i="7"/>
  <c r="LNW65" i="7"/>
  <c r="LNY65" i="7"/>
  <c r="LOA65" i="7"/>
  <c r="LOC65" i="7"/>
  <c r="LOE65" i="7"/>
  <c r="LOG65" i="7"/>
  <c r="LOI65" i="7"/>
  <c r="LOK65" i="7"/>
  <c r="LOM65" i="7"/>
  <c r="LOO65" i="7"/>
  <c r="LOQ65" i="7"/>
  <c r="LOS65" i="7"/>
  <c r="LOU65" i="7"/>
  <c r="LOW65" i="7"/>
  <c r="LOY65" i="7"/>
  <c r="LPA65" i="7"/>
  <c r="LPC65" i="7"/>
  <c r="LPE65" i="7"/>
  <c r="LPG65" i="7"/>
  <c r="LPI65" i="7"/>
  <c r="LPK65" i="7"/>
  <c r="LPM65" i="7"/>
  <c r="LPO65" i="7"/>
  <c r="LPQ65" i="7"/>
  <c r="LPS65" i="7"/>
  <c r="LPU65" i="7"/>
  <c r="LPW65" i="7"/>
  <c r="LPY65" i="7"/>
  <c r="LQA65" i="7"/>
  <c r="LQC65" i="7"/>
  <c r="LQE65" i="7"/>
  <c r="LQG65" i="7"/>
  <c r="LQI65" i="7"/>
  <c r="LQK65" i="7"/>
  <c r="LQM65" i="7"/>
  <c r="LQO65" i="7"/>
  <c r="LQQ65" i="7"/>
  <c r="LQS65" i="7"/>
  <c r="LQU65" i="7"/>
  <c r="LQW65" i="7"/>
  <c r="LQY65" i="7"/>
  <c r="LRA65" i="7"/>
  <c r="LRC65" i="7"/>
  <c r="LRE65" i="7"/>
  <c r="LRG65" i="7"/>
  <c r="LRI65" i="7"/>
  <c r="LRK65" i="7"/>
  <c r="LRM65" i="7"/>
  <c r="LRO65" i="7"/>
  <c r="LRQ65" i="7"/>
  <c r="LRS65" i="7"/>
  <c r="LRU65" i="7"/>
  <c r="LRW65" i="7"/>
  <c r="LRY65" i="7"/>
  <c r="LSA65" i="7"/>
  <c r="LSC65" i="7"/>
  <c r="LSE65" i="7"/>
  <c r="LSG65" i="7"/>
  <c r="LSI65" i="7"/>
  <c r="LSK65" i="7"/>
  <c r="LSM65" i="7"/>
  <c r="LSO65" i="7"/>
  <c r="LSQ65" i="7"/>
  <c r="LSS65" i="7"/>
  <c r="LSU65" i="7"/>
  <c r="LSW65" i="7"/>
  <c r="LSY65" i="7"/>
  <c r="LTA65" i="7"/>
  <c r="LTC65" i="7"/>
  <c r="LTE65" i="7"/>
  <c r="LTG65" i="7"/>
  <c r="LTI65" i="7"/>
  <c r="LTK65" i="7"/>
  <c r="LTM65" i="7"/>
  <c r="LTO65" i="7"/>
  <c r="LTQ65" i="7"/>
  <c r="LTS65" i="7"/>
  <c r="LTU65" i="7"/>
  <c r="LTW65" i="7"/>
  <c r="LTY65" i="7"/>
  <c r="LUA65" i="7"/>
  <c r="LUC65" i="7"/>
  <c r="LUE65" i="7"/>
  <c r="LUG65" i="7"/>
  <c r="LUI65" i="7"/>
  <c r="LUK65" i="7"/>
  <c r="LUM65" i="7"/>
  <c r="LUO65" i="7"/>
  <c r="LUQ65" i="7"/>
  <c r="LUS65" i="7"/>
  <c r="LUU65" i="7"/>
  <c r="LUW65" i="7"/>
  <c r="LUY65" i="7"/>
  <c r="LVA65" i="7"/>
  <c r="LVC65" i="7"/>
  <c r="LVE65" i="7"/>
  <c r="LVG65" i="7"/>
  <c r="LVI65" i="7"/>
  <c r="LVK65" i="7"/>
  <c r="LVM65" i="7"/>
  <c r="LVO65" i="7"/>
  <c r="LVQ65" i="7"/>
  <c r="LVS65" i="7"/>
  <c r="LVU65" i="7"/>
  <c r="LVW65" i="7"/>
  <c r="LVY65" i="7"/>
  <c r="LWA65" i="7"/>
  <c r="LWC65" i="7"/>
  <c r="LWE65" i="7"/>
  <c r="LWG65" i="7"/>
  <c r="LWI65" i="7"/>
  <c r="LWK65" i="7"/>
  <c r="LWM65" i="7"/>
  <c r="LWO65" i="7"/>
  <c r="LWQ65" i="7"/>
  <c r="LWS65" i="7"/>
  <c r="LWU65" i="7"/>
  <c r="LWW65" i="7"/>
  <c r="LWY65" i="7"/>
  <c r="LXA65" i="7"/>
  <c r="LXC65" i="7"/>
  <c r="LXE65" i="7"/>
  <c r="LXG65" i="7"/>
  <c r="LXI65" i="7"/>
  <c r="LXK65" i="7"/>
  <c r="LXM65" i="7"/>
  <c r="LXO65" i="7"/>
  <c r="LXQ65" i="7"/>
  <c r="LXS65" i="7"/>
  <c r="LXU65" i="7"/>
  <c r="LXW65" i="7"/>
  <c r="LXY65" i="7"/>
  <c r="LYA65" i="7"/>
  <c r="LYC65" i="7"/>
  <c r="LYE65" i="7"/>
  <c r="LYG65" i="7"/>
  <c r="LYI65" i="7"/>
  <c r="LYK65" i="7"/>
  <c r="LYM65" i="7"/>
  <c r="LYO65" i="7"/>
  <c r="LYQ65" i="7"/>
  <c r="LYS65" i="7"/>
  <c r="LYU65" i="7"/>
  <c r="LYW65" i="7"/>
  <c r="LYY65" i="7"/>
  <c r="LZA65" i="7"/>
  <c r="LZC65" i="7"/>
  <c r="LZE65" i="7"/>
  <c r="LZG65" i="7"/>
  <c r="LZI65" i="7"/>
  <c r="LZK65" i="7"/>
  <c r="LZM65" i="7"/>
  <c r="LZO65" i="7"/>
  <c r="LZQ65" i="7"/>
  <c r="LZS65" i="7"/>
  <c r="LZU65" i="7"/>
  <c r="LZW65" i="7"/>
  <c r="LZY65" i="7"/>
  <c r="MAA65" i="7"/>
  <c r="MAC65" i="7"/>
  <c r="MAE65" i="7"/>
  <c r="MAG65" i="7"/>
  <c r="MAI65" i="7"/>
  <c r="MAK65" i="7"/>
  <c r="MAM65" i="7"/>
  <c r="MAO65" i="7"/>
  <c r="MAQ65" i="7"/>
  <c r="MAS65" i="7"/>
  <c r="MAU65" i="7"/>
  <c r="MAW65" i="7"/>
  <c r="MAY65" i="7"/>
  <c r="MBA65" i="7"/>
  <c r="MBC65" i="7"/>
  <c r="MBE65" i="7"/>
  <c r="MBG65" i="7"/>
  <c r="MBI65" i="7"/>
  <c r="MBK65" i="7"/>
  <c r="MBM65" i="7"/>
  <c r="MBO65" i="7"/>
  <c r="MBQ65" i="7"/>
  <c r="MBS65" i="7"/>
  <c r="MBU65" i="7"/>
  <c r="MBW65" i="7"/>
  <c r="MBY65" i="7"/>
  <c r="MCA65" i="7"/>
  <c r="MCC65" i="7"/>
  <c r="MCE65" i="7"/>
  <c r="MCG65" i="7"/>
  <c r="MCI65" i="7"/>
  <c r="MCK65" i="7"/>
  <c r="MCM65" i="7"/>
  <c r="MCO65" i="7"/>
  <c r="MCQ65" i="7"/>
  <c r="MCS65" i="7"/>
  <c r="MCU65" i="7"/>
  <c r="MCW65" i="7"/>
  <c r="MCY65" i="7"/>
  <c r="MDA65" i="7"/>
  <c r="MDC65" i="7"/>
  <c r="MDE65" i="7"/>
  <c r="MDG65" i="7"/>
  <c r="MDI65" i="7"/>
  <c r="MDK65" i="7"/>
  <c r="MDM65" i="7"/>
  <c r="MDO65" i="7"/>
  <c r="MDQ65" i="7"/>
  <c r="MDS65" i="7"/>
  <c r="MDU65" i="7"/>
  <c r="MDW65" i="7"/>
  <c r="MDY65" i="7"/>
  <c r="MEA65" i="7"/>
  <c r="MEC65" i="7"/>
  <c r="MEE65" i="7"/>
  <c r="MEG65" i="7"/>
  <c r="MEI65" i="7"/>
  <c r="MEK65" i="7"/>
  <c r="MEM65" i="7"/>
  <c r="MEO65" i="7"/>
  <c r="MEQ65" i="7"/>
  <c r="MES65" i="7"/>
  <c r="MEU65" i="7"/>
  <c r="MEW65" i="7"/>
  <c r="MEY65" i="7"/>
  <c r="MFA65" i="7"/>
  <c r="MFC65" i="7"/>
  <c r="MFE65" i="7"/>
  <c r="MFG65" i="7"/>
  <c r="MFI65" i="7"/>
  <c r="MFK65" i="7"/>
  <c r="MFM65" i="7"/>
  <c r="MFO65" i="7"/>
  <c r="MFQ65" i="7"/>
  <c r="MFS65" i="7"/>
  <c r="MFU65" i="7"/>
  <c r="MFW65" i="7"/>
  <c r="MFY65" i="7"/>
  <c r="MGA65" i="7"/>
  <c r="MGC65" i="7"/>
  <c r="MGE65" i="7"/>
  <c r="MGG65" i="7"/>
  <c r="MGI65" i="7"/>
  <c r="MGK65" i="7"/>
  <c r="MGM65" i="7"/>
  <c r="MGO65" i="7"/>
  <c r="MGQ65" i="7"/>
  <c r="MGS65" i="7"/>
  <c r="MGU65" i="7"/>
  <c r="MGW65" i="7"/>
  <c r="MGY65" i="7"/>
  <c r="MHA65" i="7"/>
  <c r="MHC65" i="7"/>
  <c r="MHE65" i="7"/>
  <c r="MHG65" i="7"/>
  <c r="MHI65" i="7"/>
  <c r="MHK65" i="7"/>
  <c r="MHM65" i="7"/>
  <c r="MHO65" i="7"/>
  <c r="MHQ65" i="7"/>
  <c r="MHS65" i="7"/>
  <c r="MHU65" i="7"/>
  <c r="MHW65" i="7"/>
  <c r="MHY65" i="7"/>
  <c r="MIA65" i="7"/>
  <c r="MIC65" i="7"/>
  <c r="MIE65" i="7"/>
  <c r="MIG65" i="7"/>
  <c r="MII65" i="7"/>
  <c r="MIK65" i="7"/>
  <c r="MIM65" i="7"/>
  <c r="MIO65" i="7"/>
  <c r="MIQ65" i="7"/>
  <c r="MIS65" i="7"/>
  <c r="MIU65" i="7"/>
  <c r="MIW65" i="7"/>
  <c r="MIY65" i="7"/>
  <c r="MJA65" i="7"/>
  <c r="MJC65" i="7"/>
  <c r="MJE65" i="7"/>
  <c r="MJG65" i="7"/>
  <c r="MJI65" i="7"/>
  <c r="MJK65" i="7"/>
  <c r="MJM65" i="7"/>
  <c r="MJO65" i="7"/>
  <c r="MJQ65" i="7"/>
  <c r="MJS65" i="7"/>
  <c r="MJU65" i="7"/>
  <c r="MJW65" i="7"/>
  <c r="MJY65" i="7"/>
  <c r="MKA65" i="7"/>
  <c r="MKC65" i="7"/>
  <c r="MKE65" i="7"/>
  <c r="MKG65" i="7"/>
  <c r="MKI65" i="7"/>
  <c r="MKK65" i="7"/>
  <c r="MKM65" i="7"/>
  <c r="MKO65" i="7"/>
  <c r="MKQ65" i="7"/>
  <c r="MKS65" i="7"/>
  <c r="MKU65" i="7"/>
  <c r="MKW65" i="7"/>
  <c r="MKY65" i="7"/>
  <c r="MLA65" i="7"/>
  <c r="MLC65" i="7"/>
  <c r="MLE65" i="7"/>
  <c r="MLG65" i="7"/>
  <c r="MLI65" i="7"/>
  <c r="MLK65" i="7"/>
  <c r="MLM65" i="7"/>
  <c r="MLO65" i="7"/>
  <c r="MLQ65" i="7"/>
  <c r="MLS65" i="7"/>
  <c r="MLU65" i="7"/>
  <c r="MLW65" i="7"/>
  <c r="MLY65" i="7"/>
  <c r="MMA65" i="7"/>
  <c r="MMC65" i="7"/>
  <c r="MME65" i="7"/>
  <c r="MMG65" i="7"/>
  <c r="MMI65" i="7"/>
  <c r="MMK65" i="7"/>
  <c r="MMM65" i="7"/>
  <c r="MMO65" i="7"/>
  <c r="MMQ65" i="7"/>
  <c r="MMS65" i="7"/>
  <c r="MMU65" i="7"/>
  <c r="MMW65" i="7"/>
  <c r="MMY65" i="7"/>
  <c r="MNA65" i="7"/>
  <c r="MNC65" i="7"/>
  <c r="MNE65" i="7"/>
  <c r="MNG65" i="7"/>
  <c r="MNI65" i="7"/>
  <c r="MNK65" i="7"/>
  <c r="MNM65" i="7"/>
  <c r="MNO65" i="7"/>
  <c r="MNQ65" i="7"/>
  <c r="MNS65" i="7"/>
  <c r="MNU65" i="7"/>
  <c r="MNW65" i="7"/>
  <c r="MNY65" i="7"/>
  <c r="MOA65" i="7"/>
  <c r="MOC65" i="7"/>
  <c r="MOE65" i="7"/>
  <c r="MOG65" i="7"/>
  <c r="MOI65" i="7"/>
  <c r="MOK65" i="7"/>
  <c r="MOM65" i="7"/>
  <c r="MOO65" i="7"/>
  <c r="MOQ65" i="7"/>
  <c r="MOS65" i="7"/>
  <c r="MOU65" i="7"/>
  <c r="MOW65" i="7"/>
  <c r="MOY65" i="7"/>
  <c r="MPA65" i="7"/>
  <c r="MPC65" i="7"/>
  <c r="MPE65" i="7"/>
  <c r="MPG65" i="7"/>
  <c r="MPI65" i="7"/>
  <c r="MPK65" i="7"/>
  <c r="MPM65" i="7"/>
  <c r="MPO65" i="7"/>
  <c r="MPQ65" i="7"/>
  <c r="MPS65" i="7"/>
  <c r="MPU65" i="7"/>
  <c r="MPW65" i="7"/>
  <c r="MPY65" i="7"/>
  <c r="MQA65" i="7"/>
  <c r="MQC65" i="7"/>
  <c r="MQE65" i="7"/>
  <c r="MQG65" i="7"/>
  <c r="MQI65" i="7"/>
  <c r="MQK65" i="7"/>
  <c r="MQM65" i="7"/>
  <c r="MQO65" i="7"/>
  <c r="MQQ65" i="7"/>
  <c r="MQS65" i="7"/>
  <c r="MQU65" i="7"/>
  <c r="MQW65" i="7"/>
  <c r="MQY65" i="7"/>
  <c r="MRA65" i="7"/>
  <c r="MRC65" i="7"/>
  <c r="MRE65" i="7"/>
  <c r="MRG65" i="7"/>
  <c r="MRI65" i="7"/>
  <c r="MRK65" i="7"/>
  <c r="MRM65" i="7"/>
  <c r="MRO65" i="7"/>
  <c r="MRQ65" i="7"/>
  <c r="MRS65" i="7"/>
  <c r="MRU65" i="7"/>
  <c r="MRW65" i="7"/>
  <c r="MRY65" i="7"/>
  <c r="MSA65" i="7"/>
  <c r="MSC65" i="7"/>
  <c r="MSE65" i="7"/>
  <c r="MSG65" i="7"/>
  <c r="MSI65" i="7"/>
  <c r="MSK65" i="7"/>
  <c r="MSM65" i="7"/>
  <c r="MSO65" i="7"/>
  <c r="MSQ65" i="7"/>
  <c r="MSS65" i="7"/>
  <c r="MSU65" i="7"/>
  <c r="MSW65" i="7"/>
  <c r="MSY65" i="7"/>
  <c r="MTA65" i="7"/>
  <c r="MTC65" i="7"/>
  <c r="MTE65" i="7"/>
  <c r="MTG65" i="7"/>
  <c r="MTI65" i="7"/>
  <c r="MTK65" i="7"/>
  <c r="MTM65" i="7"/>
  <c r="MTO65" i="7"/>
  <c r="MTQ65" i="7"/>
  <c r="MTS65" i="7"/>
  <c r="MTU65" i="7"/>
  <c r="MTW65" i="7"/>
  <c r="MTY65" i="7"/>
  <c r="MUA65" i="7"/>
  <c r="MUC65" i="7"/>
  <c r="MUE65" i="7"/>
  <c r="MUG65" i="7"/>
  <c r="MUI65" i="7"/>
  <c r="MUK65" i="7"/>
  <c r="MUM65" i="7"/>
  <c r="MUO65" i="7"/>
  <c r="MUQ65" i="7"/>
  <c r="MUS65" i="7"/>
  <c r="MUU65" i="7"/>
  <c r="MUW65" i="7"/>
  <c r="MUY65" i="7"/>
  <c r="MVA65" i="7"/>
  <c r="MVC65" i="7"/>
  <c r="MVE65" i="7"/>
  <c r="MVG65" i="7"/>
  <c r="MVI65" i="7"/>
  <c r="MVK65" i="7"/>
  <c r="MVM65" i="7"/>
  <c r="MVO65" i="7"/>
  <c r="MVQ65" i="7"/>
  <c r="MVS65" i="7"/>
  <c r="MVU65" i="7"/>
  <c r="MVW65" i="7"/>
  <c r="MVY65" i="7"/>
  <c r="MWA65" i="7"/>
  <c r="MWC65" i="7"/>
  <c r="MWE65" i="7"/>
  <c r="MWG65" i="7"/>
  <c r="MWI65" i="7"/>
  <c r="MWK65" i="7"/>
  <c r="MWM65" i="7"/>
  <c r="MWO65" i="7"/>
  <c r="MWQ65" i="7"/>
  <c r="MWS65" i="7"/>
  <c r="MWU65" i="7"/>
  <c r="MWW65" i="7"/>
  <c r="MWY65" i="7"/>
  <c r="MXA65" i="7"/>
  <c r="MXC65" i="7"/>
  <c r="MXE65" i="7"/>
  <c r="MXG65" i="7"/>
  <c r="MXI65" i="7"/>
  <c r="MXK65" i="7"/>
  <c r="MXM65" i="7"/>
  <c r="MXO65" i="7"/>
  <c r="MXQ65" i="7"/>
  <c r="MXS65" i="7"/>
  <c r="MXU65" i="7"/>
  <c r="MXW65" i="7"/>
  <c r="MXY65" i="7"/>
  <c r="MYA65" i="7"/>
  <c r="MYC65" i="7"/>
  <c r="MYE65" i="7"/>
  <c r="MYG65" i="7"/>
  <c r="MYI65" i="7"/>
  <c r="MYK65" i="7"/>
  <c r="MYM65" i="7"/>
  <c r="MYO65" i="7"/>
  <c r="MYQ65" i="7"/>
  <c r="MYS65" i="7"/>
  <c r="MYU65" i="7"/>
  <c r="MYW65" i="7"/>
  <c r="MYY65" i="7"/>
  <c r="MZA65" i="7"/>
  <c r="MZC65" i="7"/>
  <c r="MZE65" i="7"/>
  <c r="MZG65" i="7"/>
  <c r="MZI65" i="7"/>
  <c r="MZK65" i="7"/>
  <c r="MZM65" i="7"/>
  <c r="MZO65" i="7"/>
  <c r="MZQ65" i="7"/>
  <c r="MZS65" i="7"/>
  <c r="MZU65" i="7"/>
  <c r="MZW65" i="7"/>
  <c r="MZY65" i="7"/>
  <c r="NAA65" i="7"/>
  <c r="NAC65" i="7"/>
  <c r="NAE65" i="7"/>
  <c r="NAG65" i="7"/>
  <c r="NAI65" i="7"/>
  <c r="NAK65" i="7"/>
  <c r="NAM65" i="7"/>
  <c r="NAO65" i="7"/>
  <c r="NAQ65" i="7"/>
  <c r="NAS65" i="7"/>
  <c r="NAU65" i="7"/>
  <c r="NAW65" i="7"/>
  <c r="NAY65" i="7"/>
  <c r="NBA65" i="7"/>
  <c r="NBC65" i="7"/>
  <c r="NBE65" i="7"/>
  <c r="NBG65" i="7"/>
  <c r="NBI65" i="7"/>
  <c r="NBK65" i="7"/>
  <c r="NBM65" i="7"/>
  <c r="NBO65" i="7"/>
  <c r="NBQ65" i="7"/>
  <c r="NBS65" i="7"/>
  <c r="NBU65" i="7"/>
  <c r="NBW65" i="7"/>
  <c r="NBY65" i="7"/>
  <c r="NCA65" i="7"/>
  <c r="NCC65" i="7"/>
  <c r="NCE65" i="7"/>
  <c r="NCG65" i="7"/>
  <c r="NCI65" i="7"/>
  <c r="NCK65" i="7"/>
  <c r="NCM65" i="7"/>
  <c r="NCO65" i="7"/>
  <c r="NCQ65" i="7"/>
  <c r="NCS65" i="7"/>
  <c r="NCU65" i="7"/>
  <c r="NCW65" i="7"/>
  <c r="NCY65" i="7"/>
  <c r="NDA65" i="7"/>
  <c r="NDC65" i="7"/>
  <c r="NDE65" i="7"/>
  <c r="NDG65" i="7"/>
  <c r="NDI65" i="7"/>
  <c r="NDK65" i="7"/>
  <c r="NDM65" i="7"/>
  <c r="NDO65" i="7"/>
  <c r="NDQ65" i="7"/>
  <c r="NDS65" i="7"/>
  <c r="NDU65" i="7"/>
  <c r="NDW65" i="7"/>
  <c r="NDY65" i="7"/>
  <c r="NEA65" i="7"/>
  <c r="NEC65" i="7"/>
  <c r="NEE65" i="7"/>
  <c r="NEG65" i="7"/>
  <c r="NEI65" i="7"/>
  <c r="NEK65" i="7"/>
  <c r="NEM65" i="7"/>
  <c r="NEO65" i="7"/>
  <c r="NEQ65" i="7"/>
  <c r="NES65" i="7"/>
  <c r="NEU65" i="7"/>
  <c r="NEW65" i="7"/>
  <c r="NEY65" i="7"/>
  <c r="NFA65" i="7"/>
  <c r="NFC65" i="7"/>
  <c r="NFE65" i="7"/>
  <c r="NFG65" i="7"/>
  <c r="NFI65" i="7"/>
  <c r="NFK65" i="7"/>
  <c r="NFM65" i="7"/>
  <c r="NFO65" i="7"/>
  <c r="NFQ65" i="7"/>
  <c r="NFS65" i="7"/>
  <c r="NFU65" i="7"/>
  <c r="NFW65" i="7"/>
  <c r="NFY65" i="7"/>
  <c r="NGA65" i="7"/>
  <c r="NGC65" i="7"/>
  <c r="NGE65" i="7"/>
  <c r="NGG65" i="7"/>
  <c r="NGI65" i="7"/>
  <c r="NGK65" i="7"/>
  <c r="NGM65" i="7"/>
  <c r="NGO65" i="7"/>
  <c r="NGQ65" i="7"/>
  <c r="NGS65" i="7"/>
  <c r="NGU65" i="7"/>
  <c r="NGW65" i="7"/>
  <c r="NGY65" i="7"/>
  <c r="NHA65" i="7"/>
  <c r="NHC65" i="7"/>
  <c r="NHE65" i="7"/>
  <c r="NHG65" i="7"/>
  <c r="NHI65" i="7"/>
  <c r="NHK65" i="7"/>
  <c r="NHM65" i="7"/>
  <c r="NHO65" i="7"/>
  <c r="NHQ65" i="7"/>
  <c r="NHS65" i="7"/>
  <c r="NHU65" i="7"/>
  <c r="NHW65" i="7"/>
  <c r="NHY65" i="7"/>
  <c r="NIA65" i="7"/>
  <c r="NIC65" i="7"/>
  <c r="NIE65" i="7"/>
  <c r="NIG65" i="7"/>
  <c r="NII65" i="7"/>
  <c r="NIK65" i="7"/>
  <c r="NIM65" i="7"/>
  <c r="NIO65" i="7"/>
  <c r="NIQ65" i="7"/>
  <c r="NIS65" i="7"/>
  <c r="NIU65" i="7"/>
  <c r="NIW65" i="7"/>
  <c r="NIY65" i="7"/>
  <c r="NJA65" i="7"/>
  <c r="NJC65" i="7"/>
  <c r="NJE65" i="7"/>
  <c r="NJG65" i="7"/>
  <c r="NJI65" i="7"/>
  <c r="NJK65" i="7"/>
  <c r="NJM65" i="7"/>
  <c r="NJO65" i="7"/>
  <c r="NJQ65" i="7"/>
  <c r="NJS65" i="7"/>
  <c r="NJU65" i="7"/>
  <c r="NJW65" i="7"/>
  <c r="NJY65" i="7"/>
  <c r="NKA65" i="7"/>
  <c r="NKC65" i="7"/>
  <c r="NKE65" i="7"/>
  <c r="NKG65" i="7"/>
  <c r="NKI65" i="7"/>
  <c r="NKK65" i="7"/>
  <c r="NKM65" i="7"/>
  <c r="NKO65" i="7"/>
  <c r="NKQ65" i="7"/>
  <c r="NKS65" i="7"/>
  <c r="NKU65" i="7"/>
  <c r="NKW65" i="7"/>
  <c r="NKY65" i="7"/>
  <c r="NLA65" i="7"/>
  <c r="NLC65" i="7"/>
  <c r="NLE65" i="7"/>
  <c r="NLG65" i="7"/>
  <c r="NLI65" i="7"/>
  <c r="NLK65" i="7"/>
  <c r="NLM65" i="7"/>
  <c r="NLO65" i="7"/>
  <c r="NLQ65" i="7"/>
  <c r="NLS65" i="7"/>
  <c r="NLU65" i="7"/>
  <c r="NLW65" i="7"/>
  <c r="NLY65" i="7"/>
  <c r="NMA65" i="7"/>
  <c r="NMC65" i="7"/>
  <c r="NME65" i="7"/>
  <c r="NMG65" i="7"/>
  <c r="NMI65" i="7"/>
  <c r="NMK65" i="7"/>
  <c r="NMM65" i="7"/>
  <c r="NMO65" i="7"/>
  <c r="NMQ65" i="7"/>
  <c r="NMS65" i="7"/>
  <c r="NMU65" i="7"/>
  <c r="NMW65" i="7"/>
  <c r="NMY65" i="7"/>
  <c r="NNA65" i="7"/>
  <c r="NNC65" i="7"/>
  <c r="NNE65" i="7"/>
  <c r="NNG65" i="7"/>
  <c r="NNI65" i="7"/>
  <c r="NNK65" i="7"/>
  <c r="NNM65" i="7"/>
  <c r="NNO65" i="7"/>
  <c r="NNQ65" i="7"/>
  <c r="NNS65" i="7"/>
  <c r="NNU65" i="7"/>
  <c r="NNW65" i="7"/>
  <c r="NNY65" i="7"/>
  <c r="NOA65" i="7"/>
  <c r="NOC65" i="7"/>
  <c r="NOE65" i="7"/>
  <c r="NOG65" i="7"/>
  <c r="NOI65" i="7"/>
  <c r="NOK65" i="7"/>
  <c r="NOM65" i="7"/>
  <c r="NOO65" i="7"/>
  <c r="NOQ65" i="7"/>
  <c r="NOS65" i="7"/>
  <c r="NOU65" i="7"/>
  <c r="NOW65" i="7"/>
  <c r="NOY65" i="7"/>
  <c r="NPA65" i="7"/>
  <c r="NPC65" i="7"/>
  <c r="NPE65" i="7"/>
  <c r="NPG65" i="7"/>
  <c r="NPI65" i="7"/>
  <c r="NPK65" i="7"/>
  <c r="NPM65" i="7"/>
  <c r="NPO65" i="7"/>
  <c r="NPQ65" i="7"/>
  <c r="NPS65" i="7"/>
  <c r="NPU65" i="7"/>
  <c r="NPW65" i="7"/>
  <c r="NPY65" i="7"/>
  <c r="NQA65" i="7"/>
  <c r="NQC65" i="7"/>
  <c r="NQE65" i="7"/>
  <c r="NQG65" i="7"/>
  <c r="NQI65" i="7"/>
  <c r="NQK65" i="7"/>
  <c r="NQM65" i="7"/>
  <c r="NQO65" i="7"/>
  <c r="NQQ65" i="7"/>
  <c r="NQS65" i="7"/>
  <c r="NQU65" i="7"/>
  <c r="NQW65" i="7"/>
  <c r="NQY65" i="7"/>
  <c r="NRA65" i="7"/>
  <c r="NRC65" i="7"/>
  <c r="NRE65" i="7"/>
  <c r="NRG65" i="7"/>
  <c r="NRI65" i="7"/>
  <c r="NRK65" i="7"/>
  <c r="NRM65" i="7"/>
  <c r="NRO65" i="7"/>
  <c r="NRQ65" i="7"/>
  <c r="NRS65" i="7"/>
  <c r="NRU65" i="7"/>
  <c r="NRW65" i="7"/>
  <c r="NRY65" i="7"/>
  <c r="NSA65" i="7"/>
  <c r="NSC65" i="7"/>
  <c r="NSE65" i="7"/>
  <c r="NSG65" i="7"/>
  <c r="NSI65" i="7"/>
  <c r="NSK65" i="7"/>
  <c r="NSM65" i="7"/>
  <c r="NSO65" i="7"/>
  <c r="NSQ65" i="7"/>
  <c r="NSS65" i="7"/>
  <c r="NSU65" i="7"/>
  <c r="NSW65" i="7"/>
  <c r="NSY65" i="7"/>
  <c r="NTA65" i="7"/>
  <c r="NTC65" i="7"/>
  <c r="NTE65" i="7"/>
  <c r="NTG65" i="7"/>
  <c r="NTI65" i="7"/>
  <c r="NTK65" i="7"/>
  <c r="NTM65" i="7"/>
  <c r="NTO65" i="7"/>
  <c r="NTQ65" i="7"/>
  <c r="NTS65" i="7"/>
  <c r="NTU65" i="7"/>
  <c r="NTW65" i="7"/>
  <c r="NTY65" i="7"/>
  <c r="NUA65" i="7"/>
  <c r="NUC65" i="7"/>
  <c r="NUE65" i="7"/>
  <c r="NUG65" i="7"/>
  <c r="NUI65" i="7"/>
  <c r="NUK65" i="7"/>
  <c r="NUM65" i="7"/>
  <c r="NUO65" i="7"/>
  <c r="NUQ65" i="7"/>
  <c r="NUS65" i="7"/>
  <c r="NUU65" i="7"/>
  <c r="NUW65" i="7"/>
  <c r="NUY65" i="7"/>
  <c r="NVA65" i="7"/>
  <c r="NVC65" i="7"/>
  <c r="NVE65" i="7"/>
  <c r="NVG65" i="7"/>
  <c r="NVI65" i="7"/>
  <c r="NVK65" i="7"/>
  <c r="NVM65" i="7"/>
  <c r="NVO65" i="7"/>
  <c r="NVQ65" i="7"/>
  <c r="NVS65" i="7"/>
  <c r="NVU65" i="7"/>
  <c r="NVW65" i="7"/>
  <c r="NVY65" i="7"/>
  <c r="NWA65" i="7"/>
  <c r="NWC65" i="7"/>
  <c r="NWE65" i="7"/>
  <c r="NWG65" i="7"/>
  <c r="NWI65" i="7"/>
  <c r="NWK65" i="7"/>
  <c r="NWM65" i="7"/>
  <c r="NWO65" i="7"/>
  <c r="NWQ65" i="7"/>
  <c r="NWS65" i="7"/>
  <c r="NWU65" i="7"/>
  <c r="NWW65" i="7"/>
  <c r="NWY65" i="7"/>
  <c r="NXA65" i="7"/>
  <c r="NXC65" i="7"/>
  <c r="NXE65" i="7"/>
  <c r="NXG65" i="7"/>
  <c r="NXI65" i="7"/>
  <c r="NXK65" i="7"/>
  <c r="NXM65" i="7"/>
  <c r="NXO65" i="7"/>
  <c r="NXQ65" i="7"/>
  <c r="NXS65" i="7"/>
  <c r="NXU65" i="7"/>
  <c r="NXW65" i="7"/>
  <c r="NXY65" i="7"/>
  <c r="NYA65" i="7"/>
  <c r="NYC65" i="7"/>
  <c r="NYE65" i="7"/>
  <c r="NYG65" i="7"/>
  <c r="NYI65" i="7"/>
  <c r="NYK65" i="7"/>
  <c r="NYM65" i="7"/>
  <c r="NYO65" i="7"/>
  <c r="NYQ65" i="7"/>
  <c r="NYS65" i="7"/>
  <c r="NYU65" i="7"/>
  <c r="NYW65" i="7"/>
  <c r="NYY65" i="7"/>
  <c r="NZA65" i="7"/>
  <c r="NZC65" i="7"/>
  <c r="NZE65" i="7"/>
  <c r="NZG65" i="7"/>
  <c r="NZI65" i="7"/>
  <c r="NZK65" i="7"/>
  <c r="NZM65" i="7"/>
  <c r="NZO65" i="7"/>
  <c r="NZQ65" i="7"/>
  <c r="NZS65" i="7"/>
  <c r="NZU65" i="7"/>
  <c r="NZW65" i="7"/>
  <c r="NZY65" i="7"/>
  <c r="OAA65" i="7"/>
  <c r="OAC65" i="7"/>
  <c r="OAE65" i="7"/>
  <c r="OAG65" i="7"/>
  <c r="OAI65" i="7"/>
  <c r="OAK65" i="7"/>
  <c r="OAM65" i="7"/>
  <c r="OAO65" i="7"/>
  <c r="OAQ65" i="7"/>
  <c r="OAS65" i="7"/>
  <c r="OAU65" i="7"/>
  <c r="OAW65" i="7"/>
  <c r="OAY65" i="7"/>
  <c r="OBA65" i="7"/>
  <c r="OBC65" i="7"/>
  <c r="OBE65" i="7"/>
  <c r="OBG65" i="7"/>
  <c r="OBI65" i="7"/>
  <c r="OBK65" i="7"/>
  <c r="OBM65" i="7"/>
  <c r="OBO65" i="7"/>
  <c r="OBQ65" i="7"/>
  <c r="OBS65" i="7"/>
  <c r="OBU65" i="7"/>
  <c r="OBW65" i="7"/>
  <c r="OBY65" i="7"/>
  <c r="OCA65" i="7"/>
  <c r="OCC65" i="7"/>
  <c r="OCE65" i="7"/>
  <c r="OCG65" i="7"/>
  <c r="OCI65" i="7"/>
  <c r="OCK65" i="7"/>
  <c r="OCM65" i="7"/>
  <c r="OCO65" i="7"/>
  <c r="OCQ65" i="7"/>
  <c r="OCS65" i="7"/>
  <c r="OCU65" i="7"/>
  <c r="OCW65" i="7"/>
  <c r="OCY65" i="7"/>
  <c r="ODA65" i="7"/>
  <c r="ODC65" i="7"/>
  <c r="ODE65" i="7"/>
  <c r="ODG65" i="7"/>
  <c r="ODI65" i="7"/>
  <c r="ODK65" i="7"/>
  <c r="ODM65" i="7"/>
  <c r="ODO65" i="7"/>
  <c r="ODQ65" i="7"/>
  <c r="ODS65" i="7"/>
  <c r="ODU65" i="7"/>
  <c r="ODW65" i="7"/>
  <c r="ODY65" i="7"/>
  <c r="OEA65" i="7"/>
  <c r="OEC65" i="7"/>
  <c r="OEE65" i="7"/>
  <c r="OEG65" i="7"/>
  <c r="OEI65" i="7"/>
  <c r="OEK65" i="7"/>
  <c r="OEM65" i="7"/>
  <c r="OEO65" i="7"/>
  <c r="OEQ65" i="7"/>
  <c r="OES65" i="7"/>
  <c r="OEU65" i="7"/>
  <c r="OEW65" i="7"/>
  <c r="OEY65" i="7"/>
  <c r="OFA65" i="7"/>
  <c r="OFC65" i="7"/>
  <c r="OFE65" i="7"/>
  <c r="OFG65" i="7"/>
  <c r="OFI65" i="7"/>
  <c r="OFK65" i="7"/>
  <c r="OFM65" i="7"/>
  <c r="OFO65" i="7"/>
  <c r="OFQ65" i="7"/>
  <c r="OFS65" i="7"/>
  <c r="OFU65" i="7"/>
  <c r="OFW65" i="7"/>
  <c r="OFY65" i="7"/>
  <c r="OGA65" i="7"/>
  <c r="OGC65" i="7"/>
  <c r="OGE65" i="7"/>
  <c r="OGG65" i="7"/>
  <c r="OGI65" i="7"/>
  <c r="OGK65" i="7"/>
  <c r="OGM65" i="7"/>
  <c r="OGO65" i="7"/>
  <c r="OGQ65" i="7"/>
  <c r="OGS65" i="7"/>
  <c r="OGU65" i="7"/>
  <c r="OGW65" i="7"/>
  <c r="OGY65" i="7"/>
  <c r="OHA65" i="7"/>
  <c r="OHC65" i="7"/>
  <c r="OHE65" i="7"/>
  <c r="OHG65" i="7"/>
  <c r="OHI65" i="7"/>
  <c r="OHK65" i="7"/>
  <c r="OHM65" i="7"/>
  <c r="OHO65" i="7"/>
  <c r="OHQ65" i="7"/>
  <c r="OHS65" i="7"/>
  <c r="OHU65" i="7"/>
  <c r="OHW65" i="7"/>
  <c r="OHY65" i="7"/>
  <c r="OIA65" i="7"/>
  <c r="OIC65" i="7"/>
  <c r="OIE65" i="7"/>
  <c r="OIG65" i="7"/>
  <c r="OII65" i="7"/>
  <c r="OIK65" i="7"/>
  <c r="OIM65" i="7"/>
  <c r="OIO65" i="7"/>
  <c r="OIQ65" i="7"/>
  <c r="OIS65" i="7"/>
  <c r="OIU65" i="7"/>
  <c r="OIW65" i="7"/>
  <c r="OIY65" i="7"/>
  <c r="OJA65" i="7"/>
  <c r="OJC65" i="7"/>
  <c r="OJE65" i="7"/>
  <c r="OJG65" i="7"/>
  <c r="OJI65" i="7"/>
  <c r="OJK65" i="7"/>
  <c r="OJM65" i="7"/>
  <c r="OJO65" i="7"/>
  <c r="OJQ65" i="7"/>
  <c r="OJS65" i="7"/>
  <c r="OJU65" i="7"/>
  <c r="OJW65" i="7"/>
  <c r="OJY65" i="7"/>
  <c r="OKA65" i="7"/>
  <c r="OKC65" i="7"/>
  <c r="OKE65" i="7"/>
  <c r="OKG65" i="7"/>
  <c r="OKI65" i="7"/>
  <c r="OKK65" i="7"/>
  <c r="OKM65" i="7"/>
  <c r="OKO65" i="7"/>
  <c r="OKQ65" i="7"/>
  <c r="OKS65" i="7"/>
  <c r="OKU65" i="7"/>
  <c r="OKW65" i="7"/>
  <c r="OKY65" i="7"/>
  <c r="OLA65" i="7"/>
  <c r="OLC65" i="7"/>
  <c r="OLE65" i="7"/>
  <c r="OLG65" i="7"/>
  <c r="OLI65" i="7"/>
  <c r="OLK65" i="7"/>
  <c r="OLM65" i="7"/>
  <c r="OLO65" i="7"/>
  <c r="OLQ65" i="7"/>
  <c r="OLS65" i="7"/>
  <c r="OLU65" i="7"/>
  <c r="OLW65" i="7"/>
  <c r="OLY65" i="7"/>
  <c r="OMA65" i="7"/>
  <c r="OMC65" i="7"/>
  <c r="OME65" i="7"/>
  <c r="OMG65" i="7"/>
  <c r="OMI65" i="7"/>
  <c r="OMK65" i="7"/>
  <c r="OMM65" i="7"/>
  <c r="OMO65" i="7"/>
  <c r="OMQ65" i="7"/>
  <c r="OMS65" i="7"/>
  <c r="OMU65" i="7"/>
  <c r="OMW65" i="7"/>
  <c r="OMY65" i="7"/>
  <c r="ONA65" i="7"/>
  <c r="ONC65" i="7"/>
  <c r="ONE65" i="7"/>
  <c r="ONG65" i="7"/>
  <c r="ONI65" i="7"/>
  <c r="ONK65" i="7"/>
  <c r="ONM65" i="7"/>
  <c r="ONO65" i="7"/>
  <c r="ONQ65" i="7"/>
  <c r="ONS65" i="7"/>
  <c r="ONU65" i="7"/>
  <c r="ONW65" i="7"/>
  <c r="ONY65" i="7"/>
  <c r="OOA65" i="7"/>
  <c r="OOC65" i="7"/>
  <c r="OOE65" i="7"/>
  <c r="OOG65" i="7"/>
  <c r="OOI65" i="7"/>
  <c r="OOK65" i="7"/>
  <c r="OOM65" i="7"/>
  <c r="OOO65" i="7"/>
  <c r="OOQ65" i="7"/>
  <c r="OOS65" i="7"/>
  <c r="OOU65" i="7"/>
  <c r="OOW65" i="7"/>
  <c r="OOY65" i="7"/>
  <c r="OPA65" i="7"/>
  <c r="OPC65" i="7"/>
  <c r="OPE65" i="7"/>
  <c r="OPG65" i="7"/>
  <c r="OPI65" i="7"/>
  <c r="OPK65" i="7"/>
  <c r="OPM65" i="7"/>
  <c r="OPO65" i="7"/>
  <c r="OPQ65" i="7"/>
  <c r="OPS65" i="7"/>
  <c r="OPU65" i="7"/>
  <c r="OPW65" i="7"/>
  <c r="OPY65" i="7"/>
  <c r="OQA65" i="7"/>
  <c r="OQC65" i="7"/>
  <c r="OQE65" i="7"/>
  <c r="OQG65" i="7"/>
  <c r="OQI65" i="7"/>
  <c r="OQK65" i="7"/>
  <c r="OQM65" i="7"/>
  <c r="OQO65" i="7"/>
  <c r="OQQ65" i="7"/>
  <c r="OQS65" i="7"/>
  <c r="OQU65" i="7"/>
  <c r="OQW65" i="7"/>
  <c r="OQY65" i="7"/>
  <c r="ORA65" i="7"/>
  <c r="ORC65" i="7"/>
  <c r="ORE65" i="7"/>
  <c r="ORG65" i="7"/>
  <c r="ORI65" i="7"/>
  <c r="ORK65" i="7"/>
  <c r="ORM65" i="7"/>
  <c r="ORO65" i="7"/>
  <c r="ORQ65" i="7"/>
  <c r="ORS65" i="7"/>
  <c r="ORU65" i="7"/>
  <c r="ORW65" i="7"/>
  <c r="ORY65" i="7"/>
  <c r="OSA65" i="7"/>
  <c r="OSC65" i="7"/>
  <c r="OSE65" i="7"/>
  <c r="OSG65" i="7"/>
  <c r="OSI65" i="7"/>
  <c r="OSK65" i="7"/>
  <c r="OSM65" i="7"/>
  <c r="OSO65" i="7"/>
  <c r="OSQ65" i="7"/>
  <c r="OSS65" i="7"/>
  <c r="OSU65" i="7"/>
  <c r="OSW65" i="7"/>
  <c r="OSY65" i="7"/>
  <c r="OTA65" i="7"/>
  <c r="OTC65" i="7"/>
  <c r="OTE65" i="7"/>
  <c r="OTG65" i="7"/>
  <c r="OTI65" i="7"/>
  <c r="OTK65" i="7"/>
  <c r="OTM65" i="7"/>
  <c r="OTO65" i="7"/>
  <c r="OTQ65" i="7"/>
  <c r="OTS65" i="7"/>
  <c r="OTU65" i="7"/>
  <c r="OTW65" i="7"/>
  <c r="OTY65" i="7"/>
  <c r="OUA65" i="7"/>
  <c r="OUC65" i="7"/>
  <c r="OUE65" i="7"/>
  <c r="OUG65" i="7"/>
  <c r="OUI65" i="7"/>
  <c r="OUK65" i="7"/>
  <c r="OUM65" i="7"/>
  <c r="OUO65" i="7"/>
  <c r="OUQ65" i="7"/>
  <c r="OUS65" i="7"/>
  <c r="OUU65" i="7"/>
  <c r="OUW65" i="7"/>
  <c r="OUY65" i="7"/>
  <c r="OVA65" i="7"/>
  <c r="OVC65" i="7"/>
  <c r="OVE65" i="7"/>
  <c r="OVG65" i="7"/>
  <c r="OVI65" i="7"/>
  <c r="OVK65" i="7"/>
  <c r="OVM65" i="7"/>
  <c r="OVO65" i="7"/>
  <c r="OVQ65" i="7"/>
  <c r="OVS65" i="7"/>
  <c r="OVU65" i="7"/>
  <c r="OVW65" i="7"/>
  <c r="OVY65" i="7"/>
  <c r="OWA65" i="7"/>
  <c r="OWC65" i="7"/>
  <c r="OWE65" i="7"/>
  <c r="OWG65" i="7"/>
  <c r="OWI65" i="7"/>
  <c r="OWK65" i="7"/>
  <c r="OWM65" i="7"/>
  <c r="OWO65" i="7"/>
  <c r="OWQ65" i="7"/>
  <c r="OWS65" i="7"/>
  <c r="OWU65" i="7"/>
  <c r="OWW65" i="7"/>
  <c r="OWY65" i="7"/>
  <c r="OXA65" i="7"/>
  <c r="OXC65" i="7"/>
  <c r="OXE65" i="7"/>
  <c r="OXG65" i="7"/>
  <c r="OXI65" i="7"/>
  <c r="OXK65" i="7"/>
  <c r="OXM65" i="7"/>
  <c r="OXO65" i="7"/>
  <c r="OXQ65" i="7"/>
  <c r="OXS65" i="7"/>
  <c r="OXU65" i="7"/>
  <c r="OXW65" i="7"/>
  <c r="OXY65" i="7"/>
  <c r="OYA65" i="7"/>
  <c r="OYC65" i="7"/>
  <c r="OYE65" i="7"/>
  <c r="OYG65" i="7"/>
  <c r="OYI65" i="7"/>
  <c r="OYK65" i="7"/>
  <c r="OYM65" i="7"/>
  <c r="OYO65" i="7"/>
  <c r="OYQ65" i="7"/>
  <c r="OYS65" i="7"/>
  <c r="OYU65" i="7"/>
  <c r="OYW65" i="7"/>
  <c r="OYY65" i="7"/>
  <c r="OZA65" i="7"/>
  <c r="OZC65" i="7"/>
  <c r="OZE65" i="7"/>
  <c r="OZG65" i="7"/>
  <c r="OZI65" i="7"/>
  <c r="OZK65" i="7"/>
  <c r="OZM65" i="7"/>
  <c r="OZO65" i="7"/>
  <c r="OZQ65" i="7"/>
  <c r="OZS65" i="7"/>
  <c r="OZU65" i="7"/>
  <c r="OZW65" i="7"/>
  <c r="OZY65" i="7"/>
  <c r="PAA65" i="7"/>
  <c r="PAC65" i="7"/>
  <c r="PAE65" i="7"/>
  <c r="PAG65" i="7"/>
  <c r="PAI65" i="7"/>
  <c r="PAK65" i="7"/>
  <c r="PAM65" i="7"/>
  <c r="PAO65" i="7"/>
  <c r="PAQ65" i="7"/>
  <c r="PAS65" i="7"/>
  <c r="PAU65" i="7"/>
  <c r="PAW65" i="7"/>
  <c r="PAY65" i="7"/>
  <c r="PBA65" i="7"/>
  <c r="PBC65" i="7"/>
  <c r="PBE65" i="7"/>
  <c r="PBG65" i="7"/>
  <c r="PBI65" i="7"/>
  <c r="PBK65" i="7"/>
  <c r="PBM65" i="7"/>
  <c r="PBO65" i="7"/>
  <c r="PBQ65" i="7"/>
  <c r="PBS65" i="7"/>
  <c r="PBU65" i="7"/>
  <c r="PBW65" i="7"/>
  <c r="PBY65" i="7"/>
  <c r="PCA65" i="7"/>
  <c r="PCC65" i="7"/>
  <c r="PCE65" i="7"/>
  <c r="PCG65" i="7"/>
  <c r="PCI65" i="7"/>
  <c r="PCK65" i="7"/>
  <c r="PCM65" i="7"/>
  <c r="PCO65" i="7"/>
  <c r="PCQ65" i="7"/>
  <c r="PCS65" i="7"/>
  <c r="PCU65" i="7"/>
  <c r="PCW65" i="7"/>
  <c r="PCY65" i="7"/>
  <c r="PDA65" i="7"/>
  <c r="PDC65" i="7"/>
  <c r="PDE65" i="7"/>
  <c r="PDG65" i="7"/>
  <c r="PDI65" i="7"/>
  <c r="PDK65" i="7"/>
  <c r="PDM65" i="7"/>
  <c r="PDO65" i="7"/>
  <c r="PDQ65" i="7"/>
  <c r="PDS65" i="7"/>
  <c r="PDU65" i="7"/>
  <c r="PDW65" i="7"/>
  <c r="PDY65" i="7"/>
  <c r="PEA65" i="7"/>
  <c r="PEC65" i="7"/>
  <c r="PEE65" i="7"/>
  <c r="PEG65" i="7"/>
  <c r="PEI65" i="7"/>
  <c r="PEK65" i="7"/>
  <c r="PEM65" i="7"/>
  <c r="PEO65" i="7"/>
  <c r="PEQ65" i="7"/>
  <c r="PES65" i="7"/>
  <c r="PEU65" i="7"/>
  <c r="PEW65" i="7"/>
  <c r="PEY65" i="7"/>
  <c r="PFA65" i="7"/>
  <c r="PFC65" i="7"/>
  <c r="PFE65" i="7"/>
  <c r="PFG65" i="7"/>
  <c r="PFI65" i="7"/>
  <c r="PFK65" i="7"/>
  <c r="PFM65" i="7"/>
  <c r="PFO65" i="7"/>
  <c r="PFQ65" i="7"/>
  <c r="PFS65" i="7"/>
  <c r="PFU65" i="7"/>
  <c r="PFW65" i="7"/>
  <c r="PFY65" i="7"/>
  <c r="PGA65" i="7"/>
  <c r="PGC65" i="7"/>
  <c r="PGE65" i="7"/>
  <c r="PGG65" i="7"/>
  <c r="PGI65" i="7"/>
  <c r="PGK65" i="7"/>
  <c r="PGM65" i="7"/>
  <c r="PGO65" i="7"/>
  <c r="PGQ65" i="7"/>
  <c r="PGS65" i="7"/>
  <c r="PGU65" i="7"/>
  <c r="PGW65" i="7"/>
  <c r="PGY65" i="7"/>
  <c r="PHA65" i="7"/>
  <c r="PHC65" i="7"/>
  <c r="PHE65" i="7"/>
  <c r="PHG65" i="7"/>
  <c r="PHI65" i="7"/>
  <c r="PHK65" i="7"/>
  <c r="PHM65" i="7"/>
  <c r="PHO65" i="7"/>
  <c r="PHQ65" i="7"/>
  <c r="PHS65" i="7"/>
  <c r="PHU65" i="7"/>
  <c r="PHW65" i="7"/>
  <c r="PHY65" i="7"/>
  <c r="PIA65" i="7"/>
  <c r="PIC65" i="7"/>
  <c r="PIE65" i="7"/>
  <c r="PIG65" i="7"/>
  <c r="PII65" i="7"/>
  <c r="PIK65" i="7"/>
  <c r="PIM65" i="7"/>
  <c r="PIO65" i="7"/>
  <c r="PIQ65" i="7"/>
  <c r="PIS65" i="7"/>
  <c r="PIU65" i="7"/>
  <c r="PIW65" i="7"/>
  <c r="PIY65" i="7"/>
  <c r="PJA65" i="7"/>
  <c r="PJC65" i="7"/>
  <c r="PJE65" i="7"/>
  <c r="PJG65" i="7"/>
  <c r="PJI65" i="7"/>
  <c r="PJK65" i="7"/>
  <c r="PJM65" i="7"/>
  <c r="PJO65" i="7"/>
  <c r="PJQ65" i="7"/>
  <c r="PJS65" i="7"/>
  <c r="PJU65" i="7"/>
  <c r="PJW65" i="7"/>
  <c r="PJY65" i="7"/>
  <c r="PKA65" i="7"/>
  <c r="PKC65" i="7"/>
  <c r="PKE65" i="7"/>
  <c r="PKG65" i="7"/>
  <c r="PKI65" i="7"/>
  <c r="PKK65" i="7"/>
  <c r="PKM65" i="7"/>
  <c r="PKO65" i="7"/>
  <c r="PKQ65" i="7"/>
  <c r="PKS65" i="7"/>
  <c r="PKU65" i="7"/>
  <c r="PKW65" i="7"/>
  <c r="PKY65" i="7"/>
  <c r="PLA65" i="7"/>
  <c r="PLC65" i="7"/>
  <c r="PLE65" i="7"/>
  <c r="PLG65" i="7"/>
  <c r="PLI65" i="7"/>
  <c r="PLK65" i="7"/>
  <c r="PLM65" i="7"/>
  <c r="PLO65" i="7"/>
  <c r="PLQ65" i="7"/>
  <c r="PLS65" i="7"/>
  <c r="PLU65" i="7"/>
  <c r="PLW65" i="7"/>
  <c r="PLY65" i="7"/>
  <c r="PMA65" i="7"/>
  <c r="PMC65" i="7"/>
  <c r="PME65" i="7"/>
  <c r="PMG65" i="7"/>
  <c r="PMI65" i="7"/>
  <c r="PMK65" i="7"/>
  <c r="PMM65" i="7"/>
  <c r="PMO65" i="7"/>
  <c r="PMQ65" i="7"/>
  <c r="PMS65" i="7"/>
  <c r="PMU65" i="7"/>
  <c r="PMW65" i="7"/>
  <c r="PMY65" i="7"/>
  <c r="PNA65" i="7"/>
  <c r="PNC65" i="7"/>
  <c r="PNE65" i="7"/>
  <c r="PNG65" i="7"/>
  <c r="PNI65" i="7"/>
  <c r="PNK65" i="7"/>
  <c r="PNM65" i="7"/>
  <c r="PNO65" i="7"/>
  <c r="PNQ65" i="7"/>
  <c r="PNS65" i="7"/>
  <c r="PNU65" i="7"/>
  <c r="PNW65" i="7"/>
  <c r="PNY65" i="7"/>
  <c r="POA65" i="7"/>
  <c r="POC65" i="7"/>
  <c r="POE65" i="7"/>
  <c r="POG65" i="7"/>
  <c r="POI65" i="7"/>
  <c r="POK65" i="7"/>
  <c r="POM65" i="7"/>
  <c r="POO65" i="7"/>
  <c r="POQ65" i="7"/>
  <c r="POS65" i="7"/>
  <c r="POU65" i="7"/>
  <c r="POW65" i="7"/>
  <c r="POY65" i="7"/>
  <c r="PPA65" i="7"/>
  <c r="PPC65" i="7"/>
  <c r="PPE65" i="7"/>
  <c r="PPG65" i="7"/>
  <c r="PPI65" i="7"/>
  <c r="PPK65" i="7"/>
  <c r="PPM65" i="7"/>
  <c r="PPO65" i="7"/>
  <c r="PPQ65" i="7"/>
  <c r="PPS65" i="7"/>
  <c r="PPU65" i="7"/>
  <c r="PPW65" i="7"/>
  <c r="PPY65" i="7"/>
  <c r="PQA65" i="7"/>
  <c r="PQC65" i="7"/>
  <c r="PQE65" i="7"/>
  <c r="PQG65" i="7"/>
  <c r="PQI65" i="7"/>
  <c r="PQK65" i="7"/>
  <c r="PQM65" i="7"/>
  <c r="PQO65" i="7"/>
  <c r="PQQ65" i="7"/>
  <c r="PQS65" i="7"/>
  <c r="PQU65" i="7"/>
  <c r="PQW65" i="7"/>
  <c r="PQY65" i="7"/>
  <c r="PRA65" i="7"/>
  <c r="PRC65" i="7"/>
  <c r="PRE65" i="7"/>
  <c r="PRG65" i="7"/>
  <c r="PRI65" i="7"/>
  <c r="PRK65" i="7"/>
  <c r="PRM65" i="7"/>
  <c r="PRO65" i="7"/>
  <c r="PRQ65" i="7"/>
  <c r="PRS65" i="7"/>
  <c r="PRU65" i="7"/>
  <c r="PRW65" i="7"/>
  <c r="PRY65" i="7"/>
  <c r="PSA65" i="7"/>
  <c r="PSC65" i="7"/>
  <c r="PSE65" i="7"/>
  <c r="PSG65" i="7"/>
  <c r="PSI65" i="7"/>
  <c r="PSK65" i="7"/>
  <c r="PSM65" i="7"/>
  <c r="PSO65" i="7"/>
  <c r="PSQ65" i="7"/>
  <c r="PSS65" i="7"/>
  <c r="PSU65" i="7"/>
  <c r="PSW65" i="7"/>
  <c r="PSY65" i="7"/>
  <c r="PTA65" i="7"/>
  <c r="PTC65" i="7"/>
  <c r="PTE65" i="7"/>
  <c r="PTG65" i="7"/>
  <c r="PTI65" i="7"/>
  <c r="PTK65" i="7"/>
  <c r="PTM65" i="7"/>
  <c r="PTO65" i="7"/>
  <c r="PTQ65" i="7"/>
  <c r="PTS65" i="7"/>
  <c r="PTU65" i="7"/>
  <c r="PTW65" i="7"/>
  <c r="PTY65" i="7"/>
  <c r="PUA65" i="7"/>
  <c r="PUC65" i="7"/>
  <c r="PUE65" i="7"/>
  <c r="PUG65" i="7"/>
  <c r="PUI65" i="7"/>
  <c r="PUK65" i="7"/>
  <c r="PUM65" i="7"/>
  <c r="PUO65" i="7"/>
  <c r="PUQ65" i="7"/>
  <c r="PUS65" i="7"/>
  <c r="PUU65" i="7"/>
  <c r="PUW65" i="7"/>
  <c r="PUY65" i="7"/>
  <c r="PVA65" i="7"/>
  <c r="PVC65" i="7"/>
  <c r="PVE65" i="7"/>
  <c r="PVG65" i="7"/>
  <c r="PVI65" i="7"/>
  <c r="PVK65" i="7"/>
  <c r="PVM65" i="7"/>
  <c r="PVO65" i="7"/>
  <c r="PVQ65" i="7"/>
  <c r="PVS65" i="7"/>
  <c r="PVU65" i="7"/>
  <c r="PVW65" i="7"/>
  <c r="PVY65" i="7"/>
  <c r="PWA65" i="7"/>
  <c r="PWC65" i="7"/>
  <c r="PWE65" i="7"/>
  <c r="PWG65" i="7"/>
  <c r="PWI65" i="7"/>
  <c r="PWK65" i="7"/>
  <c r="PWM65" i="7"/>
  <c r="PWO65" i="7"/>
  <c r="PWQ65" i="7"/>
  <c r="PWS65" i="7"/>
  <c r="PWU65" i="7"/>
  <c r="PWW65" i="7"/>
  <c r="PWY65" i="7"/>
  <c r="PXA65" i="7"/>
  <c r="PXC65" i="7"/>
  <c r="PXE65" i="7"/>
  <c r="PXG65" i="7"/>
  <c r="PXI65" i="7"/>
  <c r="PXK65" i="7"/>
  <c r="PXM65" i="7"/>
  <c r="PXO65" i="7"/>
  <c r="PXQ65" i="7"/>
  <c r="PXS65" i="7"/>
  <c r="PXU65" i="7"/>
  <c r="PXW65" i="7"/>
  <c r="PXY65" i="7"/>
  <c r="PYA65" i="7"/>
  <c r="PYC65" i="7"/>
  <c r="PYE65" i="7"/>
  <c r="PYG65" i="7"/>
  <c r="PYI65" i="7"/>
  <c r="PYK65" i="7"/>
  <c r="PYM65" i="7"/>
  <c r="PYO65" i="7"/>
  <c r="PYQ65" i="7"/>
  <c r="PYS65" i="7"/>
  <c r="PYU65" i="7"/>
  <c r="PYW65" i="7"/>
  <c r="PYY65" i="7"/>
  <c r="PZA65" i="7"/>
  <c r="PZC65" i="7"/>
  <c r="PZE65" i="7"/>
  <c r="PZG65" i="7"/>
  <c r="PZI65" i="7"/>
  <c r="PZK65" i="7"/>
  <c r="PZM65" i="7"/>
  <c r="PZO65" i="7"/>
  <c r="PZQ65" i="7"/>
  <c r="PZS65" i="7"/>
  <c r="PZU65" i="7"/>
  <c r="PZW65" i="7"/>
  <c r="PZY65" i="7"/>
  <c r="QAA65" i="7"/>
  <c r="QAC65" i="7"/>
  <c r="QAE65" i="7"/>
  <c r="QAG65" i="7"/>
  <c r="QAI65" i="7"/>
  <c r="QAK65" i="7"/>
  <c r="QAM65" i="7"/>
  <c r="QAO65" i="7"/>
  <c r="QAQ65" i="7"/>
  <c r="QAS65" i="7"/>
  <c r="QAU65" i="7"/>
  <c r="QAW65" i="7"/>
  <c r="QAY65" i="7"/>
  <c r="QBA65" i="7"/>
  <c r="QBC65" i="7"/>
  <c r="QBE65" i="7"/>
  <c r="QBG65" i="7"/>
  <c r="QBI65" i="7"/>
  <c r="QBK65" i="7"/>
  <c r="QBM65" i="7"/>
  <c r="QBO65" i="7"/>
  <c r="QBQ65" i="7"/>
  <c r="QBS65" i="7"/>
  <c r="QBU65" i="7"/>
  <c r="QBW65" i="7"/>
  <c r="QBY65" i="7"/>
  <c r="QCA65" i="7"/>
  <c r="QCC65" i="7"/>
  <c r="QCE65" i="7"/>
  <c r="QCG65" i="7"/>
  <c r="QCI65" i="7"/>
  <c r="QCK65" i="7"/>
  <c r="QCM65" i="7"/>
  <c r="QCO65" i="7"/>
  <c r="QCQ65" i="7"/>
  <c r="QCS65" i="7"/>
  <c r="QCU65" i="7"/>
  <c r="QCW65" i="7"/>
  <c r="QCY65" i="7"/>
  <c r="QDA65" i="7"/>
  <c r="QDC65" i="7"/>
  <c r="QDE65" i="7"/>
  <c r="QDG65" i="7"/>
  <c r="QDI65" i="7"/>
  <c r="QDK65" i="7"/>
  <c r="QDM65" i="7"/>
  <c r="QDO65" i="7"/>
  <c r="QDQ65" i="7"/>
  <c r="QDS65" i="7"/>
  <c r="QDU65" i="7"/>
  <c r="QDW65" i="7"/>
  <c r="QDY65" i="7"/>
  <c r="QEA65" i="7"/>
  <c r="QEC65" i="7"/>
  <c r="QEE65" i="7"/>
  <c r="QEG65" i="7"/>
  <c r="QEI65" i="7"/>
  <c r="QEK65" i="7"/>
  <c r="QEM65" i="7"/>
  <c r="QEO65" i="7"/>
  <c r="QEQ65" i="7"/>
  <c r="QES65" i="7"/>
  <c r="QEU65" i="7"/>
  <c r="QEW65" i="7"/>
  <c r="QEY65" i="7"/>
  <c r="QFA65" i="7"/>
  <c r="QFC65" i="7"/>
  <c r="QFE65" i="7"/>
  <c r="QFG65" i="7"/>
  <c r="QFI65" i="7"/>
  <c r="QFK65" i="7"/>
  <c r="QFM65" i="7"/>
  <c r="QFO65" i="7"/>
  <c r="QFQ65" i="7"/>
  <c r="QFS65" i="7"/>
  <c r="QFU65" i="7"/>
  <c r="QFW65" i="7"/>
  <c r="QFY65" i="7"/>
  <c r="QGA65" i="7"/>
  <c r="QGC65" i="7"/>
  <c r="QGE65" i="7"/>
  <c r="QGG65" i="7"/>
  <c r="QGI65" i="7"/>
  <c r="QGK65" i="7"/>
  <c r="QGM65" i="7"/>
  <c r="QGO65" i="7"/>
  <c r="QGQ65" i="7"/>
  <c r="QGS65" i="7"/>
  <c r="QGU65" i="7"/>
  <c r="QGW65" i="7"/>
  <c r="QGY65" i="7"/>
  <c r="QHA65" i="7"/>
  <c r="QHC65" i="7"/>
  <c r="QHE65" i="7"/>
  <c r="QHG65" i="7"/>
  <c r="QHI65" i="7"/>
  <c r="QHK65" i="7"/>
  <c r="QHM65" i="7"/>
  <c r="QHO65" i="7"/>
  <c r="QHQ65" i="7"/>
  <c r="QHS65" i="7"/>
  <c r="QHU65" i="7"/>
  <c r="QHW65" i="7"/>
  <c r="QHY65" i="7"/>
  <c r="QIA65" i="7"/>
  <c r="QIC65" i="7"/>
  <c r="QIE65" i="7"/>
  <c r="QIG65" i="7"/>
  <c r="QII65" i="7"/>
  <c r="QIK65" i="7"/>
  <c r="QIM65" i="7"/>
  <c r="QIO65" i="7"/>
  <c r="QIQ65" i="7"/>
  <c r="QIS65" i="7"/>
  <c r="QIU65" i="7"/>
  <c r="QIW65" i="7"/>
  <c r="QIY65" i="7"/>
  <c r="QJA65" i="7"/>
  <c r="QJC65" i="7"/>
  <c r="QJE65" i="7"/>
  <c r="QJG65" i="7"/>
  <c r="QJI65" i="7"/>
  <c r="QJK65" i="7"/>
  <c r="QJM65" i="7"/>
  <c r="QJO65" i="7"/>
  <c r="QJQ65" i="7"/>
  <c r="QJS65" i="7"/>
  <c r="QJU65" i="7"/>
  <c r="QJW65" i="7"/>
  <c r="QJY65" i="7"/>
  <c r="QKA65" i="7"/>
  <c r="QKC65" i="7"/>
  <c r="QKE65" i="7"/>
  <c r="QKG65" i="7"/>
  <c r="QKI65" i="7"/>
  <c r="QKK65" i="7"/>
  <c r="QKM65" i="7"/>
  <c r="QKO65" i="7"/>
  <c r="QKQ65" i="7"/>
  <c r="QKS65" i="7"/>
  <c r="QKU65" i="7"/>
  <c r="QKW65" i="7"/>
  <c r="QKY65" i="7"/>
  <c r="QLA65" i="7"/>
  <c r="QLC65" i="7"/>
  <c r="QLE65" i="7"/>
  <c r="QLG65" i="7"/>
  <c r="QLI65" i="7"/>
  <c r="QLK65" i="7"/>
  <c r="QLM65" i="7"/>
  <c r="QLO65" i="7"/>
  <c r="QLQ65" i="7"/>
  <c r="QLS65" i="7"/>
  <c r="QLU65" i="7"/>
  <c r="QLW65" i="7"/>
  <c r="QLY65" i="7"/>
  <c r="QMA65" i="7"/>
  <c r="QMC65" i="7"/>
  <c r="QME65" i="7"/>
  <c r="QMG65" i="7"/>
  <c r="QMI65" i="7"/>
  <c r="QMK65" i="7"/>
  <c r="QMM65" i="7"/>
  <c r="QMO65" i="7"/>
  <c r="QMQ65" i="7"/>
  <c r="QMS65" i="7"/>
  <c r="QMU65" i="7"/>
  <c r="QMW65" i="7"/>
  <c r="QMY65" i="7"/>
  <c r="QNA65" i="7"/>
  <c r="QNC65" i="7"/>
  <c r="QNE65" i="7"/>
  <c r="QNG65" i="7"/>
  <c r="QNI65" i="7"/>
  <c r="QNK65" i="7"/>
  <c r="QNM65" i="7"/>
  <c r="QNO65" i="7"/>
  <c r="QNQ65" i="7"/>
  <c r="QNS65" i="7"/>
  <c r="QNU65" i="7"/>
  <c r="QNW65" i="7"/>
  <c r="QNY65" i="7"/>
  <c r="QOA65" i="7"/>
  <c r="QOC65" i="7"/>
  <c r="QOE65" i="7"/>
  <c r="QOG65" i="7"/>
  <c r="QOI65" i="7"/>
  <c r="QOK65" i="7"/>
  <c r="QOM65" i="7"/>
  <c r="QOO65" i="7"/>
  <c r="QOQ65" i="7"/>
  <c r="QOS65" i="7"/>
  <c r="QOU65" i="7"/>
  <c r="QOW65" i="7"/>
  <c r="QOY65" i="7"/>
  <c r="QPA65" i="7"/>
  <c r="QPC65" i="7"/>
  <c r="QPE65" i="7"/>
  <c r="QPG65" i="7"/>
  <c r="QPI65" i="7"/>
  <c r="QPK65" i="7"/>
  <c r="QPM65" i="7"/>
  <c r="QPO65" i="7"/>
  <c r="QPQ65" i="7"/>
  <c r="QPS65" i="7"/>
  <c r="QPU65" i="7"/>
  <c r="QPW65" i="7"/>
  <c r="QPY65" i="7"/>
  <c r="QQA65" i="7"/>
  <c r="QQC65" i="7"/>
  <c r="QQE65" i="7"/>
  <c r="QQG65" i="7"/>
  <c r="QQI65" i="7"/>
  <c r="QQK65" i="7"/>
  <c r="QQM65" i="7"/>
  <c r="QQO65" i="7"/>
  <c r="QQQ65" i="7"/>
  <c r="QQS65" i="7"/>
  <c r="QQU65" i="7"/>
  <c r="QQW65" i="7"/>
  <c r="QQY65" i="7"/>
  <c r="QRA65" i="7"/>
  <c r="QRC65" i="7"/>
  <c r="QRE65" i="7"/>
  <c r="QRG65" i="7"/>
  <c r="QRI65" i="7"/>
  <c r="QRK65" i="7"/>
  <c r="QRM65" i="7"/>
  <c r="QRO65" i="7"/>
  <c r="QRQ65" i="7"/>
  <c r="QRS65" i="7"/>
  <c r="QRU65" i="7"/>
  <c r="QRW65" i="7"/>
  <c r="QRY65" i="7"/>
  <c r="QSA65" i="7"/>
  <c r="QSC65" i="7"/>
  <c r="QSE65" i="7"/>
  <c r="QSG65" i="7"/>
  <c r="QSI65" i="7"/>
  <c r="QSK65" i="7"/>
  <c r="QSM65" i="7"/>
  <c r="QSO65" i="7"/>
  <c r="QSQ65" i="7"/>
  <c r="QSS65" i="7"/>
  <c r="QSU65" i="7"/>
  <c r="QSW65" i="7"/>
  <c r="QSY65" i="7"/>
  <c r="QTA65" i="7"/>
  <c r="QTC65" i="7"/>
  <c r="QTE65" i="7"/>
  <c r="QTG65" i="7"/>
  <c r="QTI65" i="7"/>
  <c r="QTK65" i="7"/>
  <c r="QTM65" i="7"/>
  <c r="QTO65" i="7"/>
  <c r="QTQ65" i="7"/>
  <c r="QTS65" i="7"/>
  <c r="QTU65" i="7"/>
  <c r="QTW65" i="7"/>
  <c r="QTY65" i="7"/>
  <c r="QUA65" i="7"/>
  <c r="QUC65" i="7"/>
  <c r="QUE65" i="7"/>
  <c r="QUG65" i="7"/>
  <c r="QUI65" i="7"/>
  <c r="QUK65" i="7"/>
  <c r="QUM65" i="7"/>
  <c r="QUO65" i="7"/>
  <c r="QUQ65" i="7"/>
  <c r="QUS65" i="7"/>
  <c r="QUU65" i="7"/>
  <c r="QUW65" i="7"/>
  <c r="QUY65" i="7"/>
  <c r="QVA65" i="7"/>
  <c r="QVC65" i="7"/>
  <c r="QVE65" i="7"/>
  <c r="QVG65" i="7"/>
  <c r="QVI65" i="7"/>
  <c r="QVK65" i="7"/>
  <c r="QVM65" i="7"/>
  <c r="QVO65" i="7"/>
  <c r="QVQ65" i="7"/>
  <c r="QVS65" i="7"/>
  <c r="QVU65" i="7"/>
  <c r="QVW65" i="7"/>
  <c r="QVY65" i="7"/>
  <c r="QWA65" i="7"/>
  <c r="QWC65" i="7"/>
  <c r="QWE65" i="7"/>
  <c r="QWG65" i="7"/>
  <c r="QWI65" i="7"/>
  <c r="QWK65" i="7"/>
  <c r="QWM65" i="7"/>
  <c r="QWO65" i="7"/>
  <c r="QWQ65" i="7"/>
  <c r="QWS65" i="7"/>
  <c r="QWU65" i="7"/>
  <c r="QWW65" i="7"/>
  <c r="QWY65" i="7"/>
  <c r="QXA65" i="7"/>
  <c r="QXC65" i="7"/>
  <c r="QXE65" i="7"/>
  <c r="QXG65" i="7"/>
  <c r="QXI65" i="7"/>
  <c r="QXK65" i="7"/>
  <c r="QXM65" i="7"/>
  <c r="QXO65" i="7"/>
  <c r="QXQ65" i="7"/>
  <c r="QXS65" i="7"/>
  <c r="QXU65" i="7"/>
  <c r="QXW65" i="7"/>
  <c r="QXY65" i="7"/>
  <c r="QYA65" i="7"/>
  <c r="QYC65" i="7"/>
  <c r="QYE65" i="7"/>
  <c r="QYG65" i="7"/>
  <c r="QYI65" i="7"/>
  <c r="QYK65" i="7"/>
  <c r="QYM65" i="7"/>
  <c r="QYO65" i="7"/>
  <c r="QYQ65" i="7"/>
  <c r="QYS65" i="7"/>
  <c r="QYU65" i="7"/>
  <c r="QYW65" i="7"/>
  <c r="QYY65" i="7"/>
  <c r="QZA65" i="7"/>
  <c r="QZC65" i="7"/>
  <c r="QZE65" i="7"/>
  <c r="QZG65" i="7"/>
  <c r="QZI65" i="7"/>
  <c r="QZK65" i="7"/>
  <c r="QZM65" i="7"/>
  <c r="QZO65" i="7"/>
  <c r="QZQ65" i="7"/>
  <c r="QZS65" i="7"/>
  <c r="QZU65" i="7"/>
  <c r="QZW65" i="7"/>
  <c r="QZY65" i="7"/>
  <c r="RAA65" i="7"/>
  <c r="RAC65" i="7"/>
  <c r="RAE65" i="7"/>
  <c r="RAG65" i="7"/>
  <c r="RAI65" i="7"/>
  <c r="RAK65" i="7"/>
  <c r="RAM65" i="7"/>
  <c r="RAO65" i="7"/>
  <c r="RAQ65" i="7"/>
  <c r="RAS65" i="7"/>
  <c r="RAU65" i="7"/>
  <c r="RAW65" i="7"/>
  <c r="RAY65" i="7"/>
  <c r="RBA65" i="7"/>
  <c r="RBC65" i="7"/>
  <c r="RBE65" i="7"/>
  <c r="RBG65" i="7"/>
  <c r="RBI65" i="7"/>
  <c r="RBK65" i="7"/>
  <c r="RBM65" i="7"/>
  <c r="RBO65" i="7"/>
  <c r="RBQ65" i="7"/>
  <c r="RBS65" i="7"/>
  <c r="RBU65" i="7"/>
  <c r="RBW65" i="7"/>
  <c r="RBY65" i="7"/>
  <c r="RCA65" i="7"/>
  <c r="RCC65" i="7"/>
  <c r="RCE65" i="7"/>
  <c r="RCG65" i="7"/>
  <c r="RCI65" i="7"/>
  <c r="RCK65" i="7"/>
  <c r="RCM65" i="7"/>
  <c r="RCO65" i="7"/>
  <c r="RCQ65" i="7"/>
  <c r="RCS65" i="7"/>
  <c r="RCU65" i="7"/>
  <c r="RCW65" i="7"/>
  <c r="RCY65" i="7"/>
  <c r="RDA65" i="7"/>
  <c r="RDC65" i="7"/>
  <c r="RDE65" i="7"/>
  <c r="RDG65" i="7"/>
  <c r="RDI65" i="7"/>
  <c r="RDK65" i="7"/>
  <c r="RDM65" i="7"/>
  <c r="RDO65" i="7"/>
  <c r="RDQ65" i="7"/>
  <c r="RDS65" i="7"/>
  <c r="RDU65" i="7"/>
  <c r="RDW65" i="7"/>
  <c r="RDY65" i="7"/>
  <c r="REA65" i="7"/>
  <c r="REC65" i="7"/>
  <c r="REE65" i="7"/>
  <c r="REG65" i="7"/>
  <c r="REI65" i="7"/>
  <c r="REK65" i="7"/>
  <c r="REM65" i="7"/>
  <c r="REO65" i="7"/>
  <c r="REQ65" i="7"/>
  <c r="RES65" i="7"/>
  <c r="REU65" i="7"/>
  <c r="REW65" i="7"/>
  <c r="REY65" i="7"/>
  <c r="RFA65" i="7"/>
  <c r="RFC65" i="7"/>
  <c r="RFE65" i="7"/>
  <c r="RFG65" i="7"/>
  <c r="RFI65" i="7"/>
  <c r="RFK65" i="7"/>
  <c r="RFM65" i="7"/>
  <c r="RFO65" i="7"/>
  <c r="RFQ65" i="7"/>
  <c r="RFS65" i="7"/>
  <c r="RFU65" i="7"/>
  <c r="RFW65" i="7"/>
  <c r="RFY65" i="7"/>
  <c r="RGA65" i="7"/>
  <c r="RGC65" i="7"/>
  <c r="RGE65" i="7"/>
  <c r="RGG65" i="7"/>
  <c r="RGI65" i="7"/>
  <c r="RGK65" i="7"/>
  <c r="RGM65" i="7"/>
  <c r="RGO65" i="7"/>
  <c r="RGQ65" i="7"/>
  <c r="RGS65" i="7"/>
  <c r="RGU65" i="7"/>
  <c r="RGW65" i="7"/>
  <c r="RGY65" i="7"/>
  <c r="RHA65" i="7"/>
  <c r="RHC65" i="7"/>
  <c r="RHE65" i="7"/>
  <c r="RHG65" i="7"/>
  <c r="RHI65" i="7"/>
  <c r="RHK65" i="7"/>
  <c r="RHM65" i="7"/>
  <c r="RHO65" i="7"/>
  <c r="RHQ65" i="7"/>
  <c r="RHS65" i="7"/>
  <c r="RHU65" i="7"/>
  <c r="RHW65" i="7"/>
  <c r="RHY65" i="7"/>
  <c r="RIA65" i="7"/>
  <c r="RIC65" i="7"/>
  <c r="RIE65" i="7"/>
  <c r="RIG65" i="7"/>
  <c r="RII65" i="7"/>
  <c r="RIK65" i="7"/>
  <c r="RIM65" i="7"/>
  <c r="RIO65" i="7"/>
  <c r="RIQ65" i="7"/>
  <c r="RIS65" i="7"/>
  <c r="RIU65" i="7"/>
  <c r="RIW65" i="7"/>
  <c r="RIY65" i="7"/>
  <c r="RJA65" i="7"/>
  <c r="RJC65" i="7"/>
  <c r="RJE65" i="7"/>
  <c r="RJG65" i="7"/>
  <c r="RJI65" i="7"/>
  <c r="RJK65" i="7"/>
  <c r="RJM65" i="7"/>
  <c r="RJO65" i="7"/>
  <c r="RJQ65" i="7"/>
  <c r="RJS65" i="7"/>
  <c r="RJU65" i="7"/>
  <c r="RJW65" i="7"/>
  <c r="RJY65" i="7"/>
  <c r="RKA65" i="7"/>
  <c r="RKC65" i="7"/>
  <c r="RKE65" i="7"/>
  <c r="RKG65" i="7"/>
  <c r="RKI65" i="7"/>
  <c r="RKK65" i="7"/>
  <c r="RKM65" i="7"/>
  <c r="RKO65" i="7"/>
  <c r="RKQ65" i="7"/>
  <c r="RKS65" i="7"/>
  <c r="RKU65" i="7"/>
  <c r="RKW65" i="7"/>
  <c r="RKY65" i="7"/>
  <c r="RLA65" i="7"/>
  <c r="RLC65" i="7"/>
  <c r="RLE65" i="7"/>
  <c r="RLG65" i="7"/>
  <c r="RLI65" i="7"/>
  <c r="RLK65" i="7"/>
  <c r="RLM65" i="7"/>
  <c r="RLO65" i="7"/>
  <c r="RLQ65" i="7"/>
  <c r="RLS65" i="7"/>
  <c r="RLU65" i="7"/>
  <c r="RLW65" i="7"/>
  <c r="RLY65" i="7"/>
  <c r="RMA65" i="7"/>
  <c r="RMC65" i="7"/>
  <c r="RME65" i="7"/>
  <c r="RMG65" i="7"/>
  <c r="RMI65" i="7"/>
  <c r="RMK65" i="7"/>
  <c r="RMM65" i="7"/>
  <c r="RMO65" i="7"/>
  <c r="RMQ65" i="7"/>
  <c r="RMS65" i="7"/>
  <c r="RMU65" i="7"/>
  <c r="RMW65" i="7"/>
  <c r="RMY65" i="7"/>
  <c r="RNA65" i="7"/>
  <c r="RNC65" i="7"/>
  <c r="RNE65" i="7"/>
  <c r="RNG65" i="7"/>
  <c r="RNI65" i="7"/>
  <c r="RNK65" i="7"/>
  <c r="RNM65" i="7"/>
  <c r="RNO65" i="7"/>
  <c r="RNQ65" i="7"/>
  <c r="RNS65" i="7"/>
  <c r="RNU65" i="7"/>
  <c r="RNW65" i="7"/>
  <c r="RNY65" i="7"/>
  <c r="ROA65" i="7"/>
  <c r="ROC65" i="7"/>
  <c r="ROE65" i="7"/>
  <c r="ROG65" i="7"/>
  <c r="ROI65" i="7"/>
  <c r="ROK65" i="7"/>
  <c r="ROM65" i="7"/>
  <c r="ROO65" i="7"/>
  <c r="ROQ65" i="7"/>
  <c r="ROS65" i="7"/>
  <c r="ROU65" i="7"/>
  <c r="ROW65" i="7"/>
  <c r="ROY65" i="7"/>
  <c r="RPA65" i="7"/>
  <c r="RPC65" i="7"/>
  <c r="RPE65" i="7"/>
  <c r="RPG65" i="7"/>
  <c r="RPI65" i="7"/>
  <c r="RPK65" i="7"/>
  <c r="RPM65" i="7"/>
  <c r="RPO65" i="7"/>
  <c r="RPQ65" i="7"/>
  <c r="RPS65" i="7"/>
  <c r="RPU65" i="7"/>
  <c r="RPW65" i="7"/>
  <c r="RPY65" i="7"/>
  <c r="RQA65" i="7"/>
  <c r="RQC65" i="7"/>
  <c r="RQE65" i="7"/>
  <c r="RQG65" i="7"/>
  <c r="RQI65" i="7"/>
  <c r="RQK65" i="7"/>
  <c r="RQM65" i="7"/>
  <c r="RQO65" i="7"/>
  <c r="RQQ65" i="7"/>
  <c r="RQS65" i="7"/>
  <c r="RQU65" i="7"/>
  <c r="RQW65" i="7"/>
  <c r="RQY65" i="7"/>
  <c r="RRA65" i="7"/>
  <c r="RRC65" i="7"/>
  <c r="RRE65" i="7"/>
  <c r="RRG65" i="7"/>
  <c r="RRI65" i="7"/>
  <c r="RRK65" i="7"/>
  <c r="RRM65" i="7"/>
  <c r="RRO65" i="7"/>
  <c r="RRQ65" i="7"/>
  <c r="RRS65" i="7"/>
  <c r="RRU65" i="7"/>
  <c r="RRW65" i="7"/>
  <c r="RRY65" i="7"/>
  <c r="RSA65" i="7"/>
  <c r="RSC65" i="7"/>
  <c r="RSE65" i="7"/>
  <c r="RSG65" i="7"/>
  <c r="RSI65" i="7"/>
  <c r="RSK65" i="7"/>
  <c r="RSM65" i="7"/>
  <c r="RSO65" i="7"/>
  <c r="RSQ65" i="7"/>
  <c r="RSS65" i="7"/>
  <c r="RSU65" i="7"/>
  <c r="RSW65" i="7"/>
  <c r="RSY65" i="7"/>
  <c r="RTA65" i="7"/>
  <c r="RTC65" i="7"/>
  <c r="RTE65" i="7"/>
  <c r="RTG65" i="7"/>
  <c r="RTI65" i="7"/>
  <c r="RTK65" i="7"/>
  <c r="RTM65" i="7"/>
  <c r="RTO65" i="7"/>
  <c r="RTQ65" i="7"/>
  <c r="RTS65" i="7"/>
  <c r="RTU65" i="7"/>
  <c r="RTW65" i="7"/>
  <c r="RTY65" i="7"/>
  <c r="RUA65" i="7"/>
  <c r="RUC65" i="7"/>
  <c r="RUE65" i="7"/>
  <c r="RUG65" i="7"/>
  <c r="RUI65" i="7"/>
  <c r="RUK65" i="7"/>
  <c r="RUM65" i="7"/>
  <c r="RUO65" i="7"/>
  <c r="RUQ65" i="7"/>
  <c r="RUS65" i="7"/>
  <c r="RUU65" i="7"/>
  <c r="RUW65" i="7"/>
  <c r="RUY65" i="7"/>
  <c r="RVA65" i="7"/>
  <c r="RVC65" i="7"/>
  <c r="RVE65" i="7"/>
  <c r="RVG65" i="7"/>
  <c r="RVI65" i="7"/>
  <c r="RVK65" i="7"/>
  <c r="RVM65" i="7"/>
  <c r="RVO65" i="7"/>
  <c r="RVQ65" i="7"/>
  <c r="RVS65" i="7"/>
  <c r="RVU65" i="7"/>
  <c r="RVW65" i="7"/>
  <c r="RVY65" i="7"/>
  <c r="RWA65" i="7"/>
  <c r="RWC65" i="7"/>
  <c r="RWE65" i="7"/>
  <c r="RWG65" i="7"/>
  <c r="RWI65" i="7"/>
  <c r="RWK65" i="7"/>
  <c r="RWM65" i="7"/>
  <c r="RWO65" i="7"/>
  <c r="RWQ65" i="7"/>
  <c r="RWS65" i="7"/>
  <c r="RWU65" i="7"/>
  <c r="RWW65" i="7"/>
  <c r="RWY65" i="7"/>
  <c r="RXA65" i="7"/>
  <c r="RXC65" i="7"/>
  <c r="RXE65" i="7"/>
  <c r="RXG65" i="7"/>
  <c r="RXI65" i="7"/>
  <c r="RXK65" i="7"/>
  <c r="RXM65" i="7"/>
  <c r="RXO65" i="7"/>
  <c r="RXQ65" i="7"/>
  <c r="RXS65" i="7"/>
  <c r="RXU65" i="7"/>
  <c r="RXW65" i="7"/>
  <c r="RXY65" i="7"/>
  <c r="RYA65" i="7"/>
  <c r="RYC65" i="7"/>
  <c r="RYE65" i="7"/>
  <c r="RYG65" i="7"/>
  <c r="RYI65" i="7"/>
  <c r="RYK65" i="7"/>
  <c r="RYM65" i="7"/>
  <c r="RYO65" i="7"/>
  <c r="RYQ65" i="7"/>
  <c r="RYS65" i="7"/>
  <c r="RYU65" i="7"/>
  <c r="RYW65" i="7"/>
  <c r="RYY65" i="7"/>
  <c r="RZA65" i="7"/>
  <c r="RZC65" i="7"/>
  <c r="RZE65" i="7"/>
  <c r="RZG65" i="7"/>
  <c r="RZI65" i="7"/>
  <c r="RZK65" i="7"/>
  <c r="RZM65" i="7"/>
  <c r="RZO65" i="7"/>
  <c r="RZQ65" i="7"/>
  <c r="RZS65" i="7"/>
  <c r="RZU65" i="7"/>
  <c r="RZW65" i="7"/>
  <c r="RZY65" i="7"/>
  <c r="SAA65" i="7"/>
  <c r="SAC65" i="7"/>
  <c r="SAE65" i="7"/>
  <c r="SAG65" i="7"/>
  <c r="SAI65" i="7"/>
  <c r="SAK65" i="7"/>
  <c r="SAM65" i="7"/>
  <c r="SAO65" i="7"/>
  <c r="SAQ65" i="7"/>
  <c r="SAS65" i="7"/>
  <c r="SAU65" i="7"/>
  <c r="SAW65" i="7"/>
  <c r="SAY65" i="7"/>
  <c r="SBA65" i="7"/>
  <c r="SBC65" i="7"/>
  <c r="SBE65" i="7"/>
  <c r="SBG65" i="7"/>
  <c r="SBI65" i="7"/>
  <c r="SBK65" i="7"/>
  <c r="SBM65" i="7"/>
  <c r="SBO65" i="7"/>
  <c r="SBQ65" i="7"/>
  <c r="SBS65" i="7"/>
  <c r="SBU65" i="7"/>
  <c r="SBW65" i="7"/>
  <c r="SBY65" i="7"/>
  <c r="SCA65" i="7"/>
  <c r="SCC65" i="7"/>
  <c r="SCE65" i="7"/>
  <c r="SCG65" i="7"/>
  <c r="SCI65" i="7"/>
  <c r="SCK65" i="7"/>
  <c r="SCM65" i="7"/>
  <c r="SCO65" i="7"/>
  <c r="SCQ65" i="7"/>
  <c r="SCS65" i="7"/>
  <c r="SCU65" i="7"/>
  <c r="SCW65" i="7"/>
  <c r="SCY65" i="7"/>
  <c r="SDA65" i="7"/>
  <c r="SDC65" i="7"/>
  <c r="SDE65" i="7"/>
  <c r="SDG65" i="7"/>
  <c r="SDI65" i="7"/>
  <c r="SDK65" i="7"/>
  <c r="SDM65" i="7"/>
  <c r="SDO65" i="7"/>
  <c r="SDQ65" i="7"/>
  <c r="SDS65" i="7"/>
  <c r="SDU65" i="7"/>
  <c r="SDW65" i="7"/>
  <c r="SDY65" i="7"/>
  <c r="SEA65" i="7"/>
  <c r="SEC65" i="7"/>
  <c r="SEE65" i="7"/>
  <c r="SEG65" i="7"/>
  <c r="SEI65" i="7"/>
  <c r="SEK65" i="7"/>
  <c r="SEM65" i="7"/>
  <c r="SEO65" i="7"/>
  <c r="SEQ65" i="7"/>
  <c r="SES65" i="7"/>
  <c r="SEU65" i="7"/>
  <c r="SEW65" i="7"/>
  <c r="SEY65" i="7"/>
  <c r="SFA65" i="7"/>
  <c r="SFC65" i="7"/>
  <c r="SFE65" i="7"/>
  <c r="SFG65" i="7"/>
  <c r="SFI65" i="7"/>
  <c r="SFK65" i="7"/>
  <c r="SFM65" i="7"/>
  <c r="SFO65" i="7"/>
  <c r="SFQ65" i="7"/>
  <c r="SFS65" i="7"/>
  <c r="SFU65" i="7"/>
  <c r="SFW65" i="7"/>
  <c r="SFY65" i="7"/>
  <c r="SGA65" i="7"/>
  <c r="SGC65" i="7"/>
  <c r="SGE65" i="7"/>
  <c r="SGG65" i="7"/>
  <c r="SGI65" i="7"/>
  <c r="SGK65" i="7"/>
  <c r="SGM65" i="7"/>
  <c r="SGO65" i="7"/>
  <c r="SGQ65" i="7"/>
  <c r="SGS65" i="7"/>
  <c r="SGU65" i="7"/>
  <c r="SGW65" i="7"/>
  <c r="SGY65" i="7"/>
  <c r="SHA65" i="7"/>
  <c r="SHC65" i="7"/>
  <c r="SHE65" i="7"/>
  <c r="SHG65" i="7"/>
  <c r="SHI65" i="7"/>
  <c r="SHK65" i="7"/>
  <c r="SHM65" i="7"/>
  <c r="SHO65" i="7"/>
  <c r="SHQ65" i="7"/>
  <c r="SHS65" i="7"/>
  <c r="SHU65" i="7"/>
  <c r="SHW65" i="7"/>
  <c r="SHY65" i="7"/>
  <c r="SIA65" i="7"/>
  <c r="SIC65" i="7"/>
  <c r="SIE65" i="7"/>
  <c r="SIG65" i="7"/>
  <c r="SII65" i="7"/>
  <c r="SIK65" i="7"/>
  <c r="SIM65" i="7"/>
  <c r="SIO65" i="7"/>
  <c r="SIQ65" i="7"/>
  <c r="SIS65" i="7"/>
  <c r="SIU65" i="7"/>
  <c r="SIW65" i="7"/>
  <c r="SIY65" i="7"/>
  <c r="SJA65" i="7"/>
  <c r="SJC65" i="7"/>
  <c r="SJE65" i="7"/>
  <c r="SJG65" i="7"/>
  <c r="SJI65" i="7"/>
  <c r="SJK65" i="7"/>
  <c r="SJM65" i="7"/>
  <c r="SJO65" i="7"/>
  <c r="SJQ65" i="7"/>
  <c r="SJS65" i="7"/>
  <c r="SJU65" i="7"/>
  <c r="SJW65" i="7"/>
  <c r="SJY65" i="7"/>
  <c r="SKA65" i="7"/>
  <c r="SKC65" i="7"/>
  <c r="SKE65" i="7"/>
  <c r="SKG65" i="7"/>
  <c r="SKI65" i="7"/>
  <c r="SKK65" i="7"/>
  <c r="SKM65" i="7"/>
  <c r="SKO65" i="7"/>
  <c r="SKQ65" i="7"/>
  <c r="SKS65" i="7"/>
  <c r="SKU65" i="7"/>
  <c r="SKW65" i="7"/>
  <c r="SKY65" i="7"/>
  <c r="SLA65" i="7"/>
  <c r="SLC65" i="7"/>
  <c r="SLE65" i="7"/>
  <c r="SLG65" i="7"/>
  <c r="SLI65" i="7"/>
  <c r="SLK65" i="7"/>
  <c r="SLM65" i="7"/>
  <c r="SLO65" i="7"/>
  <c r="SLQ65" i="7"/>
  <c r="SLS65" i="7"/>
  <c r="SLU65" i="7"/>
  <c r="SLW65" i="7"/>
  <c r="SLY65" i="7"/>
  <c r="SMA65" i="7"/>
  <c r="SMC65" i="7"/>
  <c r="SME65" i="7"/>
  <c r="SMG65" i="7"/>
  <c r="SMI65" i="7"/>
  <c r="SMK65" i="7"/>
  <c r="SMM65" i="7"/>
  <c r="SMO65" i="7"/>
  <c r="SMQ65" i="7"/>
  <c r="SMS65" i="7"/>
  <c r="SMU65" i="7"/>
  <c r="SMW65" i="7"/>
  <c r="SMY65" i="7"/>
  <c r="SNA65" i="7"/>
  <c r="SNC65" i="7"/>
  <c r="SNE65" i="7"/>
  <c r="SNG65" i="7"/>
  <c r="SNI65" i="7"/>
  <c r="SNK65" i="7"/>
  <c r="SNM65" i="7"/>
  <c r="SNO65" i="7"/>
  <c r="SNQ65" i="7"/>
  <c r="SNS65" i="7"/>
  <c r="SNU65" i="7"/>
  <c r="SNW65" i="7"/>
  <c r="SNY65" i="7"/>
  <c r="SOA65" i="7"/>
  <c r="SOC65" i="7"/>
  <c r="SOE65" i="7"/>
  <c r="SOG65" i="7"/>
  <c r="SOI65" i="7"/>
  <c r="SOK65" i="7"/>
  <c r="SOM65" i="7"/>
  <c r="SOO65" i="7"/>
  <c r="SOQ65" i="7"/>
  <c r="SOS65" i="7"/>
  <c r="SOU65" i="7"/>
  <c r="SOW65" i="7"/>
  <c r="SOY65" i="7"/>
  <c r="SPA65" i="7"/>
  <c r="SPC65" i="7"/>
  <c r="SPE65" i="7"/>
  <c r="SPG65" i="7"/>
  <c r="SPI65" i="7"/>
  <c r="SPK65" i="7"/>
  <c r="SPM65" i="7"/>
  <c r="SPO65" i="7"/>
  <c r="SPQ65" i="7"/>
  <c r="SPS65" i="7"/>
  <c r="SPU65" i="7"/>
  <c r="SPW65" i="7"/>
  <c r="SPY65" i="7"/>
  <c r="SQA65" i="7"/>
  <c r="SQC65" i="7"/>
  <c r="SQE65" i="7"/>
  <c r="SQG65" i="7"/>
  <c r="SQI65" i="7"/>
  <c r="SQK65" i="7"/>
  <c r="SQM65" i="7"/>
  <c r="SQO65" i="7"/>
  <c r="SQQ65" i="7"/>
  <c r="SQS65" i="7"/>
  <c r="SQU65" i="7"/>
  <c r="SQW65" i="7"/>
  <c r="SQY65" i="7"/>
  <c r="SRA65" i="7"/>
  <c r="SRC65" i="7"/>
  <c r="SRE65" i="7"/>
  <c r="SRG65" i="7"/>
  <c r="SRI65" i="7"/>
  <c r="SRK65" i="7"/>
  <c r="SRM65" i="7"/>
  <c r="SRO65" i="7"/>
  <c r="SRQ65" i="7"/>
  <c r="SRS65" i="7"/>
  <c r="SRU65" i="7"/>
  <c r="SRW65" i="7"/>
  <c r="SRY65" i="7"/>
  <c r="SSA65" i="7"/>
  <c r="SSC65" i="7"/>
  <c r="SSE65" i="7"/>
  <c r="SSG65" i="7"/>
  <c r="SSI65" i="7"/>
  <c r="SSK65" i="7"/>
  <c r="SSM65" i="7"/>
  <c r="SSO65" i="7"/>
  <c r="SSQ65" i="7"/>
  <c r="SSS65" i="7"/>
  <c r="SSU65" i="7"/>
  <c r="SSW65" i="7"/>
  <c r="SSY65" i="7"/>
  <c r="STA65" i="7"/>
  <c r="STC65" i="7"/>
  <c r="STE65" i="7"/>
  <c r="STG65" i="7"/>
  <c r="STI65" i="7"/>
  <c r="STK65" i="7"/>
  <c r="STM65" i="7"/>
  <c r="STO65" i="7"/>
  <c r="STQ65" i="7"/>
  <c r="STS65" i="7"/>
  <c r="STU65" i="7"/>
  <c r="STW65" i="7"/>
  <c r="STY65" i="7"/>
  <c r="SUA65" i="7"/>
  <c r="SUC65" i="7"/>
  <c r="SUE65" i="7"/>
  <c r="SUG65" i="7"/>
  <c r="SUI65" i="7"/>
  <c r="SUK65" i="7"/>
  <c r="SUM65" i="7"/>
  <c r="SUO65" i="7"/>
  <c r="SUQ65" i="7"/>
  <c r="SUS65" i="7"/>
  <c r="SUU65" i="7"/>
  <c r="SUW65" i="7"/>
  <c r="SUY65" i="7"/>
  <c r="SVA65" i="7"/>
  <c r="SVC65" i="7"/>
  <c r="SVE65" i="7"/>
  <c r="SVG65" i="7"/>
  <c r="SVI65" i="7"/>
  <c r="SVK65" i="7"/>
  <c r="SVM65" i="7"/>
  <c r="SVO65" i="7"/>
  <c r="SVQ65" i="7"/>
  <c r="SVS65" i="7"/>
  <c r="SVU65" i="7"/>
  <c r="SVW65" i="7"/>
  <c r="SVY65" i="7"/>
  <c r="SWA65" i="7"/>
  <c r="SWC65" i="7"/>
  <c r="SWE65" i="7"/>
  <c r="SWG65" i="7"/>
  <c r="SWI65" i="7"/>
  <c r="SWK65" i="7"/>
  <c r="SWM65" i="7"/>
  <c r="SWO65" i="7"/>
  <c r="SWQ65" i="7"/>
  <c r="SWS65" i="7"/>
  <c r="SWU65" i="7"/>
  <c r="SWW65" i="7"/>
  <c r="SWY65" i="7"/>
  <c r="SXA65" i="7"/>
  <c r="SXC65" i="7"/>
  <c r="SXE65" i="7"/>
  <c r="SXG65" i="7"/>
  <c r="SXI65" i="7"/>
  <c r="SXK65" i="7"/>
  <c r="SXM65" i="7"/>
  <c r="SXO65" i="7"/>
  <c r="SXQ65" i="7"/>
  <c r="SXS65" i="7"/>
  <c r="SXU65" i="7"/>
  <c r="SXW65" i="7"/>
  <c r="SXY65" i="7"/>
  <c r="SYA65" i="7"/>
  <c r="SYC65" i="7"/>
  <c r="SYE65" i="7"/>
  <c r="SYG65" i="7"/>
  <c r="SYI65" i="7"/>
  <c r="SYK65" i="7"/>
  <c r="SYM65" i="7"/>
  <c r="SYO65" i="7"/>
  <c r="SYQ65" i="7"/>
  <c r="SYS65" i="7"/>
  <c r="SYU65" i="7"/>
  <c r="SYW65" i="7"/>
  <c r="SYY65" i="7"/>
  <c r="SZA65" i="7"/>
  <c r="SZC65" i="7"/>
  <c r="SZE65" i="7"/>
  <c r="SZG65" i="7"/>
  <c r="SZI65" i="7"/>
  <c r="SZK65" i="7"/>
  <c r="SZM65" i="7"/>
  <c r="SZO65" i="7"/>
  <c r="SZQ65" i="7"/>
  <c r="SZS65" i="7"/>
  <c r="SZU65" i="7"/>
  <c r="SZW65" i="7"/>
  <c r="SZY65" i="7"/>
  <c r="TAA65" i="7"/>
  <c r="TAC65" i="7"/>
  <c r="TAE65" i="7"/>
  <c r="TAG65" i="7"/>
  <c r="TAI65" i="7"/>
  <c r="TAK65" i="7"/>
  <c r="TAM65" i="7"/>
  <c r="TAO65" i="7"/>
  <c r="TAQ65" i="7"/>
  <c r="TAS65" i="7"/>
  <c r="TAU65" i="7"/>
  <c r="TAW65" i="7"/>
  <c r="TAY65" i="7"/>
  <c r="TBA65" i="7"/>
  <c r="TBC65" i="7"/>
  <c r="TBE65" i="7"/>
  <c r="TBG65" i="7"/>
  <c r="TBI65" i="7"/>
  <c r="TBK65" i="7"/>
  <c r="TBM65" i="7"/>
  <c r="TBO65" i="7"/>
  <c r="TBQ65" i="7"/>
  <c r="TBS65" i="7"/>
  <c r="TBU65" i="7"/>
  <c r="TBW65" i="7"/>
  <c r="TBY65" i="7"/>
  <c r="TCA65" i="7"/>
  <c r="TCC65" i="7"/>
  <c r="TCE65" i="7"/>
  <c r="TCG65" i="7"/>
  <c r="TCI65" i="7"/>
  <c r="TCK65" i="7"/>
  <c r="TCM65" i="7"/>
  <c r="TCO65" i="7"/>
  <c r="TCQ65" i="7"/>
  <c r="TCS65" i="7"/>
  <c r="TCU65" i="7"/>
  <c r="TCW65" i="7"/>
  <c r="TCY65" i="7"/>
  <c r="TDA65" i="7"/>
  <c r="TDC65" i="7"/>
  <c r="TDE65" i="7"/>
  <c r="TDG65" i="7"/>
  <c r="TDI65" i="7"/>
  <c r="TDK65" i="7"/>
  <c r="TDM65" i="7"/>
  <c r="TDO65" i="7"/>
  <c r="TDQ65" i="7"/>
  <c r="TDS65" i="7"/>
  <c r="TDU65" i="7"/>
  <c r="TDW65" i="7"/>
  <c r="TDY65" i="7"/>
  <c r="TEA65" i="7"/>
  <c r="TEC65" i="7"/>
  <c r="TEE65" i="7"/>
  <c r="TEG65" i="7"/>
  <c r="TEI65" i="7"/>
  <c r="TEK65" i="7"/>
  <c r="TEM65" i="7"/>
  <c r="TEO65" i="7"/>
  <c r="TEQ65" i="7"/>
  <c r="TES65" i="7"/>
  <c r="TEU65" i="7"/>
  <c r="TEW65" i="7"/>
  <c r="TEY65" i="7"/>
  <c r="TFA65" i="7"/>
  <c r="TFC65" i="7"/>
  <c r="TFE65" i="7"/>
  <c r="TFG65" i="7"/>
  <c r="TFI65" i="7"/>
  <c r="TFK65" i="7"/>
  <c r="TFM65" i="7"/>
  <c r="TFO65" i="7"/>
  <c r="TFQ65" i="7"/>
  <c r="TFS65" i="7"/>
  <c r="TFU65" i="7"/>
  <c r="TFW65" i="7"/>
  <c r="TFY65" i="7"/>
  <c r="TGA65" i="7"/>
  <c r="TGC65" i="7"/>
  <c r="TGE65" i="7"/>
  <c r="TGG65" i="7"/>
  <c r="TGI65" i="7"/>
  <c r="TGK65" i="7"/>
  <c r="TGM65" i="7"/>
  <c r="TGO65" i="7"/>
  <c r="TGQ65" i="7"/>
  <c r="TGS65" i="7"/>
  <c r="TGU65" i="7"/>
  <c r="TGW65" i="7"/>
  <c r="TGY65" i="7"/>
  <c r="THA65" i="7"/>
  <c r="THC65" i="7"/>
  <c r="THE65" i="7"/>
  <c r="THG65" i="7"/>
  <c r="THI65" i="7"/>
  <c r="THK65" i="7"/>
  <c r="THM65" i="7"/>
  <c r="THO65" i="7"/>
  <c r="THQ65" i="7"/>
  <c r="THS65" i="7"/>
  <c r="THU65" i="7"/>
  <c r="THW65" i="7"/>
  <c r="THY65" i="7"/>
  <c r="TIA65" i="7"/>
  <c r="TIC65" i="7"/>
  <c r="TIE65" i="7"/>
  <c r="TIG65" i="7"/>
  <c r="TII65" i="7"/>
  <c r="TIK65" i="7"/>
  <c r="TIM65" i="7"/>
  <c r="TIO65" i="7"/>
  <c r="TIQ65" i="7"/>
  <c r="TIS65" i="7"/>
  <c r="TIU65" i="7"/>
  <c r="TIW65" i="7"/>
  <c r="TIY65" i="7"/>
  <c r="TJA65" i="7"/>
  <c r="TJC65" i="7"/>
  <c r="TJE65" i="7"/>
  <c r="TJG65" i="7"/>
  <c r="TJI65" i="7"/>
  <c r="TJK65" i="7"/>
  <c r="TJM65" i="7"/>
  <c r="TJO65" i="7"/>
  <c r="TJQ65" i="7"/>
  <c r="TJS65" i="7"/>
  <c r="TJU65" i="7"/>
  <c r="TJW65" i="7"/>
  <c r="TJY65" i="7"/>
  <c r="TKA65" i="7"/>
  <c r="TKC65" i="7"/>
  <c r="TKE65" i="7"/>
  <c r="TKG65" i="7"/>
  <c r="TKI65" i="7"/>
  <c r="TKK65" i="7"/>
  <c r="TKM65" i="7"/>
  <c r="TKO65" i="7"/>
  <c r="TKQ65" i="7"/>
  <c r="TKS65" i="7"/>
  <c r="TKU65" i="7"/>
  <c r="TKW65" i="7"/>
  <c r="TKY65" i="7"/>
  <c r="TLA65" i="7"/>
  <c r="TLC65" i="7"/>
  <c r="TLE65" i="7"/>
  <c r="TLG65" i="7"/>
  <c r="TLI65" i="7"/>
  <c r="TLK65" i="7"/>
  <c r="TLM65" i="7"/>
  <c r="TLO65" i="7"/>
  <c r="TLQ65" i="7"/>
  <c r="TLS65" i="7"/>
  <c r="TLU65" i="7"/>
  <c r="TLW65" i="7"/>
  <c r="TLY65" i="7"/>
  <c r="TMA65" i="7"/>
  <c r="TMC65" i="7"/>
  <c r="TME65" i="7"/>
  <c r="TMG65" i="7"/>
  <c r="TMI65" i="7"/>
  <c r="TMK65" i="7"/>
  <c r="TMM65" i="7"/>
  <c r="TMO65" i="7"/>
  <c r="TMQ65" i="7"/>
  <c r="TMS65" i="7"/>
  <c r="TMU65" i="7"/>
  <c r="TMW65" i="7"/>
  <c r="TMY65" i="7"/>
  <c r="TNA65" i="7"/>
  <c r="TNC65" i="7"/>
  <c r="TNE65" i="7"/>
  <c r="TNG65" i="7"/>
  <c r="TNI65" i="7"/>
  <c r="TNK65" i="7"/>
  <c r="TNM65" i="7"/>
  <c r="TNO65" i="7"/>
  <c r="TNQ65" i="7"/>
  <c r="TNS65" i="7"/>
  <c r="TNU65" i="7"/>
  <c r="TNW65" i="7"/>
  <c r="TNY65" i="7"/>
  <c r="TOA65" i="7"/>
  <c r="TOC65" i="7"/>
  <c r="TOE65" i="7"/>
  <c r="TOG65" i="7"/>
  <c r="TOI65" i="7"/>
  <c r="TOK65" i="7"/>
  <c r="TOM65" i="7"/>
  <c r="TOO65" i="7"/>
  <c r="TOQ65" i="7"/>
  <c r="TOS65" i="7"/>
  <c r="TOU65" i="7"/>
  <c r="TOW65" i="7"/>
  <c r="TOY65" i="7"/>
  <c r="TPA65" i="7"/>
  <c r="TPC65" i="7"/>
  <c r="TPE65" i="7"/>
  <c r="TPG65" i="7"/>
  <c r="TPI65" i="7"/>
  <c r="TPK65" i="7"/>
  <c r="TPM65" i="7"/>
  <c r="TPO65" i="7"/>
  <c r="TPQ65" i="7"/>
  <c r="TPS65" i="7"/>
  <c r="TPU65" i="7"/>
  <c r="TPW65" i="7"/>
  <c r="TPY65" i="7"/>
  <c r="TQA65" i="7"/>
  <c r="TQC65" i="7"/>
  <c r="TQE65" i="7"/>
  <c r="TQG65" i="7"/>
  <c r="TQI65" i="7"/>
  <c r="TQK65" i="7"/>
  <c r="TQM65" i="7"/>
  <c r="TQO65" i="7"/>
  <c r="TQQ65" i="7"/>
  <c r="TQS65" i="7"/>
  <c r="TQU65" i="7"/>
  <c r="TQW65" i="7"/>
  <c r="TQY65" i="7"/>
  <c r="TRA65" i="7"/>
  <c r="TRC65" i="7"/>
  <c r="TRE65" i="7"/>
  <c r="TRG65" i="7"/>
  <c r="TRI65" i="7"/>
  <c r="TRK65" i="7"/>
  <c r="TRM65" i="7"/>
  <c r="TRO65" i="7"/>
  <c r="TRQ65" i="7"/>
  <c r="TRS65" i="7"/>
  <c r="TRU65" i="7"/>
  <c r="TRW65" i="7"/>
  <c r="TRY65" i="7"/>
  <c r="TSA65" i="7"/>
  <c r="TSC65" i="7"/>
  <c r="TSE65" i="7"/>
  <c r="TSG65" i="7"/>
  <c r="TSI65" i="7"/>
  <c r="TSK65" i="7"/>
  <c r="TSM65" i="7"/>
  <c r="TSO65" i="7"/>
  <c r="TSQ65" i="7"/>
  <c r="TSS65" i="7"/>
  <c r="TSU65" i="7"/>
  <c r="TSW65" i="7"/>
  <c r="TSY65" i="7"/>
  <c r="TTA65" i="7"/>
  <c r="TTC65" i="7"/>
  <c r="TTE65" i="7"/>
  <c r="TTG65" i="7"/>
  <c r="TTI65" i="7"/>
  <c r="TTK65" i="7"/>
  <c r="TTM65" i="7"/>
  <c r="TTO65" i="7"/>
  <c r="TTQ65" i="7"/>
  <c r="TTS65" i="7"/>
  <c r="TTU65" i="7"/>
  <c r="TTW65" i="7"/>
  <c r="TTY65" i="7"/>
  <c r="TUA65" i="7"/>
  <c r="TUC65" i="7"/>
  <c r="TUE65" i="7"/>
  <c r="TUG65" i="7"/>
  <c r="TUI65" i="7"/>
  <c r="TUK65" i="7"/>
  <c r="TUM65" i="7"/>
  <c r="TUO65" i="7"/>
  <c r="TUQ65" i="7"/>
  <c r="TUS65" i="7"/>
  <c r="TUU65" i="7"/>
  <c r="TUW65" i="7"/>
  <c r="TUY65" i="7"/>
  <c r="TVA65" i="7"/>
  <c r="TVC65" i="7"/>
  <c r="TVE65" i="7"/>
  <c r="TVG65" i="7"/>
  <c r="TVI65" i="7"/>
  <c r="TVK65" i="7"/>
  <c r="TVM65" i="7"/>
  <c r="TVO65" i="7"/>
  <c r="TVQ65" i="7"/>
  <c r="TVS65" i="7"/>
  <c r="TVU65" i="7"/>
  <c r="TVW65" i="7"/>
  <c r="TVY65" i="7"/>
  <c r="TWA65" i="7"/>
  <c r="TWC65" i="7"/>
  <c r="TWE65" i="7"/>
  <c r="TWG65" i="7"/>
  <c r="TWI65" i="7"/>
  <c r="TWK65" i="7"/>
  <c r="TWM65" i="7"/>
  <c r="TWO65" i="7"/>
  <c r="TWQ65" i="7"/>
  <c r="TWS65" i="7"/>
  <c r="TWU65" i="7"/>
  <c r="TWW65" i="7"/>
  <c r="TWY65" i="7"/>
  <c r="TXA65" i="7"/>
  <c r="TXC65" i="7"/>
  <c r="TXE65" i="7"/>
  <c r="TXG65" i="7"/>
  <c r="TXI65" i="7"/>
  <c r="TXK65" i="7"/>
  <c r="TXM65" i="7"/>
  <c r="TXO65" i="7"/>
  <c r="TXQ65" i="7"/>
  <c r="TXS65" i="7"/>
  <c r="TXU65" i="7"/>
  <c r="TXW65" i="7"/>
  <c r="TXY65" i="7"/>
  <c r="TYA65" i="7"/>
  <c r="TYC65" i="7"/>
  <c r="TYE65" i="7"/>
  <c r="TYG65" i="7"/>
  <c r="TYI65" i="7"/>
  <c r="TYK65" i="7"/>
  <c r="TYM65" i="7"/>
  <c r="TYO65" i="7"/>
  <c r="TYQ65" i="7"/>
  <c r="TYS65" i="7"/>
  <c r="TYU65" i="7"/>
  <c r="TYW65" i="7"/>
  <c r="TYY65" i="7"/>
  <c r="TZA65" i="7"/>
  <c r="TZC65" i="7"/>
  <c r="TZE65" i="7"/>
  <c r="TZG65" i="7"/>
  <c r="TZI65" i="7"/>
  <c r="TZK65" i="7"/>
  <c r="TZM65" i="7"/>
  <c r="TZO65" i="7"/>
  <c r="TZQ65" i="7"/>
  <c r="TZS65" i="7"/>
  <c r="TZU65" i="7"/>
  <c r="TZW65" i="7"/>
  <c r="TZY65" i="7"/>
  <c r="UAA65" i="7"/>
  <c r="UAC65" i="7"/>
  <c r="UAE65" i="7"/>
  <c r="UAG65" i="7"/>
  <c r="UAI65" i="7"/>
  <c r="UAK65" i="7"/>
  <c r="UAM65" i="7"/>
  <c r="UAO65" i="7"/>
  <c r="UAQ65" i="7"/>
  <c r="UAS65" i="7"/>
  <c r="UAU65" i="7"/>
  <c r="UAW65" i="7"/>
  <c r="UAY65" i="7"/>
  <c r="UBA65" i="7"/>
  <c r="UBC65" i="7"/>
  <c r="UBE65" i="7"/>
  <c r="UBG65" i="7"/>
  <c r="UBI65" i="7"/>
  <c r="UBK65" i="7"/>
  <c r="UBM65" i="7"/>
  <c r="UBO65" i="7"/>
  <c r="UBQ65" i="7"/>
  <c r="UBS65" i="7"/>
  <c r="UBU65" i="7"/>
  <c r="UBW65" i="7"/>
  <c r="UBY65" i="7"/>
  <c r="UCA65" i="7"/>
  <c r="UCC65" i="7"/>
  <c r="UCE65" i="7"/>
  <c r="UCG65" i="7"/>
  <c r="UCI65" i="7"/>
  <c r="UCK65" i="7"/>
  <c r="UCM65" i="7"/>
  <c r="UCO65" i="7"/>
  <c r="UCQ65" i="7"/>
  <c r="UCS65" i="7"/>
  <c r="UCU65" i="7"/>
  <c r="UCW65" i="7"/>
  <c r="UCY65" i="7"/>
  <c r="UDA65" i="7"/>
  <c r="UDC65" i="7"/>
  <c r="UDE65" i="7"/>
  <c r="UDG65" i="7"/>
  <c r="UDI65" i="7"/>
  <c r="UDK65" i="7"/>
  <c r="UDM65" i="7"/>
  <c r="UDO65" i="7"/>
  <c r="UDQ65" i="7"/>
  <c r="UDS65" i="7"/>
  <c r="UDU65" i="7"/>
  <c r="UDW65" i="7"/>
  <c r="UDY65" i="7"/>
  <c r="UEA65" i="7"/>
  <c r="UEC65" i="7"/>
  <c r="UEE65" i="7"/>
  <c r="UEG65" i="7"/>
  <c r="UEI65" i="7"/>
  <c r="UEK65" i="7"/>
  <c r="UEM65" i="7"/>
  <c r="UEO65" i="7"/>
  <c r="UEQ65" i="7"/>
  <c r="UES65" i="7"/>
  <c r="UEU65" i="7"/>
  <c r="UEW65" i="7"/>
  <c r="UEY65" i="7"/>
  <c r="UFA65" i="7"/>
  <c r="UFC65" i="7"/>
  <c r="UFE65" i="7"/>
  <c r="UFG65" i="7"/>
  <c r="UFI65" i="7"/>
  <c r="UFK65" i="7"/>
  <c r="UFM65" i="7"/>
  <c r="UFO65" i="7"/>
  <c r="UFQ65" i="7"/>
  <c r="UFS65" i="7"/>
  <c r="UFU65" i="7"/>
  <c r="UFW65" i="7"/>
  <c r="UFY65" i="7"/>
  <c r="UGA65" i="7"/>
  <c r="UGC65" i="7"/>
  <c r="UGE65" i="7"/>
  <c r="UGG65" i="7"/>
  <c r="UGI65" i="7"/>
  <c r="UGK65" i="7"/>
  <c r="UGM65" i="7"/>
  <c r="UGO65" i="7"/>
  <c r="UGQ65" i="7"/>
  <c r="UGS65" i="7"/>
  <c r="UGU65" i="7"/>
  <c r="UGW65" i="7"/>
  <c r="UGY65" i="7"/>
  <c r="UHA65" i="7"/>
  <c r="UHC65" i="7"/>
  <c r="UHE65" i="7"/>
  <c r="UHG65" i="7"/>
  <c r="UHI65" i="7"/>
  <c r="UHK65" i="7"/>
  <c r="UHM65" i="7"/>
  <c r="UHO65" i="7"/>
  <c r="UHQ65" i="7"/>
  <c r="UHS65" i="7"/>
  <c r="UHU65" i="7"/>
  <c r="UHW65" i="7"/>
  <c r="UHY65" i="7"/>
  <c r="UIA65" i="7"/>
  <c r="UIC65" i="7"/>
  <c r="UIE65" i="7"/>
  <c r="UIG65" i="7"/>
  <c r="UII65" i="7"/>
  <c r="UIK65" i="7"/>
  <c r="UIM65" i="7"/>
  <c r="UIO65" i="7"/>
  <c r="UIQ65" i="7"/>
  <c r="UIS65" i="7"/>
  <c r="UIU65" i="7"/>
  <c r="UIW65" i="7"/>
  <c r="UIY65" i="7"/>
  <c r="UJA65" i="7"/>
  <c r="UJC65" i="7"/>
  <c r="UJE65" i="7"/>
  <c r="UJG65" i="7"/>
  <c r="UJI65" i="7"/>
  <c r="UJK65" i="7"/>
  <c r="UJM65" i="7"/>
  <c r="UJO65" i="7"/>
  <c r="UJQ65" i="7"/>
  <c r="UJS65" i="7"/>
  <c r="UJU65" i="7"/>
  <c r="UJW65" i="7"/>
  <c r="UJY65" i="7"/>
  <c r="UKA65" i="7"/>
  <c r="UKC65" i="7"/>
  <c r="UKE65" i="7"/>
  <c r="UKG65" i="7"/>
  <c r="UKI65" i="7"/>
  <c r="UKK65" i="7"/>
  <c r="UKM65" i="7"/>
  <c r="UKO65" i="7"/>
  <c r="UKQ65" i="7"/>
  <c r="UKS65" i="7"/>
  <c r="UKU65" i="7"/>
  <c r="UKW65" i="7"/>
  <c r="UKY65" i="7"/>
  <c r="ULA65" i="7"/>
  <c r="ULC65" i="7"/>
  <c r="ULE65" i="7"/>
  <c r="ULG65" i="7"/>
  <c r="ULI65" i="7"/>
  <c r="ULK65" i="7"/>
  <c r="ULM65" i="7"/>
  <c r="ULO65" i="7"/>
  <c r="ULQ65" i="7"/>
  <c r="ULS65" i="7"/>
  <c r="ULU65" i="7"/>
  <c r="ULW65" i="7"/>
  <c r="ULY65" i="7"/>
  <c r="UMA65" i="7"/>
  <c r="UMC65" i="7"/>
  <c r="UME65" i="7"/>
  <c r="UMG65" i="7"/>
  <c r="UMI65" i="7"/>
  <c r="UMK65" i="7"/>
  <c r="UMM65" i="7"/>
  <c r="UMO65" i="7"/>
  <c r="UMQ65" i="7"/>
  <c r="UMS65" i="7"/>
  <c r="UMU65" i="7"/>
  <c r="UMW65" i="7"/>
  <c r="UMY65" i="7"/>
  <c r="UNA65" i="7"/>
  <c r="UNC65" i="7"/>
  <c r="UNE65" i="7"/>
  <c r="UNG65" i="7"/>
  <c r="UNI65" i="7"/>
  <c r="UNK65" i="7"/>
  <c r="UNM65" i="7"/>
  <c r="UNO65" i="7"/>
  <c r="UNQ65" i="7"/>
  <c r="UNS65" i="7"/>
  <c r="UNU65" i="7"/>
  <c r="UNW65" i="7"/>
  <c r="UNY65" i="7"/>
  <c r="UOA65" i="7"/>
  <c r="UOC65" i="7"/>
  <c r="UOE65" i="7"/>
  <c r="UOG65" i="7"/>
  <c r="UOI65" i="7"/>
  <c r="UOK65" i="7"/>
  <c r="UOM65" i="7"/>
  <c r="UOO65" i="7"/>
  <c r="UOQ65" i="7"/>
  <c r="UOS65" i="7"/>
  <c r="UOU65" i="7"/>
  <c r="UOW65" i="7"/>
  <c r="UOY65" i="7"/>
  <c r="UPA65" i="7"/>
  <c r="UPC65" i="7"/>
  <c r="UPE65" i="7"/>
  <c r="UPG65" i="7"/>
  <c r="UPI65" i="7"/>
  <c r="UPK65" i="7"/>
  <c r="UPM65" i="7"/>
  <c r="UPO65" i="7"/>
  <c r="UPQ65" i="7"/>
  <c r="UPS65" i="7"/>
  <c r="UPU65" i="7"/>
  <c r="UPW65" i="7"/>
  <c r="UPY65" i="7"/>
  <c r="UQA65" i="7"/>
  <c r="UQC65" i="7"/>
  <c r="UQE65" i="7"/>
  <c r="UQG65" i="7"/>
  <c r="UQI65" i="7"/>
  <c r="UQK65" i="7"/>
  <c r="UQM65" i="7"/>
  <c r="UQO65" i="7"/>
  <c r="UQQ65" i="7"/>
  <c r="UQS65" i="7"/>
  <c r="UQU65" i="7"/>
  <c r="UQW65" i="7"/>
  <c r="UQY65" i="7"/>
  <c r="URA65" i="7"/>
  <c r="URC65" i="7"/>
  <c r="URE65" i="7"/>
  <c r="URG65" i="7"/>
  <c r="URI65" i="7"/>
  <c r="URK65" i="7"/>
  <c r="URM65" i="7"/>
  <c r="URO65" i="7"/>
  <c r="URQ65" i="7"/>
  <c r="URS65" i="7"/>
  <c r="URU65" i="7"/>
  <c r="URW65" i="7"/>
  <c r="URY65" i="7"/>
  <c r="USA65" i="7"/>
  <c r="USC65" i="7"/>
  <c r="USE65" i="7"/>
  <c r="USG65" i="7"/>
  <c r="USI65" i="7"/>
  <c r="USK65" i="7"/>
  <c r="USM65" i="7"/>
  <c r="USO65" i="7"/>
  <c r="USQ65" i="7"/>
  <c r="USS65" i="7"/>
  <c r="USU65" i="7"/>
  <c r="USW65" i="7"/>
  <c r="USY65" i="7"/>
  <c r="UTA65" i="7"/>
  <c r="UTC65" i="7"/>
  <c r="UTE65" i="7"/>
  <c r="UTG65" i="7"/>
  <c r="UTI65" i="7"/>
  <c r="UTK65" i="7"/>
  <c r="UTM65" i="7"/>
  <c r="UTO65" i="7"/>
  <c r="UTQ65" i="7"/>
  <c r="UTS65" i="7"/>
  <c r="UTU65" i="7"/>
  <c r="UTW65" i="7"/>
  <c r="UTY65" i="7"/>
  <c r="UUA65" i="7"/>
  <c r="UUC65" i="7"/>
  <c r="UUE65" i="7"/>
  <c r="UUG65" i="7"/>
  <c r="UUI65" i="7"/>
  <c r="UUK65" i="7"/>
  <c r="UUM65" i="7"/>
  <c r="UUO65" i="7"/>
  <c r="UUQ65" i="7"/>
  <c r="UUS65" i="7"/>
  <c r="UUU65" i="7"/>
  <c r="UUW65" i="7"/>
  <c r="UUY65" i="7"/>
  <c r="UVA65" i="7"/>
  <c r="UVC65" i="7"/>
  <c r="UVE65" i="7"/>
  <c r="UVG65" i="7"/>
  <c r="UVI65" i="7"/>
  <c r="UVK65" i="7"/>
  <c r="UVM65" i="7"/>
  <c r="UVO65" i="7"/>
  <c r="UVQ65" i="7"/>
  <c r="UVS65" i="7"/>
  <c r="UVU65" i="7"/>
  <c r="UVW65" i="7"/>
  <c r="UVY65" i="7"/>
  <c r="UWA65" i="7"/>
  <c r="UWC65" i="7"/>
  <c r="UWE65" i="7"/>
  <c r="UWG65" i="7"/>
  <c r="UWI65" i="7"/>
  <c r="UWK65" i="7"/>
  <c r="UWM65" i="7"/>
  <c r="UWO65" i="7"/>
  <c r="UWQ65" i="7"/>
  <c r="UWS65" i="7"/>
  <c r="UWU65" i="7"/>
  <c r="UWW65" i="7"/>
  <c r="UWY65" i="7"/>
  <c r="UXA65" i="7"/>
  <c r="UXC65" i="7"/>
  <c r="UXE65" i="7"/>
  <c r="UXG65" i="7"/>
  <c r="UXI65" i="7"/>
  <c r="UXK65" i="7"/>
  <c r="UXM65" i="7"/>
  <c r="UXO65" i="7"/>
  <c r="UXQ65" i="7"/>
  <c r="UXS65" i="7"/>
  <c r="UXU65" i="7"/>
  <c r="UXW65" i="7"/>
  <c r="UXY65" i="7"/>
  <c r="UYA65" i="7"/>
  <c r="UYC65" i="7"/>
  <c r="UYE65" i="7"/>
  <c r="UYG65" i="7"/>
  <c r="UYI65" i="7"/>
  <c r="UYK65" i="7"/>
  <c r="UYM65" i="7"/>
  <c r="UYO65" i="7"/>
  <c r="UYQ65" i="7"/>
  <c r="UYS65" i="7"/>
  <c r="UYU65" i="7"/>
  <c r="UYW65" i="7"/>
  <c r="UYY65" i="7"/>
  <c r="UZA65" i="7"/>
  <c r="UZC65" i="7"/>
  <c r="UZE65" i="7"/>
  <c r="UZG65" i="7"/>
  <c r="UZI65" i="7"/>
  <c r="UZK65" i="7"/>
  <c r="UZM65" i="7"/>
  <c r="UZO65" i="7"/>
  <c r="UZQ65" i="7"/>
  <c r="UZS65" i="7"/>
  <c r="UZU65" i="7"/>
  <c r="UZW65" i="7"/>
  <c r="UZY65" i="7"/>
  <c r="VAA65" i="7"/>
  <c r="VAC65" i="7"/>
  <c r="VAE65" i="7"/>
  <c r="VAG65" i="7"/>
  <c r="VAI65" i="7"/>
  <c r="VAK65" i="7"/>
  <c r="VAM65" i="7"/>
  <c r="VAO65" i="7"/>
  <c r="VAQ65" i="7"/>
  <c r="VAS65" i="7"/>
  <c r="VAU65" i="7"/>
  <c r="VAW65" i="7"/>
  <c r="VAY65" i="7"/>
  <c r="VBA65" i="7"/>
  <c r="VBC65" i="7"/>
  <c r="VBE65" i="7"/>
  <c r="VBG65" i="7"/>
  <c r="VBI65" i="7"/>
  <c r="VBK65" i="7"/>
  <c r="VBM65" i="7"/>
  <c r="VBO65" i="7"/>
  <c r="VBQ65" i="7"/>
  <c r="VBS65" i="7"/>
  <c r="VBU65" i="7"/>
  <c r="VBW65" i="7"/>
  <c r="VBY65" i="7"/>
  <c r="VCA65" i="7"/>
  <c r="VCC65" i="7"/>
  <c r="VCE65" i="7"/>
  <c r="VCG65" i="7"/>
  <c r="VCI65" i="7"/>
  <c r="VCK65" i="7"/>
  <c r="VCM65" i="7"/>
  <c r="VCO65" i="7"/>
  <c r="VCQ65" i="7"/>
  <c r="VCS65" i="7"/>
  <c r="VCU65" i="7"/>
  <c r="VCW65" i="7"/>
  <c r="VCY65" i="7"/>
  <c r="VDA65" i="7"/>
  <c r="VDC65" i="7"/>
  <c r="VDE65" i="7"/>
  <c r="VDG65" i="7"/>
  <c r="VDI65" i="7"/>
  <c r="VDK65" i="7"/>
  <c r="VDM65" i="7"/>
  <c r="VDO65" i="7"/>
  <c r="VDQ65" i="7"/>
  <c r="VDS65" i="7"/>
  <c r="VDU65" i="7"/>
  <c r="VDW65" i="7"/>
  <c r="VDY65" i="7"/>
  <c r="VEA65" i="7"/>
  <c r="VEC65" i="7"/>
  <c r="VEE65" i="7"/>
  <c r="VEG65" i="7"/>
  <c r="VEI65" i="7"/>
  <c r="VEK65" i="7"/>
  <c r="VEM65" i="7"/>
  <c r="VEO65" i="7"/>
  <c r="VEQ65" i="7"/>
  <c r="VES65" i="7"/>
  <c r="VEU65" i="7"/>
  <c r="VEW65" i="7"/>
  <c r="VEY65" i="7"/>
  <c r="VFA65" i="7"/>
  <c r="VFC65" i="7"/>
  <c r="VFE65" i="7"/>
  <c r="VFG65" i="7"/>
  <c r="VFI65" i="7"/>
  <c r="VFK65" i="7"/>
  <c r="VFM65" i="7"/>
  <c r="VFO65" i="7"/>
  <c r="VFQ65" i="7"/>
  <c r="VFS65" i="7"/>
  <c r="VFU65" i="7"/>
  <c r="VFW65" i="7"/>
  <c r="VFY65" i="7"/>
  <c r="VGA65" i="7"/>
  <c r="VGC65" i="7"/>
  <c r="VGE65" i="7"/>
  <c r="VGG65" i="7"/>
  <c r="VGI65" i="7"/>
  <c r="VGK65" i="7"/>
  <c r="VGM65" i="7"/>
  <c r="VGO65" i="7"/>
  <c r="VGQ65" i="7"/>
  <c r="VGS65" i="7"/>
  <c r="VGU65" i="7"/>
  <c r="VGW65" i="7"/>
  <c r="VGY65" i="7"/>
  <c r="VHA65" i="7"/>
  <c r="VHC65" i="7"/>
  <c r="VHE65" i="7"/>
  <c r="VHG65" i="7"/>
  <c r="VHI65" i="7"/>
  <c r="VHK65" i="7"/>
  <c r="VHM65" i="7"/>
  <c r="VHO65" i="7"/>
  <c r="VHQ65" i="7"/>
  <c r="VHS65" i="7"/>
  <c r="VHU65" i="7"/>
  <c r="VHW65" i="7"/>
  <c r="VHY65" i="7"/>
  <c r="VIA65" i="7"/>
  <c r="VIC65" i="7"/>
  <c r="VIE65" i="7"/>
  <c r="VIG65" i="7"/>
  <c r="VII65" i="7"/>
  <c r="VIK65" i="7"/>
  <c r="VIM65" i="7"/>
  <c r="VIO65" i="7"/>
  <c r="VIQ65" i="7"/>
  <c r="VIS65" i="7"/>
  <c r="VIU65" i="7"/>
  <c r="VIW65" i="7"/>
  <c r="VIY65" i="7"/>
  <c r="VJA65" i="7"/>
  <c r="VJC65" i="7"/>
  <c r="VJE65" i="7"/>
  <c r="VJG65" i="7"/>
  <c r="VJI65" i="7"/>
  <c r="VJK65" i="7"/>
  <c r="VJM65" i="7"/>
  <c r="VJO65" i="7"/>
  <c r="VJQ65" i="7"/>
  <c r="VJS65" i="7"/>
  <c r="VJU65" i="7"/>
  <c r="VJW65" i="7"/>
  <c r="VJY65" i="7"/>
  <c r="VKA65" i="7"/>
  <c r="VKC65" i="7"/>
  <c r="VKE65" i="7"/>
  <c r="VKG65" i="7"/>
  <c r="VKI65" i="7"/>
  <c r="VKK65" i="7"/>
  <c r="VKM65" i="7"/>
  <c r="VKO65" i="7"/>
  <c r="VKQ65" i="7"/>
  <c r="VKS65" i="7"/>
  <c r="VKU65" i="7"/>
  <c r="VKW65" i="7"/>
  <c r="VKY65" i="7"/>
  <c r="VLA65" i="7"/>
  <c r="VLC65" i="7"/>
  <c r="VLE65" i="7"/>
  <c r="VLG65" i="7"/>
  <c r="VLI65" i="7"/>
  <c r="VLK65" i="7"/>
  <c r="VLM65" i="7"/>
  <c r="VLO65" i="7"/>
  <c r="VLQ65" i="7"/>
  <c r="VLS65" i="7"/>
  <c r="VLU65" i="7"/>
  <c r="VLW65" i="7"/>
  <c r="VLY65" i="7"/>
  <c r="VMA65" i="7"/>
  <c r="VMC65" i="7"/>
  <c r="VME65" i="7"/>
  <c r="VMG65" i="7"/>
  <c r="VMI65" i="7"/>
  <c r="VMK65" i="7"/>
  <c r="VMM65" i="7"/>
  <c r="VMO65" i="7"/>
  <c r="VMQ65" i="7"/>
  <c r="VMS65" i="7"/>
  <c r="VMU65" i="7"/>
  <c r="VMW65" i="7"/>
  <c r="VMY65" i="7"/>
  <c r="VNA65" i="7"/>
  <c r="VNC65" i="7"/>
  <c r="VNE65" i="7"/>
  <c r="VNG65" i="7"/>
  <c r="VNI65" i="7"/>
  <c r="VNK65" i="7"/>
  <c r="VNM65" i="7"/>
  <c r="VNO65" i="7"/>
  <c r="VNQ65" i="7"/>
  <c r="VNS65" i="7"/>
  <c r="VNU65" i="7"/>
  <c r="VNW65" i="7"/>
  <c r="VNY65" i="7"/>
  <c r="VOA65" i="7"/>
  <c r="VOC65" i="7"/>
  <c r="VOE65" i="7"/>
  <c r="VOG65" i="7"/>
  <c r="VOI65" i="7"/>
  <c r="VOK65" i="7"/>
  <c r="VOM65" i="7"/>
  <c r="VOO65" i="7"/>
  <c r="VOQ65" i="7"/>
  <c r="VOS65" i="7"/>
  <c r="VOU65" i="7"/>
  <c r="VOW65" i="7"/>
  <c r="VOY65" i="7"/>
  <c r="VPA65" i="7"/>
  <c r="VPC65" i="7"/>
  <c r="VPE65" i="7"/>
  <c r="VPG65" i="7"/>
  <c r="VPI65" i="7"/>
  <c r="VPK65" i="7"/>
  <c r="VPM65" i="7"/>
  <c r="VPO65" i="7"/>
  <c r="VPQ65" i="7"/>
  <c r="VPS65" i="7"/>
  <c r="VPU65" i="7"/>
  <c r="VPW65" i="7"/>
  <c r="VPY65" i="7"/>
  <c r="VQA65" i="7"/>
  <c r="VQC65" i="7"/>
  <c r="VQE65" i="7"/>
  <c r="VQG65" i="7"/>
  <c r="VQI65" i="7"/>
  <c r="VQK65" i="7"/>
  <c r="VQM65" i="7"/>
  <c r="VQO65" i="7"/>
  <c r="VQQ65" i="7"/>
  <c r="VQS65" i="7"/>
  <c r="VQU65" i="7"/>
  <c r="VQW65" i="7"/>
  <c r="VQY65" i="7"/>
  <c r="VRA65" i="7"/>
  <c r="VRC65" i="7"/>
  <c r="VRE65" i="7"/>
  <c r="VRG65" i="7"/>
  <c r="VRI65" i="7"/>
  <c r="VRK65" i="7"/>
  <c r="VRM65" i="7"/>
  <c r="VRO65" i="7"/>
  <c r="VRQ65" i="7"/>
  <c r="VRS65" i="7"/>
  <c r="VRU65" i="7"/>
  <c r="VRW65" i="7"/>
  <c r="VRY65" i="7"/>
  <c r="VSA65" i="7"/>
  <c r="VSC65" i="7"/>
  <c r="VSE65" i="7"/>
  <c r="VSG65" i="7"/>
  <c r="VSI65" i="7"/>
  <c r="VSK65" i="7"/>
  <c r="VSM65" i="7"/>
  <c r="VSO65" i="7"/>
  <c r="VSQ65" i="7"/>
  <c r="VSS65" i="7"/>
  <c r="VSU65" i="7"/>
  <c r="VSW65" i="7"/>
  <c r="VSY65" i="7"/>
  <c r="VTA65" i="7"/>
  <c r="VTC65" i="7"/>
  <c r="VTE65" i="7"/>
  <c r="VTG65" i="7"/>
  <c r="VTI65" i="7"/>
  <c r="VTK65" i="7"/>
  <c r="VTM65" i="7"/>
  <c r="VTO65" i="7"/>
  <c r="VTQ65" i="7"/>
  <c r="VTS65" i="7"/>
  <c r="VTU65" i="7"/>
  <c r="VTW65" i="7"/>
  <c r="VTY65" i="7"/>
  <c r="VUA65" i="7"/>
  <c r="VUC65" i="7"/>
  <c r="VUE65" i="7"/>
  <c r="VUG65" i="7"/>
  <c r="VUI65" i="7"/>
  <c r="VUK65" i="7"/>
  <c r="VUM65" i="7"/>
  <c r="VUO65" i="7"/>
  <c r="VUQ65" i="7"/>
  <c r="VUS65" i="7"/>
  <c r="VUU65" i="7"/>
  <c r="VUW65" i="7"/>
  <c r="VUY65" i="7"/>
  <c r="VVA65" i="7"/>
  <c r="VVC65" i="7"/>
  <c r="VVE65" i="7"/>
  <c r="VVG65" i="7"/>
  <c r="VVI65" i="7"/>
  <c r="VVK65" i="7"/>
  <c r="VVM65" i="7"/>
  <c r="VVO65" i="7"/>
  <c r="VVQ65" i="7"/>
  <c r="VVS65" i="7"/>
  <c r="VVU65" i="7"/>
  <c r="VVW65" i="7"/>
  <c r="VVY65" i="7"/>
  <c r="VWA65" i="7"/>
  <c r="VWC65" i="7"/>
  <c r="VWE65" i="7"/>
  <c r="VWG65" i="7"/>
  <c r="VWI65" i="7"/>
  <c r="VWK65" i="7"/>
  <c r="VWM65" i="7"/>
  <c r="VWO65" i="7"/>
  <c r="VWQ65" i="7"/>
  <c r="VWS65" i="7"/>
  <c r="VWU65" i="7"/>
  <c r="VWW65" i="7"/>
  <c r="VWY65" i="7"/>
  <c r="VXA65" i="7"/>
  <c r="VXC65" i="7"/>
  <c r="VXE65" i="7"/>
  <c r="VXG65" i="7"/>
  <c r="VXI65" i="7"/>
  <c r="VXK65" i="7"/>
  <c r="VXM65" i="7"/>
  <c r="VXO65" i="7"/>
  <c r="VXQ65" i="7"/>
  <c r="VXS65" i="7"/>
  <c r="VXU65" i="7"/>
  <c r="VXW65" i="7"/>
  <c r="VXY65" i="7"/>
  <c r="VYA65" i="7"/>
  <c r="VYC65" i="7"/>
  <c r="VYE65" i="7"/>
  <c r="VYG65" i="7"/>
  <c r="VYI65" i="7"/>
  <c r="VYK65" i="7"/>
  <c r="VYM65" i="7"/>
  <c r="VYO65" i="7"/>
  <c r="VYQ65" i="7"/>
  <c r="VYS65" i="7"/>
  <c r="VYU65" i="7"/>
  <c r="VYW65" i="7"/>
  <c r="VYY65" i="7"/>
  <c r="VZA65" i="7"/>
  <c r="VZC65" i="7"/>
  <c r="VZE65" i="7"/>
  <c r="VZG65" i="7"/>
  <c r="VZI65" i="7"/>
  <c r="VZK65" i="7"/>
  <c r="VZM65" i="7"/>
  <c r="VZO65" i="7"/>
  <c r="VZQ65" i="7"/>
  <c r="VZS65" i="7"/>
  <c r="VZU65" i="7"/>
  <c r="VZW65" i="7"/>
  <c r="VZY65" i="7"/>
  <c r="WAA65" i="7"/>
  <c r="WAC65" i="7"/>
  <c r="WAE65" i="7"/>
  <c r="WAG65" i="7"/>
  <c r="WAI65" i="7"/>
  <c r="WAK65" i="7"/>
  <c r="WAM65" i="7"/>
  <c r="WAO65" i="7"/>
  <c r="WAQ65" i="7"/>
  <c r="WAS65" i="7"/>
  <c r="WAU65" i="7"/>
  <c r="WAW65" i="7"/>
  <c r="WAY65" i="7"/>
  <c r="WBA65" i="7"/>
  <c r="WBC65" i="7"/>
  <c r="WBE65" i="7"/>
  <c r="WBG65" i="7"/>
  <c r="WBI65" i="7"/>
  <c r="WBK65" i="7"/>
  <c r="WBM65" i="7"/>
  <c r="WBO65" i="7"/>
  <c r="WBQ65" i="7"/>
  <c r="WBS65" i="7"/>
  <c r="WBU65" i="7"/>
  <c r="WBW65" i="7"/>
  <c r="WBY65" i="7"/>
  <c r="WCA65" i="7"/>
  <c r="WCC65" i="7"/>
  <c r="WCE65" i="7"/>
  <c r="WCG65" i="7"/>
  <c r="WCI65" i="7"/>
  <c r="WCK65" i="7"/>
  <c r="WCM65" i="7"/>
  <c r="WCO65" i="7"/>
  <c r="WCQ65" i="7"/>
  <c r="WCS65" i="7"/>
  <c r="WCU65" i="7"/>
  <c r="WCW65" i="7"/>
  <c r="WCY65" i="7"/>
  <c r="WDA65" i="7"/>
  <c r="WDC65" i="7"/>
  <c r="WDE65" i="7"/>
  <c r="WDG65" i="7"/>
  <c r="WDI65" i="7"/>
  <c r="WDK65" i="7"/>
  <c r="WDM65" i="7"/>
  <c r="WDO65" i="7"/>
  <c r="WDQ65" i="7"/>
  <c r="WDS65" i="7"/>
  <c r="WDU65" i="7"/>
  <c r="WDW65" i="7"/>
  <c r="WDY65" i="7"/>
  <c r="WEA65" i="7"/>
  <c r="WEC65" i="7"/>
  <c r="WEE65" i="7"/>
  <c r="WEG65" i="7"/>
  <c r="WEI65" i="7"/>
  <c r="WEK65" i="7"/>
  <c r="WEM65" i="7"/>
  <c r="WEO65" i="7"/>
  <c r="WEQ65" i="7"/>
  <c r="WES65" i="7"/>
  <c r="WEU65" i="7"/>
  <c r="WEW65" i="7"/>
  <c r="WEY65" i="7"/>
  <c r="WFA65" i="7"/>
  <c r="WFC65" i="7"/>
  <c r="WFE65" i="7"/>
  <c r="WFG65" i="7"/>
  <c r="WFI65" i="7"/>
  <c r="WFK65" i="7"/>
  <c r="WFM65" i="7"/>
  <c r="WFO65" i="7"/>
  <c r="WFQ65" i="7"/>
  <c r="WFS65" i="7"/>
  <c r="WFU65" i="7"/>
  <c r="WFW65" i="7"/>
  <c r="WFY65" i="7"/>
  <c r="WGA65" i="7"/>
  <c r="WGC65" i="7"/>
  <c r="WGE65" i="7"/>
  <c r="WGG65" i="7"/>
  <c r="WGI65" i="7"/>
  <c r="WGK65" i="7"/>
  <c r="WGM65" i="7"/>
  <c r="WGO65" i="7"/>
  <c r="WGQ65" i="7"/>
  <c r="WGS65" i="7"/>
  <c r="WGU65" i="7"/>
  <c r="WGW65" i="7"/>
  <c r="WGY65" i="7"/>
  <c r="WHA65" i="7"/>
  <c r="WHC65" i="7"/>
  <c r="WHE65" i="7"/>
  <c r="WHG65" i="7"/>
  <c r="WHI65" i="7"/>
  <c r="WHK65" i="7"/>
  <c r="WHM65" i="7"/>
  <c r="WHO65" i="7"/>
  <c r="WHQ65" i="7"/>
  <c r="WHS65" i="7"/>
  <c r="WHU65" i="7"/>
  <c r="WHW65" i="7"/>
  <c r="WHY65" i="7"/>
  <c r="WIA65" i="7"/>
  <c r="WIC65" i="7"/>
  <c r="WIE65" i="7"/>
  <c r="WIG65" i="7"/>
  <c r="WII65" i="7"/>
  <c r="WIK65" i="7"/>
  <c r="WIM65" i="7"/>
  <c r="WIO65" i="7"/>
  <c r="WIQ65" i="7"/>
  <c r="WIS65" i="7"/>
  <c r="WIU65" i="7"/>
  <c r="WIW65" i="7"/>
  <c r="WIY65" i="7"/>
  <c r="WJA65" i="7"/>
  <c r="WJC65" i="7"/>
  <c r="WJE65" i="7"/>
  <c r="WJG65" i="7"/>
  <c r="WJI65" i="7"/>
  <c r="WJK65" i="7"/>
  <c r="WJM65" i="7"/>
  <c r="WJO65" i="7"/>
  <c r="WJQ65" i="7"/>
  <c r="WJS65" i="7"/>
  <c r="WJU65" i="7"/>
  <c r="WJW65" i="7"/>
  <c r="WJY65" i="7"/>
  <c r="WKA65" i="7"/>
  <c r="WKC65" i="7"/>
  <c r="WKE65" i="7"/>
  <c r="WKG65" i="7"/>
  <c r="WKI65" i="7"/>
  <c r="WKK65" i="7"/>
  <c r="WKM65" i="7"/>
  <c r="WKO65" i="7"/>
  <c r="WKQ65" i="7"/>
  <c r="WKS65" i="7"/>
  <c r="WKU65" i="7"/>
  <c r="WKW65" i="7"/>
  <c r="WKY65" i="7"/>
  <c r="WLA65" i="7"/>
  <c r="WLC65" i="7"/>
  <c r="WLE65" i="7"/>
  <c r="WLG65" i="7"/>
  <c r="WLI65" i="7"/>
  <c r="WLK65" i="7"/>
  <c r="WLM65" i="7"/>
  <c r="WLO65" i="7"/>
  <c r="WLQ65" i="7"/>
  <c r="WLS65" i="7"/>
  <c r="WLU65" i="7"/>
  <c r="WLW65" i="7"/>
  <c r="WLY65" i="7"/>
  <c r="WMA65" i="7"/>
  <c r="WMC65" i="7"/>
  <c r="WME65" i="7"/>
  <c r="WMG65" i="7"/>
  <c r="WMI65" i="7"/>
  <c r="WMK65" i="7"/>
  <c r="WMM65" i="7"/>
  <c r="WMO65" i="7"/>
  <c r="WMQ65" i="7"/>
  <c r="WMS65" i="7"/>
  <c r="WMU65" i="7"/>
  <c r="WMW65" i="7"/>
  <c r="WMY65" i="7"/>
  <c r="WNA65" i="7"/>
  <c r="WNC65" i="7"/>
  <c r="WNE65" i="7"/>
  <c r="WNG65" i="7"/>
  <c r="WNI65" i="7"/>
  <c r="WNK65" i="7"/>
  <c r="WNM65" i="7"/>
  <c r="WNO65" i="7"/>
  <c r="WNQ65" i="7"/>
  <c r="WNS65" i="7"/>
  <c r="WNU65" i="7"/>
  <c r="WNW65" i="7"/>
  <c r="WNY65" i="7"/>
  <c r="WOA65" i="7"/>
  <c r="WOC65" i="7"/>
  <c r="WOE65" i="7"/>
  <c r="WOG65" i="7"/>
  <c r="WOI65" i="7"/>
  <c r="WOK65" i="7"/>
  <c r="WOM65" i="7"/>
  <c r="WOO65" i="7"/>
  <c r="WOQ65" i="7"/>
  <c r="WOS65" i="7"/>
  <c r="WOU65" i="7"/>
  <c r="WOW65" i="7"/>
  <c r="WOY65" i="7"/>
  <c r="WPA65" i="7"/>
  <c r="WPC65" i="7"/>
  <c r="WPE65" i="7"/>
  <c r="WPG65" i="7"/>
  <c r="WPI65" i="7"/>
  <c r="WPK65" i="7"/>
  <c r="WPM65" i="7"/>
  <c r="WPO65" i="7"/>
  <c r="WPQ65" i="7"/>
  <c r="WPS65" i="7"/>
  <c r="WPU65" i="7"/>
  <c r="WPW65" i="7"/>
  <c r="WPY65" i="7"/>
  <c r="WQA65" i="7"/>
  <c r="WQC65" i="7"/>
  <c r="WQE65" i="7"/>
  <c r="WQG65" i="7"/>
  <c r="WQI65" i="7"/>
  <c r="WQK65" i="7"/>
  <c r="WQM65" i="7"/>
  <c r="WQO65" i="7"/>
  <c r="WQQ65" i="7"/>
  <c r="WQS65" i="7"/>
  <c r="WQU65" i="7"/>
  <c r="WQW65" i="7"/>
  <c r="WQY65" i="7"/>
  <c r="WRA65" i="7"/>
  <c r="WRC65" i="7"/>
  <c r="WRE65" i="7"/>
  <c r="WRG65" i="7"/>
  <c r="WRI65" i="7"/>
  <c r="WRK65" i="7"/>
  <c r="WRM65" i="7"/>
  <c r="WRO65" i="7"/>
  <c r="WRQ65" i="7"/>
  <c r="WRS65" i="7"/>
  <c r="WRU65" i="7"/>
  <c r="WRW65" i="7"/>
  <c r="WRY65" i="7"/>
  <c r="WSA65" i="7"/>
  <c r="WSC65" i="7"/>
  <c r="WSE65" i="7"/>
  <c r="WSG65" i="7"/>
  <c r="WSI65" i="7"/>
  <c r="WSK65" i="7"/>
  <c r="WSM65" i="7"/>
  <c r="WSO65" i="7"/>
  <c r="WSQ65" i="7"/>
  <c r="WSS65" i="7"/>
  <c r="WSU65" i="7"/>
  <c r="WSW65" i="7"/>
  <c r="WSY65" i="7"/>
  <c r="WTA65" i="7"/>
  <c r="WTC65" i="7"/>
  <c r="WTE65" i="7"/>
  <c r="WTG65" i="7"/>
  <c r="WTI65" i="7"/>
  <c r="WTK65" i="7"/>
  <c r="WTM65" i="7"/>
  <c r="WTO65" i="7"/>
  <c r="WTQ65" i="7"/>
  <c r="WTS65" i="7"/>
  <c r="WTU65" i="7"/>
  <c r="WTW65" i="7"/>
  <c r="WTY65" i="7"/>
  <c r="WUA65" i="7"/>
  <c r="WUC65" i="7"/>
  <c r="WUE65" i="7"/>
  <c r="WUG65" i="7"/>
  <c r="WUI65" i="7"/>
  <c r="WUK65" i="7"/>
  <c r="WUM65" i="7"/>
  <c r="WUO65" i="7"/>
  <c r="WUQ65" i="7"/>
  <c r="WUS65" i="7"/>
  <c r="WUU65" i="7"/>
  <c r="WUW65" i="7"/>
  <c r="WUY65" i="7"/>
  <c r="WVA65" i="7"/>
  <c r="WVC65" i="7"/>
  <c r="WVE65" i="7"/>
  <c r="WVG65" i="7"/>
  <c r="WVI65" i="7"/>
  <c r="WVK65" i="7"/>
  <c r="WVM65" i="7"/>
  <c r="WVO65" i="7"/>
  <c r="WVQ65" i="7"/>
  <c r="WVS65" i="7"/>
  <c r="WVU65" i="7"/>
  <c r="WVW65" i="7"/>
  <c r="WVY65" i="7"/>
  <c r="WWA65" i="7"/>
  <c r="WWC65" i="7"/>
  <c r="WWE65" i="7"/>
  <c r="WWG65" i="7"/>
  <c r="WWI65" i="7"/>
  <c r="WWK65" i="7"/>
  <c r="WWM65" i="7"/>
  <c r="WWO65" i="7"/>
  <c r="WWQ65" i="7"/>
  <c r="WWS65" i="7"/>
  <c r="WWU65" i="7"/>
  <c r="WWW65" i="7"/>
  <c r="WWY65" i="7"/>
  <c r="WXA65" i="7"/>
  <c r="WXC65" i="7"/>
  <c r="WXE65" i="7"/>
  <c r="WXG65" i="7"/>
  <c r="WXI65" i="7"/>
  <c r="WXK65" i="7"/>
  <c r="WXM65" i="7"/>
  <c r="WXO65" i="7"/>
  <c r="WXQ65" i="7"/>
  <c r="WXS65" i="7"/>
  <c r="WXU65" i="7"/>
  <c r="WXW65" i="7"/>
  <c r="WXY65" i="7"/>
  <c r="WYA65" i="7"/>
  <c r="WYC65" i="7"/>
  <c r="WYE65" i="7"/>
  <c r="WYG65" i="7"/>
  <c r="WYI65" i="7"/>
  <c r="WYK65" i="7"/>
  <c r="WYM65" i="7"/>
  <c r="WYO65" i="7"/>
  <c r="WYQ65" i="7"/>
  <c r="WYS65" i="7"/>
  <c r="WYU65" i="7"/>
  <c r="WYW65" i="7"/>
  <c r="WYY65" i="7"/>
  <c r="WZA65" i="7"/>
  <c r="WZC65" i="7"/>
  <c r="WZE65" i="7"/>
  <c r="WZG65" i="7"/>
  <c r="WZI65" i="7"/>
  <c r="WZK65" i="7"/>
  <c r="WZM65" i="7"/>
  <c r="WZO65" i="7"/>
  <c r="WZQ65" i="7"/>
  <c r="WZS65" i="7"/>
  <c r="WZU65" i="7"/>
  <c r="WZW65" i="7"/>
  <c r="WZY65" i="7"/>
  <c r="XAA65" i="7"/>
  <c r="XAC65" i="7"/>
  <c r="XAE65" i="7"/>
  <c r="XAG65" i="7"/>
  <c r="XAI65" i="7"/>
  <c r="XAK65" i="7"/>
  <c r="XAM65" i="7"/>
  <c r="XAO65" i="7"/>
  <c r="XAQ65" i="7"/>
  <c r="XAS65" i="7"/>
  <c r="XAU65" i="7"/>
  <c r="XAW65" i="7"/>
  <c r="XAY65" i="7"/>
  <c r="XBA65" i="7"/>
  <c r="XBC65" i="7"/>
  <c r="XBE65" i="7"/>
  <c r="XBG65" i="7"/>
  <c r="XBI65" i="7"/>
  <c r="XBK65" i="7"/>
  <c r="XBM65" i="7"/>
  <c r="XBO65" i="7"/>
  <c r="XBQ65" i="7"/>
  <c r="XBS65" i="7"/>
  <c r="XBU65" i="7"/>
  <c r="XBW65" i="7"/>
  <c r="XBY65" i="7"/>
  <c r="XCA65" i="7"/>
  <c r="XCC65" i="7"/>
  <c r="XCE65" i="7"/>
  <c r="XCG65" i="7"/>
  <c r="XCI65" i="7"/>
  <c r="XCK65" i="7"/>
  <c r="XCM65" i="7"/>
  <c r="XCO65" i="7"/>
  <c r="XCQ65" i="7"/>
  <c r="XCS65" i="7"/>
  <c r="XCU65" i="7"/>
  <c r="XCW65" i="7"/>
  <c r="XCY65" i="7"/>
  <c r="XDA65" i="7"/>
  <c r="XDC65" i="7"/>
  <c r="XDE65" i="7"/>
  <c r="XDG65" i="7"/>
  <c r="XDI65" i="7"/>
  <c r="XDK65" i="7"/>
  <c r="XDM65" i="7"/>
  <c r="XDO65" i="7"/>
  <c r="XDQ65" i="7"/>
  <c r="XDS65" i="7"/>
  <c r="XDU65" i="7"/>
  <c r="XDW65" i="7"/>
  <c r="XDY65" i="7"/>
  <c r="XEA65" i="7"/>
  <c r="XEC65" i="7"/>
  <c r="XEE65" i="7"/>
  <c r="XEG65" i="7"/>
  <c r="XEI65" i="7"/>
  <c r="XEK65" i="7"/>
  <c r="XEM65" i="7"/>
  <c r="XEO65" i="7"/>
  <c r="XEQ65" i="7"/>
  <c r="XES65" i="7"/>
  <c r="XEU65" i="7"/>
  <c r="XEW65" i="7"/>
  <c r="XEY65" i="7"/>
  <c r="XFA65" i="7"/>
  <c r="XFC65" i="7"/>
  <c r="C66" i="7"/>
  <c r="AI66" i="7" s="1"/>
  <c r="AS66" i="7"/>
  <c r="BE66" i="7"/>
  <c r="BW66" i="7"/>
  <c r="BY66" i="7"/>
  <c r="CU66" i="7"/>
  <c r="CW66" i="7"/>
  <c r="DQ66" i="7"/>
  <c r="EA66" i="7"/>
  <c r="ES66" i="7"/>
  <c r="EY66" i="7"/>
  <c r="FQ66" i="7"/>
  <c r="FU66" i="7"/>
  <c r="GO66" i="7"/>
  <c r="GW66" i="7"/>
  <c r="HM66" i="7"/>
  <c r="HO66" i="7"/>
  <c r="IC66" i="7"/>
  <c r="II66" i="7"/>
  <c r="IU66" i="7"/>
  <c r="JC66" i="7"/>
  <c r="JQ66" i="7"/>
  <c r="JS66" i="7"/>
  <c r="KI66" i="7"/>
  <c r="KM66" i="7"/>
  <c r="KY66" i="7"/>
  <c r="LG66" i="7"/>
  <c r="LU66" i="7"/>
  <c r="MA66" i="7"/>
  <c r="MM66" i="7"/>
  <c r="MQ66" i="7"/>
  <c r="NG66" i="7"/>
  <c r="NK66" i="7"/>
  <c r="OA66" i="7"/>
  <c r="OE66" i="7"/>
  <c r="OQ66" i="7"/>
  <c r="OW66" i="7"/>
  <c r="PK66" i="7"/>
  <c r="PS66" i="7"/>
  <c r="QE66" i="7"/>
  <c r="QI66" i="7"/>
  <c r="QY66" i="7"/>
  <c r="RA66" i="7"/>
  <c r="RO66" i="7"/>
  <c r="RW66" i="7"/>
  <c r="SI66" i="7"/>
  <c r="SO66" i="7"/>
  <c r="TC66" i="7"/>
  <c r="TE66" i="7"/>
  <c r="TU66" i="7"/>
  <c r="UA66" i="7"/>
  <c r="UQ66" i="7"/>
  <c r="US66" i="7"/>
  <c r="VG66" i="7"/>
  <c r="VK66" i="7"/>
  <c r="VY66" i="7"/>
  <c r="WG66" i="7"/>
  <c r="WU66" i="7"/>
  <c r="WW66" i="7"/>
  <c r="XM66" i="7"/>
  <c r="XO66" i="7"/>
  <c r="YC66" i="7"/>
  <c r="YK66" i="7"/>
  <c r="YY66" i="7"/>
  <c r="ZC66" i="7"/>
  <c r="ZQ66" i="7"/>
  <c r="ZS66" i="7"/>
  <c r="AAI66" i="7"/>
  <c r="AAO66" i="7"/>
  <c r="ABE66" i="7"/>
  <c r="ABG66" i="7"/>
  <c r="ABK66" i="7"/>
  <c r="ABU66" i="7"/>
  <c r="ACA66" i="7"/>
  <c r="ACE66" i="7"/>
  <c r="ACM66" i="7"/>
  <c r="ACU66" i="7"/>
  <c r="ACY66" i="7"/>
  <c r="ADI66" i="7"/>
  <c r="ADK66" i="7"/>
  <c r="ADQ66" i="7"/>
  <c r="AEA66" i="7"/>
  <c r="AEE66" i="7"/>
  <c r="AEM66" i="7"/>
  <c r="AEQ66" i="7"/>
  <c r="AEY66" i="7"/>
  <c r="AFC66" i="7"/>
  <c r="AFM66" i="7"/>
  <c r="AFS66" i="7"/>
  <c r="AFU66" i="7"/>
  <c r="AGE66" i="7"/>
  <c r="AGI66" i="7"/>
  <c r="AGQ66" i="7"/>
  <c r="AGY66" i="7"/>
  <c r="AHC66" i="7"/>
  <c r="AHI66" i="7"/>
  <c r="AHS66" i="7"/>
  <c r="AHW66" i="7"/>
  <c r="AHY66" i="7"/>
  <c r="AII66" i="7"/>
  <c r="AIO66" i="7"/>
  <c r="AIU66" i="7"/>
  <c r="AIY66" i="7"/>
  <c r="AJE66" i="7"/>
  <c r="AJG66" i="7"/>
  <c r="AJO66" i="7"/>
  <c r="AJS66" i="7"/>
  <c r="AJU66" i="7"/>
  <c r="AKC66" i="7"/>
  <c r="AKE66" i="7"/>
  <c r="AKK66" i="7"/>
  <c r="AKQ66" i="7"/>
  <c r="AKU66" i="7"/>
  <c r="AKY66" i="7"/>
  <c r="ALG66" i="7"/>
  <c r="ALI66" i="7"/>
  <c r="ALK66" i="7"/>
  <c r="ALS66" i="7"/>
  <c r="ALW66" i="7"/>
  <c r="AMA66" i="7"/>
  <c r="AMG66" i="7"/>
  <c r="AMM66" i="7"/>
  <c r="AMO66" i="7"/>
  <c r="AMW66" i="7"/>
  <c r="AMY66" i="7"/>
  <c r="ANC66" i="7"/>
  <c r="ANK66" i="7"/>
  <c r="ANM66" i="7"/>
  <c r="ANS66" i="7"/>
  <c r="ANW66" i="7"/>
  <c r="AOC66" i="7"/>
  <c r="AOE66" i="7"/>
  <c r="AOM66" i="7"/>
  <c r="AOQ66" i="7"/>
  <c r="AOS66" i="7"/>
  <c r="APA66" i="7"/>
  <c r="APC66" i="7"/>
  <c r="API66" i="7"/>
  <c r="APO66" i="7"/>
  <c r="APS66" i="7"/>
  <c r="APW66" i="7"/>
  <c r="AQE66" i="7"/>
  <c r="AQG66" i="7"/>
  <c r="AQI66" i="7"/>
  <c r="AQQ66" i="7"/>
  <c r="AQU66" i="7"/>
  <c r="AQY66" i="7"/>
  <c r="ARE66" i="7"/>
  <c r="ARK66" i="7"/>
  <c r="ARM66" i="7"/>
  <c r="ARU66" i="7"/>
  <c r="ARW66" i="7"/>
  <c r="ASA66" i="7"/>
  <c r="ASI66" i="7"/>
  <c r="ASK66" i="7"/>
  <c r="ASQ66" i="7"/>
  <c r="ASU66" i="7"/>
  <c r="ATA66" i="7"/>
  <c r="ATC66" i="7"/>
  <c r="ATK66" i="7"/>
  <c r="ATO66" i="7"/>
  <c r="ATQ66" i="7"/>
  <c r="ATY66" i="7"/>
  <c r="AUA66" i="7"/>
  <c r="AUG66" i="7"/>
  <c r="AUM66" i="7"/>
  <c r="AUQ66" i="7"/>
  <c r="AUU66" i="7"/>
  <c r="AVC66" i="7"/>
  <c r="AVE66" i="7"/>
  <c r="AVG66" i="7"/>
  <c r="AVO66" i="7"/>
  <c r="AVS66" i="7"/>
  <c r="AVW66" i="7"/>
  <c r="AWC66" i="7"/>
  <c r="AWI66" i="7"/>
  <c r="AWK66" i="7"/>
  <c r="AWS66" i="7"/>
  <c r="AWU66" i="7"/>
  <c r="AWY66" i="7"/>
  <c r="AXG66" i="7"/>
  <c r="AXI66" i="7"/>
  <c r="AXO66" i="7"/>
  <c r="AXS66" i="7"/>
  <c r="AXY66" i="7"/>
  <c r="AYA66" i="7"/>
  <c r="AYG66" i="7"/>
  <c r="AYI66" i="7"/>
  <c r="AYK66" i="7"/>
  <c r="AYQ66" i="7"/>
  <c r="AYS66" i="7"/>
  <c r="AYW66" i="7"/>
  <c r="AZA66" i="7"/>
  <c r="AZE66" i="7"/>
  <c r="AZG66" i="7"/>
  <c r="AZM66" i="7"/>
  <c r="AZO66" i="7"/>
  <c r="AZQ66" i="7"/>
  <c r="AZW66" i="7"/>
  <c r="AZY66" i="7"/>
  <c r="BAC66" i="7"/>
  <c r="BAG66" i="7"/>
  <c r="BAK66" i="7"/>
  <c r="BAM66" i="7"/>
  <c r="BAS66" i="7"/>
  <c r="BAU66" i="7"/>
  <c r="BAW66" i="7"/>
  <c r="BBC66" i="7"/>
  <c r="BBE66" i="7"/>
  <c r="BBI66" i="7"/>
  <c r="BBM66" i="7"/>
  <c r="BBQ66" i="7"/>
  <c r="BBS66" i="7"/>
  <c r="BBY66" i="7"/>
  <c r="BCA66" i="7"/>
  <c r="BCC66" i="7"/>
  <c r="BCI66" i="7"/>
  <c r="BCK66" i="7"/>
  <c r="BCO66" i="7"/>
  <c r="BCS66" i="7"/>
  <c r="BCW66" i="7"/>
  <c r="BCY66" i="7"/>
  <c r="BDE66" i="7"/>
  <c r="BDG66" i="7"/>
  <c r="BDI66" i="7"/>
  <c r="BDO66" i="7"/>
  <c r="BDQ66" i="7"/>
  <c r="BDU66" i="7"/>
  <c r="BDY66" i="7"/>
  <c r="BEC66" i="7"/>
  <c r="BEE66" i="7"/>
  <c r="BEK66" i="7"/>
  <c r="BEM66" i="7"/>
  <c r="BEO66" i="7"/>
  <c r="BEU66" i="7"/>
  <c r="BEW66" i="7"/>
  <c r="BFA66" i="7"/>
  <c r="BFE66" i="7"/>
  <c r="BFI66" i="7"/>
  <c r="BFK66" i="7"/>
  <c r="BFQ66" i="7"/>
  <c r="BFS66" i="7"/>
  <c r="BFU66" i="7"/>
  <c r="BGA66" i="7"/>
  <c r="BGC66" i="7"/>
  <c r="BGG66" i="7"/>
  <c r="BGK66" i="7"/>
  <c r="BGO66" i="7"/>
  <c r="BGQ66" i="7"/>
  <c r="BGW66" i="7"/>
  <c r="BGY66" i="7"/>
  <c r="BHA66" i="7"/>
  <c r="BHG66" i="7"/>
  <c r="BHI66" i="7"/>
  <c r="BHM66" i="7"/>
  <c r="BHQ66" i="7"/>
  <c r="BHU66" i="7"/>
  <c r="BHW66" i="7"/>
  <c r="BIC66" i="7"/>
  <c r="BIE66" i="7"/>
  <c r="BIG66" i="7"/>
  <c r="BIM66" i="7"/>
  <c r="BIO66" i="7"/>
  <c r="BIS66" i="7"/>
  <c r="BIW66" i="7"/>
  <c r="BJA66" i="7"/>
  <c r="BJC66" i="7"/>
  <c r="BJI66" i="7"/>
  <c r="BJK66" i="7"/>
  <c r="BJM66" i="7"/>
  <c r="BJS66" i="7"/>
  <c r="BJU66" i="7"/>
  <c r="BJY66" i="7"/>
  <c r="BKC66" i="7"/>
  <c r="BKG66" i="7"/>
  <c r="BKI66" i="7"/>
  <c r="BKO66" i="7"/>
  <c r="BKQ66" i="7"/>
  <c r="BKS66" i="7"/>
  <c r="BKY66" i="7"/>
  <c r="BLA66" i="7"/>
  <c r="BLE66" i="7"/>
  <c r="BLI66" i="7"/>
  <c r="BLM66" i="7"/>
  <c r="BLO66" i="7"/>
  <c r="BLU66" i="7"/>
  <c r="BLW66" i="7"/>
  <c r="BLY66" i="7"/>
  <c r="BME66" i="7"/>
  <c r="BMG66" i="7"/>
  <c r="BMK66" i="7"/>
  <c r="BMO66" i="7"/>
  <c r="BMS66" i="7"/>
  <c r="BMU66" i="7"/>
  <c r="BNA66" i="7"/>
  <c r="BNC66" i="7"/>
  <c r="BNE66" i="7"/>
  <c r="BNK66" i="7"/>
  <c r="BNM66" i="7"/>
  <c r="BNQ66" i="7"/>
  <c r="BNU66" i="7"/>
  <c r="BNY66" i="7"/>
  <c r="BOA66" i="7"/>
  <c r="BOG66" i="7"/>
  <c r="BOI66" i="7"/>
  <c r="BOK66" i="7"/>
  <c r="BOQ66" i="7"/>
  <c r="BOS66" i="7"/>
  <c r="BOW66" i="7"/>
  <c r="BPA66" i="7"/>
  <c r="BPE66" i="7"/>
  <c r="BPG66" i="7"/>
  <c r="BPM66" i="7"/>
  <c r="BPO66" i="7"/>
  <c r="BPQ66" i="7"/>
  <c r="BPW66" i="7"/>
  <c r="BPY66" i="7"/>
  <c r="BQC66" i="7"/>
  <c r="BQG66" i="7"/>
  <c r="BQK66" i="7"/>
  <c r="BQM66" i="7"/>
  <c r="BQS66" i="7"/>
  <c r="BQU66" i="7"/>
  <c r="BQW66" i="7"/>
  <c r="BRC66" i="7"/>
  <c r="BRE66" i="7"/>
  <c r="BRI66" i="7"/>
  <c r="BRM66" i="7"/>
  <c r="BRQ66" i="7"/>
  <c r="BRS66" i="7"/>
  <c r="BRY66" i="7"/>
  <c r="BSA66" i="7"/>
  <c r="BSC66" i="7"/>
  <c r="BSI66" i="7"/>
  <c r="BSK66" i="7"/>
  <c r="BSO66" i="7"/>
  <c r="BSS66" i="7"/>
  <c r="BSW66" i="7"/>
  <c r="BSY66" i="7"/>
  <c r="BTE66" i="7"/>
  <c r="BTG66" i="7"/>
  <c r="BTI66" i="7"/>
  <c r="BTO66" i="7"/>
  <c r="BTQ66" i="7"/>
  <c r="BTS66" i="7"/>
  <c r="BTW66" i="7"/>
  <c r="BTY66" i="7"/>
  <c r="BUA66" i="7"/>
  <c r="BUE66" i="7"/>
  <c r="BUG66" i="7"/>
  <c r="BUI66" i="7"/>
  <c r="BUM66" i="7"/>
  <c r="BUO66" i="7"/>
  <c r="BUQ66" i="7"/>
  <c r="BUU66" i="7"/>
  <c r="BUW66" i="7"/>
  <c r="BUY66" i="7"/>
  <c r="BVC66" i="7"/>
  <c r="BVE66" i="7"/>
  <c r="BVG66" i="7"/>
  <c r="BVK66" i="7"/>
  <c r="BVM66" i="7"/>
  <c r="BVO66" i="7"/>
  <c r="BVS66" i="7"/>
  <c r="BVU66" i="7"/>
  <c r="BVW66" i="7"/>
  <c r="BWA66" i="7"/>
  <c r="BWC66" i="7"/>
  <c r="BWE66" i="7"/>
  <c r="BWI66" i="7"/>
  <c r="BWK66" i="7"/>
  <c r="BWM66" i="7"/>
  <c r="BWQ66" i="7"/>
  <c r="BWS66" i="7"/>
  <c r="BWU66" i="7"/>
  <c r="BWY66" i="7"/>
  <c r="BXA66" i="7"/>
  <c r="BXC66" i="7"/>
  <c r="BXG66" i="7"/>
  <c r="BXI66" i="7"/>
  <c r="BXK66" i="7"/>
  <c r="BXO66" i="7"/>
  <c r="BXQ66" i="7"/>
  <c r="BXS66" i="7"/>
  <c r="BXW66" i="7"/>
  <c r="BXY66" i="7"/>
  <c r="BYA66" i="7"/>
  <c r="BYE66" i="7"/>
  <c r="BYG66" i="7"/>
  <c r="BYI66" i="7"/>
  <c r="BYM66" i="7"/>
  <c r="BYO66" i="7"/>
  <c r="BYQ66" i="7"/>
  <c r="BYU66" i="7"/>
  <c r="BYW66" i="7"/>
  <c r="BYY66" i="7"/>
  <c r="BZC66" i="7"/>
  <c r="BZE66" i="7"/>
  <c r="BZG66" i="7"/>
  <c r="BZK66" i="7"/>
  <c r="BZM66" i="7"/>
  <c r="BZO66" i="7"/>
  <c r="BZS66" i="7"/>
  <c r="BZU66" i="7"/>
  <c r="BZW66" i="7"/>
  <c r="CAA66" i="7"/>
  <c r="CAC66" i="7"/>
  <c r="CAE66" i="7"/>
  <c r="CAI66" i="7"/>
  <c r="CAK66" i="7"/>
  <c r="CAM66" i="7"/>
  <c r="CAQ66" i="7"/>
  <c r="CAS66" i="7"/>
  <c r="CAU66" i="7"/>
  <c r="CAY66" i="7"/>
  <c r="CBA66" i="7"/>
  <c r="CBC66" i="7"/>
  <c r="CBG66" i="7"/>
  <c r="CBI66" i="7"/>
  <c r="CBK66" i="7"/>
  <c r="CBO66" i="7"/>
  <c r="CBQ66" i="7"/>
  <c r="CBS66" i="7"/>
  <c r="CBW66" i="7"/>
  <c r="CBY66" i="7"/>
  <c r="CCA66" i="7"/>
  <c r="CCE66" i="7"/>
  <c r="CCG66" i="7"/>
  <c r="CCI66" i="7"/>
  <c r="CCM66" i="7"/>
  <c r="CCO66" i="7"/>
  <c r="CCQ66" i="7"/>
  <c r="CCU66" i="7"/>
  <c r="CCW66" i="7"/>
  <c r="CCY66" i="7"/>
  <c r="CDC66" i="7"/>
  <c r="CDE66" i="7"/>
  <c r="CDG66" i="7"/>
  <c r="CDK66" i="7"/>
  <c r="CDM66" i="7"/>
  <c r="CDO66" i="7"/>
  <c r="CDS66" i="7"/>
  <c r="CDU66" i="7"/>
  <c r="CDW66" i="7"/>
  <c r="CEA66" i="7"/>
  <c r="CEC66" i="7"/>
  <c r="CEE66" i="7"/>
  <c r="CEI66" i="7"/>
  <c r="CEK66" i="7"/>
  <c r="CEM66" i="7"/>
  <c r="CEQ66" i="7"/>
  <c r="CES66" i="7"/>
  <c r="CEU66" i="7"/>
  <c r="CEY66" i="7"/>
  <c r="CFA66" i="7"/>
  <c r="CFC66" i="7"/>
  <c r="CFG66" i="7"/>
  <c r="CFI66" i="7"/>
  <c r="CFK66" i="7"/>
  <c r="CFO66" i="7"/>
  <c r="CFQ66" i="7"/>
  <c r="CFS66" i="7"/>
  <c r="CFW66" i="7"/>
  <c r="CFY66" i="7"/>
  <c r="CGA66" i="7"/>
  <c r="CGE66" i="7"/>
  <c r="CGG66" i="7"/>
  <c r="CGI66" i="7"/>
  <c r="CGM66" i="7"/>
  <c r="CGO66" i="7"/>
  <c r="CGQ66" i="7"/>
  <c r="CGU66" i="7"/>
  <c r="CGW66" i="7"/>
  <c r="CGY66" i="7"/>
  <c r="CHC66" i="7"/>
  <c r="CHE66" i="7"/>
  <c r="CHG66" i="7"/>
  <c r="CHK66" i="7"/>
  <c r="CHM66" i="7"/>
  <c r="CHO66" i="7"/>
  <c r="CHS66" i="7"/>
  <c r="CHU66" i="7"/>
  <c r="CHW66" i="7"/>
  <c r="CIA66" i="7"/>
  <c r="CIC66" i="7"/>
  <c r="CIE66" i="7"/>
  <c r="CII66" i="7"/>
  <c r="CIK66" i="7"/>
  <c r="CIM66" i="7"/>
  <c r="CIQ66" i="7"/>
  <c r="CIS66" i="7"/>
  <c r="CIU66" i="7"/>
  <c r="CIY66" i="7"/>
  <c r="CJA66" i="7"/>
  <c r="CJC66" i="7"/>
  <c r="CJG66" i="7"/>
  <c r="CJI66" i="7"/>
  <c r="CJK66" i="7"/>
  <c r="CJO66" i="7"/>
  <c r="CJQ66" i="7"/>
  <c r="CJS66" i="7"/>
  <c r="CJW66" i="7"/>
  <c r="CJY66" i="7"/>
  <c r="CKA66" i="7"/>
  <c r="CKE66" i="7"/>
  <c r="CKG66" i="7"/>
  <c r="CKI66" i="7"/>
  <c r="CKM66" i="7"/>
  <c r="CKO66" i="7"/>
  <c r="CKQ66" i="7"/>
  <c r="CKU66" i="7"/>
  <c r="CKW66" i="7"/>
  <c r="CKY66" i="7"/>
  <c r="CLC66" i="7"/>
  <c r="CLE66" i="7"/>
  <c r="CLG66" i="7"/>
  <c r="CLK66" i="7"/>
  <c r="CLM66" i="7"/>
  <c r="CLO66" i="7"/>
  <c r="CLS66" i="7"/>
  <c r="CLU66" i="7"/>
  <c r="CLW66" i="7"/>
  <c r="CMA66" i="7"/>
  <c r="CMC66" i="7"/>
  <c r="CME66" i="7"/>
  <c r="CMI66" i="7"/>
  <c r="CMK66" i="7"/>
  <c r="CMM66" i="7"/>
  <c r="CMQ66" i="7"/>
  <c r="CMS66" i="7"/>
  <c r="CMU66" i="7"/>
  <c r="CMY66" i="7"/>
  <c r="CNA66" i="7"/>
  <c r="CNC66" i="7"/>
  <c r="CNG66" i="7"/>
  <c r="CNI66" i="7"/>
  <c r="CNK66" i="7"/>
  <c r="CNO66" i="7"/>
  <c r="CNQ66" i="7"/>
  <c r="CNS66" i="7"/>
  <c r="CNU66" i="7"/>
  <c r="CNW66" i="7"/>
  <c r="CNY66" i="7"/>
  <c r="COA66" i="7"/>
  <c r="COC66" i="7"/>
  <c r="COE66" i="7"/>
  <c r="COG66" i="7"/>
  <c r="COI66" i="7"/>
  <c r="COK66" i="7"/>
  <c r="COM66" i="7"/>
  <c r="COO66" i="7"/>
  <c r="COQ66" i="7"/>
  <c r="COS66" i="7"/>
  <c r="COU66" i="7"/>
  <c r="COW66" i="7"/>
  <c r="COY66" i="7"/>
  <c r="CPA66" i="7"/>
  <c r="CPC66" i="7"/>
  <c r="CPE66" i="7"/>
  <c r="CPG66" i="7"/>
  <c r="CPI66" i="7"/>
  <c r="CPK66" i="7"/>
  <c r="CPM66" i="7"/>
  <c r="CPO66" i="7"/>
  <c r="CPQ66" i="7"/>
  <c r="CPS66" i="7"/>
  <c r="CPU66" i="7"/>
  <c r="CPW66" i="7"/>
  <c r="CPY66" i="7"/>
  <c r="CQA66" i="7"/>
  <c r="CQC66" i="7"/>
  <c r="CQE66" i="7"/>
  <c r="CQG66" i="7"/>
  <c r="CQI66" i="7"/>
  <c r="CQK66" i="7"/>
  <c r="CQM66" i="7"/>
  <c r="CQO66" i="7"/>
  <c r="CQQ66" i="7"/>
  <c r="CQS66" i="7"/>
  <c r="CQU66" i="7"/>
  <c r="CQW66" i="7"/>
  <c r="CQY66" i="7"/>
  <c r="CRA66" i="7"/>
  <c r="CRC66" i="7"/>
  <c r="CRE66" i="7"/>
  <c r="CRG66" i="7"/>
  <c r="CRI66" i="7"/>
  <c r="CRK66" i="7"/>
  <c r="CRM66" i="7"/>
  <c r="CRO66" i="7"/>
  <c r="CRQ66" i="7"/>
  <c r="CRS66" i="7"/>
  <c r="CRU66" i="7"/>
  <c r="CRW66" i="7"/>
  <c r="CRY66" i="7"/>
  <c r="CSA66" i="7"/>
  <c r="CSC66" i="7"/>
  <c r="CSE66" i="7"/>
  <c r="CSG66" i="7"/>
  <c r="CSI66" i="7"/>
  <c r="CSK66" i="7"/>
  <c r="CSM66" i="7"/>
  <c r="CSO66" i="7"/>
  <c r="CSQ66" i="7"/>
  <c r="CSS66" i="7"/>
  <c r="CSU66" i="7"/>
  <c r="CSW66" i="7"/>
  <c r="CSY66" i="7"/>
  <c r="CTA66" i="7"/>
  <c r="CTC66" i="7"/>
  <c r="CTE66" i="7"/>
  <c r="CTG66" i="7"/>
  <c r="CTI66" i="7"/>
  <c r="CTK66" i="7"/>
  <c r="CTM66" i="7"/>
  <c r="CTO66" i="7"/>
  <c r="CTQ66" i="7"/>
  <c r="CTS66" i="7"/>
  <c r="CTU66" i="7"/>
  <c r="CTW66" i="7"/>
  <c r="CTY66" i="7"/>
  <c r="CUA66" i="7"/>
  <c r="CUC66" i="7"/>
  <c r="CUE66" i="7"/>
  <c r="CUG66" i="7"/>
  <c r="CUI66" i="7"/>
  <c r="CUK66" i="7"/>
  <c r="CUM66" i="7"/>
  <c r="CUO66" i="7"/>
  <c r="CUQ66" i="7"/>
  <c r="CUS66" i="7"/>
  <c r="CUU66" i="7"/>
  <c r="CUW66" i="7"/>
  <c r="CUY66" i="7"/>
  <c r="CVA66" i="7"/>
  <c r="CVC66" i="7"/>
  <c r="CVE66" i="7"/>
  <c r="CVG66" i="7"/>
  <c r="CVI66" i="7"/>
  <c r="CVK66" i="7"/>
  <c r="CVM66" i="7"/>
  <c r="CVO66" i="7"/>
  <c r="CVQ66" i="7"/>
  <c r="CVS66" i="7"/>
  <c r="CVU66" i="7"/>
  <c r="CVW66" i="7"/>
  <c r="CVY66" i="7"/>
  <c r="CWA66" i="7"/>
  <c r="CWC66" i="7"/>
  <c r="CWE66" i="7"/>
  <c r="CWG66" i="7"/>
  <c r="CWI66" i="7"/>
  <c r="CWK66" i="7"/>
  <c r="CWM66" i="7"/>
  <c r="CWO66" i="7"/>
  <c r="CWQ66" i="7"/>
  <c r="CWS66" i="7"/>
  <c r="CWU66" i="7"/>
  <c r="CWW66" i="7"/>
  <c r="CWY66" i="7"/>
  <c r="CXA66" i="7"/>
  <c r="CXC66" i="7"/>
  <c r="CXE66" i="7"/>
  <c r="CXG66" i="7"/>
  <c r="CXI66" i="7"/>
  <c r="CXK66" i="7"/>
  <c r="CXM66" i="7"/>
  <c r="CXO66" i="7"/>
  <c r="CXQ66" i="7"/>
  <c r="CXS66" i="7"/>
  <c r="CXU66" i="7"/>
  <c r="CXW66" i="7"/>
  <c r="CXY66" i="7"/>
  <c r="CYA66" i="7"/>
  <c r="CYC66" i="7"/>
  <c r="CYE66" i="7"/>
  <c r="CYG66" i="7"/>
  <c r="CYI66" i="7"/>
  <c r="CYK66" i="7"/>
  <c r="CYM66" i="7"/>
  <c r="CYO66" i="7"/>
  <c r="CYQ66" i="7"/>
  <c r="CYS66" i="7"/>
  <c r="CYU66" i="7"/>
  <c r="CYW66" i="7"/>
  <c r="CYY66" i="7"/>
  <c r="CZA66" i="7"/>
  <c r="CZC66" i="7"/>
  <c r="CZE66" i="7"/>
  <c r="CZG66" i="7"/>
  <c r="CZI66" i="7"/>
  <c r="CZK66" i="7"/>
  <c r="CZM66" i="7"/>
  <c r="CZO66" i="7"/>
  <c r="CZQ66" i="7"/>
  <c r="CZS66" i="7"/>
  <c r="CZU66" i="7"/>
  <c r="CZW66" i="7"/>
  <c r="CZY66" i="7"/>
  <c r="DAA66" i="7"/>
  <c r="DAC66" i="7"/>
  <c r="DAE66" i="7"/>
  <c r="DAG66" i="7"/>
  <c r="DAI66" i="7"/>
  <c r="DAK66" i="7"/>
  <c r="DAM66" i="7"/>
  <c r="DAO66" i="7"/>
  <c r="DAQ66" i="7"/>
  <c r="DAS66" i="7"/>
  <c r="DAU66" i="7"/>
  <c r="DAW66" i="7"/>
  <c r="DAY66" i="7"/>
  <c r="DBA66" i="7"/>
  <c r="DBC66" i="7"/>
  <c r="DBE66" i="7"/>
  <c r="DBG66" i="7"/>
  <c r="DBI66" i="7"/>
  <c r="DBK66" i="7"/>
  <c r="DBM66" i="7"/>
  <c r="DBO66" i="7"/>
  <c r="DBQ66" i="7"/>
  <c r="DBS66" i="7"/>
  <c r="DBU66" i="7"/>
  <c r="DBW66" i="7"/>
  <c r="DBY66" i="7"/>
  <c r="DCA66" i="7"/>
  <c r="DCC66" i="7"/>
  <c r="DCE66" i="7"/>
  <c r="DCG66" i="7"/>
  <c r="DCI66" i="7"/>
  <c r="DCK66" i="7"/>
  <c r="DCM66" i="7"/>
  <c r="DCO66" i="7"/>
  <c r="DCQ66" i="7"/>
  <c r="DCS66" i="7"/>
  <c r="DCU66" i="7"/>
  <c r="DCW66" i="7"/>
  <c r="DCY66" i="7"/>
  <c r="DDA66" i="7"/>
  <c r="DDC66" i="7"/>
  <c r="DDE66" i="7"/>
  <c r="DDG66" i="7"/>
  <c r="DDI66" i="7"/>
  <c r="DDK66" i="7"/>
  <c r="DDM66" i="7"/>
  <c r="DDO66" i="7"/>
  <c r="DDQ66" i="7"/>
  <c r="DDS66" i="7"/>
  <c r="DDU66" i="7"/>
  <c r="DDW66" i="7"/>
  <c r="DDY66" i="7"/>
  <c r="DEA66" i="7"/>
  <c r="DEC66" i="7"/>
  <c r="DEE66" i="7"/>
  <c r="DEG66" i="7"/>
  <c r="DEI66" i="7"/>
  <c r="DEK66" i="7"/>
  <c r="DEM66" i="7"/>
  <c r="DEO66" i="7"/>
  <c r="DEQ66" i="7"/>
  <c r="DES66" i="7"/>
  <c r="DEU66" i="7"/>
  <c r="DEW66" i="7"/>
  <c r="DEY66" i="7"/>
  <c r="DFA66" i="7"/>
  <c r="DFC66" i="7"/>
  <c r="DFE66" i="7"/>
  <c r="DFG66" i="7"/>
  <c r="DFI66" i="7"/>
  <c r="DFK66" i="7"/>
  <c r="DFM66" i="7"/>
  <c r="DFO66" i="7"/>
  <c r="DFQ66" i="7"/>
  <c r="DFS66" i="7"/>
  <c r="DFU66" i="7"/>
  <c r="DFW66" i="7"/>
  <c r="DFY66" i="7"/>
  <c r="DGA66" i="7"/>
  <c r="DGC66" i="7"/>
  <c r="DGE66" i="7"/>
  <c r="DGG66" i="7"/>
  <c r="DGI66" i="7"/>
  <c r="DGK66" i="7"/>
  <c r="DGM66" i="7"/>
  <c r="DGO66" i="7"/>
  <c r="DGQ66" i="7"/>
  <c r="DGS66" i="7"/>
  <c r="DGU66" i="7"/>
  <c r="DGW66" i="7"/>
  <c r="DGY66" i="7"/>
  <c r="DHA66" i="7"/>
  <c r="DHC66" i="7"/>
  <c r="DHE66" i="7"/>
  <c r="DHG66" i="7"/>
  <c r="DHI66" i="7"/>
  <c r="DHK66" i="7"/>
  <c r="DHM66" i="7"/>
  <c r="DHO66" i="7"/>
  <c r="DHQ66" i="7"/>
  <c r="DHS66" i="7"/>
  <c r="DHU66" i="7"/>
  <c r="DHW66" i="7"/>
  <c r="DHY66" i="7"/>
  <c r="DIA66" i="7"/>
  <c r="DIC66" i="7"/>
  <c r="DIE66" i="7"/>
  <c r="DIG66" i="7"/>
  <c r="DII66" i="7"/>
  <c r="DIK66" i="7"/>
  <c r="DIM66" i="7"/>
  <c r="DIO66" i="7"/>
  <c r="DIQ66" i="7"/>
  <c r="DIS66" i="7"/>
  <c r="DIU66" i="7"/>
  <c r="DIW66" i="7"/>
  <c r="DIY66" i="7"/>
  <c r="DJA66" i="7"/>
  <c r="DJC66" i="7"/>
  <c r="DJE66" i="7"/>
  <c r="DJG66" i="7"/>
  <c r="DJI66" i="7"/>
  <c r="DJK66" i="7"/>
  <c r="DJM66" i="7"/>
  <c r="DJO66" i="7"/>
  <c r="DJQ66" i="7"/>
  <c r="DJS66" i="7"/>
  <c r="DJU66" i="7"/>
  <c r="DJW66" i="7"/>
  <c r="DJY66" i="7"/>
  <c r="DKA66" i="7"/>
  <c r="DKC66" i="7"/>
  <c r="DKE66" i="7"/>
  <c r="DKG66" i="7"/>
  <c r="DKI66" i="7"/>
  <c r="DKK66" i="7"/>
  <c r="DKM66" i="7"/>
  <c r="DKO66" i="7"/>
  <c r="DKQ66" i="7"/>
  <c r="DKS66" i="7"/>
  <c r="DKU66" i="7"/>
  <c r="DKW66" i="7"/>
  <c r="DKY66" i="7"/>
  <c r="DLA66" i="7"/>
  <c r="DLC66" i="7"/>
  <c r="DLE66" i="7"/>
  <c r="DLG66" i="7"/>
  <c r="DLI66" i="7"/>
  <c r="DLK66" i="7"/>
  <c r="DLM66" i="7"/>
  <c r="DLO66" i="7"/>
  <c r="DLQ66" i="7"/>
  <c r="DLS66" i="7"/>
  <c r="DLU66" i="7"/>
  <c r="DLW66" i="7"/>
  <c r="DLY66" i="7"/>
  <c r="DMA66" i="7"/>
  <c r="DMC66" i="7"/>
  <c r="DME66" i="7"/>
  <c r="DMG66" i="7"/>
  <c r="DMI66" i="7"/>
  <c r="DMK66" i="7"/>
  <c r="DMM66" i="7"/>
  <c r="DMO66" i="7"/>
  <c r="DMQ66" i="7"/>
  <c r="DMS66" i="7"/>
  <c r="DMU66" i="7"/>
  <c r="DMW66" i="7"/>
  <c r="DMY66" i="7"/>
  <c r="DNA66" i="7"/>
  <c r="DNC66" i="7"/>
  <c r="DNE66" i="7"/>
  <c r="DNG66" i="7"/>
  <c r="DNI66" i="7"/>
  <c r="DNK66" i="7"/>
  <c r="DNM66" i="7"/>
  <c r="DNO66" i="7"/>
  <c r="DNQ66" i="7"/>
  <c r="DNS66" i="7"/>
  <c r="DNU66" i="7"/>
  <c r="DNW66" i="7"/>
  <c r="DNY66" i="7"/>
  <c r="DOA66" i="7"/>
  <c r="DOC66" i="7"/>
  <c r="DOE66" i="7"/>
  <c r="DOG66" i="7"/>
  <c r="DOI66" i="7"/>
  <c r="DOK66" i="7"/>
  <c r="DOM66" i="7"/>
  <c r="DOO66" i="7"/>
  <c r="DOQ66" i="7"/>
  <c r="DOS66" i="7"/>
  <c r="DOU66" i="7"/>
  <c r="DOW66" i="7"/>
  <c r="DOY66" i="7"/>
  <c r="DPA66" i="7"/>
  <c r="DPC66" i="7"/>
  <c r="DPE66" i="7"/>
  <c r="DPG66" i="7"/>
  <c r="DPI66" i="7"/>
  <c r="DPK66" i="7"/>
  <c r="DPM66" i="7"/>
  <c r="DPO66" i="7"/>
  <c r="DPQ66" i="7"/>
  <c r="DPS66" i="7"/>
  <c r="DPU66" i="7"/>
  <c r="DPW66" i="7"/>
  <c r="DPY66" i="7"/>
  <c r="DQA66" i="7"/>
  <c r="DQC66" i="7"/>
  <c r="DQE66" i="7"/>
  <c r="DQG66" i="7"/>
  <c r="DQI66" i="7"/>
  <c r="DQK66" i="7"/>
  <c r="DQM66" i="7"/>
  <c r="DQO66" i="7"/>
  <c r="DQQ66" i="7"/>
  <c r="DQS66" i="7"/>
  <c r="DQU66" i="7"/>
  <c r="DQW66" i="7"/>
  <c r="DQY66" i="7"/>
  <c r="DRA66" i="7"/>
  <c r="DRC66" i="7"/>
  <c r="DRE66" i="7"/>
  <c r="DRG66" i="7"/>
  <c r="DRI66" i="7"/>
  <c r="DRK66" i="7"/>
  <c r="DRM66" i="7"/>
  <c r="DRO66" i="7"/>
  <c r="DRQ66" i="7"/>
  <c r="DRS66" i="7"/>
  <c r="DRU66" i="7"/>
  <c r="DRW66" i="7"/>
  <c r="DRY66" i="7"/>
  <c r="DSA66" i="7"/>
  <c r="DSC66" i="7"/>
  <c r="DSE66" i="7"/>
  <c r="DSG66" i="7"/>
  <c r="DSI66" i="7"/>
  <c r="DSK66" i="7"/>
  <c r="DSM66" i="7"/>
  <c r="DSO66" i="7"/>
  <c r="DSQ66" i="7"/>
  <c r="DSS66" i="7"/>
  <c r="DSU66" i="7"/>
  <c r="DSW66" i="7"/>
  <c r="DSY66" i="7"/>
  <c r="DTA66" i="7"/>
  <c r="DTC66" i="7"/>
  <c r="DTE66" i="7"/>
  <c r="DTG66" i="7"/>
  <c r="DTI66" i="7"/>
  <c r="DTK66" i="7"/>
  <c r="DTM66" i="7"/>
  <c r="DTO66" i="7"/>
  <c r="DTQ66" i="7"/>
  <c r="DTS66" i="7"/>
  <c r="DTU66" i="7"/>
  <c r="DTW66" i="7"/>
  <c r="DTY66" i="7"/>
  <c r="DUA66" i="7"/>
  <c r="DUC66" i="7"/>
  <c r="DUE66" i="7"/>
  <c r="DUG66" i="7"/>
  <c r="DUI66" i="7"/>
  <c r="DUK66" i="7"/>
  <c r="DUM66" i="7"/>
  <c r="DUO66" i="7"/>
  <c r="DUQ66" i="7"/>
  <c r="DUS66" i="7"/>
  <c r="DUU66" i="7"/>
  <c r="DUW66" i="7"/>
  <c r="DUY66" i="7"/>
  <c r="DVA66" i="7"/>
  <c r="DVC66" i="7"/>
  <c r="DVE66" i="7"/>
  <c r="DVG66" i="7"/>
  <c r="DVI66" i="7"/>
  <c r="DVK66" i="7"/>
  <c r="DVM66" i="7"/>
  <c r="DVO66" i="7"/>
  <c r="DVQ66" i="7"/>
  <c r="DVS66" i="7"/>
  <c r="DVU66" i="7"/>
  <c r="DVW66" i="7"/>
  <c r="DVY66" i="7"/>
  <c r="DWA66" i="7"/>
  <c r="DWC66" i="7"/>
  <c r="DWE66" i="7"/>
  <c r="DWG66" i="7"/>
  <c r="DWI66" i="7"/>
  <c r="DWK66" i="7"/>
  <c r="DWM66" i="7"/>
  <c r="DWO66" i="7"/>
  <c r="DWQ66" i="7"/>
  <c r="DWS66" i="7"/>
  <c r="DWU66" i="7"/>
  <c r="DWW66" i="7"/>
  <c r="DWY66" i="7"/>
  <c r="DXA66" i="7"/>
  <c r="DXC66" i="7"/>
  <c r="DXE66" i="7"/>
  <c r="DXG66" i="7"/>
  <c r="DXI66" i="7"/>
  <c r="DXK66" i="7"/>
  <c r="DXM66" i="7"/>
  <c r="DXO66" i="7"/>
  <c r="DXQ66" i="7"/>
  <c r="DXS66" i="7"/>
  <c r="DXU66" i="7"/>
  <c r="DXW66" i="7"/>
  <c r="DXY66" i="7"/>
  <c r="DYA66" i="7"/>
  <c r="DYC66" i="7"/>
  <c r="DYE66" i="7"/>
  <c r="DYG66" i="7"/>
  <c r="DYI66" i="7"/>
  <c r="DYK66" i="7"/>
  <c r="DYM66" i="7"/>
  <c r="DYO66" i="7"/>
  <c r="DYQ66" i="7"/>
  <c r="DYS66" i="7"/>
  <c r="DYU66" i="7"/>
  <c r="DYW66" i="7"/>
  <c r="DYY66" i="7"/>
  <c r="DZA66" i="7"/>
  <c r="DZC66" i="7"/>
  <c r="DZE66" i="7"/>
  <c r="DZG66" i="7"/>
  <c r="DZI66" i="7"/>
  <c r="DZK66" i="7"/>
  <c r="DZM66" i="7"/>
  <c r="DZO66" i="7"/>
  <c r="DZQ66" i="7"/>
  <c r="DZS66" i="7"/>
  <c r="DZU66" i="7"/>
  <c r="DZW66" i="7"/>
  <c r="DZY66" i="7"/>
  <c r="EAA66" i="7"/>
  <c r="EAC66" i="7"/>
  <c r="EAE66" i="7"/>
  <c r="EAG66" i="7"/>
  <c r="EAI66" i="7"/>
  <c r="EAK66" i="7"/>
  <c r="EAM66" i="7"/>
  <c r="EAO66" i="7"/>
  <c r="EAQ66" i="7"/>
  <c r="EAS66" i="7"/>
  <c r="EAU66" i="7"/>
  <c r="EAW66" i="7"/>
  <c r="EAY66" i="7"/>
  <c r="EBA66" i="7"/>
  <c r="EBC66" i="7"/>
  <c r="EBE66" i="7"/>
  <c r="EBG66" i="7"/>
  <c r="EBI66" i="7"/>
  <c r="EBK66" i="7"/>
  <c r="EBM66" i="7"/>
  <c r="EBO66" i="7"/>
  <c r="EBQ66" i="7"/>
  <c r="EBS66" i="7"/>
  <c r="EBU66" i="7"/>
  <c r="EBW66" i="7"/>
  <c r="EBY66" i="7"/>
  <c r="ECA66" i="7"/>
  <c r="ECC66" i="7"/>
  <c r="ECE66" i="7"/>
  <c r="ECG66" i="7"/>
  <c r="ECI66" i="7"/>
  <c r="ECK66" i="7"/>
  <c r="ECM66" i="7"/>
  <c r="ECO66" i="7"/>
  <c r="ECQ66" i="7"/>
  <c r="ECS66" i="7"/>
  <c r="ECU66" i="7"/>
  <c r="ECW66" i="7"/>
  <c r="ECY66" i="7"/>
  <c r="EDA66" i="7"/>
  <c r="EDC66" i="7"/>
  <c r="EDE66" i="7"/>
  <c r="EDG66" i="7"/>
  <c r="EDI66" i="7"/>
  <c r="EDK66" i="7"/>
  <c r="EDM66" i="7"/>
  <c r="EDO66" i="7"/>
  <c r="EDQ66" i="7"/>
  <c r="EDS66" i="7"/>
  <c r="EDU66" i="7"/>
  <c r="EDW66" i="7"/>
  <c r="EDY66" i="7"/>
  <c r="EEA66" i="7"/>
  <c r="EEC66" i="7"/>
  <c r="EEE66" i="7"/>
  <c r="EEG66" i="7"/>
  <c r="EEI66" i="7"/>
  <c r="EEK66" i="7"/>
  <c r="EEM66" i="7"/>
  <c r="EEO66" i="7"/>
  <c r="EEQ66" i="7"/>
  <c r="EES66" i="7"/>
  <c r="EEU66" i="7"/>
  <c r="EEW66" i="7"/>
  <c r="EEY66" i="7"/>
  <c r="EFA66" i="7"/>
  <c r="EFC66" i="7"/>
  <c r="EFE66" i="7"/>
  <c r="EFG66" i="7"/>
  <c r="EFI66" i="7"/>
  <c r="EFK66" i="7"/>
  <c r="EFM66" i="7"/>
  <c r="EFO66" i="7"/>
  <c r="EFQ66" i="7"/>
  <c r="EFS66" i="7"/>
  <c r="EFU66" i="7"/>
  <c r="EFW66" i="7"/>
  <c r="EFY66" i="7"/>
  <c r="EGA66" i="7"/>
  <c r="EGC66" i="7"/>
  <c r="EGE66" i="7"/>
  <c r="EGG66" i="7"/>
  <c r="EGI66" i="7"/>
  <c r="EGK66" i="7"/>
  <c r="EGM66" i="7"/>
  <c r="EGO66" i="7"/>
  <c r="EGQ66" i="7"/>
  <c r="EGS66" i="7"/>
  <c r="EGU66" i="7"/>
  <c r="EGW66" i="7"/>
  <c r="EGY66" i="7"/>
  <c r="EHA66" i="7"/>
  <c r="EHC66" i="7"/>
  <c r="EHE66" i="7"/>
  <c r="EHG66" i="7"/>
  <c r="EHI66" i="7"/>
  <c r="EHK66" i="7"/>
  <c r="EHM66" i="7"/>
  <c r="EHO66" i="7"/>
  <c r="EHQ66" i="7"/>
  <c r="EHS66" i="7"/>
  <c r="EHU66" i="7"/>
  <c r="EHW66" i="7"/>
  <c r="EHY66" i="7"/>
  <c r="EIA66" i="7"/>
  <c r="EIC66" i="7"/>
  <c r="EIE66" i="7"/>
  <c r="EIG66" i="7"/>
  <c r="EII66" i="7"/>
  <c r="EIK66" i="7"/>
  <c r="EIM66" i="7"/>
  <c r="EIO66" i="7"/>
  <c r="EIQ66" i="7"/>
  <c r="EIS66" i="7"/>
  <c r="EIU66" i="7"/>
  <c r="EIW66" i="7"/>
  <c r="EIY66" i="7"/>
  <c r="EJA66" i="7"/>
  <c r="EJC66" i="7"/>
  <c r="EJE66" i="7"/>
  <c r="EJG66" i="7"/>
  <c r="EJI66" i="7"/>
  <c r="EJK66" i="7"/>
  <c r="EJM66" i="7"/>
  <c r="EJO66" i="7"/>
  <c r="EJQ66" i="7"/>
  <c r="EJS66" i="7"/>
  <c r="EJU66" i="7"/>
  <c r="EJW66" i="7"/>
  <c r="EJY66" i="7"/>
  <c r="EKA66" i="7"/>
  <c r="EKC66" i="7"/>
  <c r="EKE66" i="7"/>
  <c r="EKG66" i="7"/>
  <c r="EKI66" i="7"/>
  <c r="EKK66" i="7"/>
  <c r="EKM66" i="7"/>
  <c r="EKO66" i="7"/>
  <c r="EKQ66" i="7"/>
  <c r="EKS66" i="7"/>
  <c r="EKU66" i="7"/>
  <c r="EKW66" i="7"/>
  <c r="EKY66" i="7"/>
  <c r="ELA66" i="7"/>
  <c r="ELC66" i="7"/>
  <c r="ELE66" i="7"/>
  <c r="ELG66" i="7"/>
  <c r="ELI66" i="7"/>
  <c r="ELK66" i="7"/>
  <c r="ELM66" i="7"/>
  <c r="ELO66" i="7"/>
  <c r="ELQ66" i="7"/>
  <c r="ELS66" i="7"/>
  <c r="ELU66" i="7"/>
  <c r="ELW66" i="7"/>
  <c r="ELY66" i="7"/>
  <c r="EMA66" i="7"/>
  <c r="EMC66" i="7"/>
  <c r="EME66" i="7"/>
  <c r="EMG66" i="7"/>
  <c r="EMI66" i="7"/>
  <c r="EMK66" i="7"/>
  <c r="EMM66" i="7"/>
  <c r="EMO66" i="7"/>
  <c r="EMQ66" i="7"/>
  <c r="EMS66" i="7"/>
  <c r="EMU66" i="7"/>
  <c r="EMW66" i="7"/>
  <c r="EMY66" i="7"/>
  <c r="ENA66" i="7"/>
  <c r="ENC66" i="7"/>
  <c r="ENE66" i="7"/>
  <c r="ENG66" i="7"/>
  <c r="ENI66" i="7"/>
  <c r="ENK66" i="7"/>
  <c r="ENM66" i="7"/>
  <c r="ENO66" i="7"/>
  <c r="ENQ66" i="7"/>
  <c r="ENS66" i="7"/>
  <c r="ENU66" i="7"/>
  <c r="ENW66" i="7"/>
  <c r="ENY66" i="7"/>
  <c r="EOA66" i="7"/>
  <c r="EOC66" i="7"/>
  <c r="EOE66" i="7"/>
  <c r="EOG66" i="7"/>
  <c r="EOI66" i="7"/>
  <c r="EOK66" i="7"/>
  <c r="EOM66" i="7"/>
  <c r="EOO66" i="7"/>
  <c r="EOQ66" i="7"/>
  <c r="EOS66" i="7"/>
  <c r="EOU66" i="7"/>
  <c r="EOW66" i="7"/>
  <c r="EOY66" i="7"/>
  <c r="EPA66" i="7"/>
  <c r="EPC66" i="7"/>
  <c r="EPE66" i="7"/>
  <c r="EPG66" i="7"/>
  <c r="EPI66" i="7"/>
  <c r="EPK66" i="7"/>
  <c r="EPM66" i="7"/>
  <c r="EPO66" i="7"/>
  <c r="EPQ66" i="7"/>
  <c r="EPS66" i="7"/>
  <c r="EPU66" i="7"/>
  <c r="EPW66" i="7"/>
  <c r="EPY66" i="7"/>
  <c r="EQA66" i="7"/>
  <c r="EQC66" i="7"/>
  <c r="EQE66" i="7"/>
  <c r="EQG66" i="7"/>
  <c r="EQI66" i="7"/>
  <c r="EQK66" i="7"/>
  <c r="EQM66" i="7"/>
  <c r="EQO66" i="7"/>
  <c r="EQQ66" i="7"/>
  <c r="EQS66" i="7"/>
  <c r="EQU66" i="7"/>
  <c r="EQW66" i="7"/>
  <c r="EQY66" i="7"/>
  <c r="ERA66" i="7"/>
  <c r="ERC66" i="7"/>
  <c r="ERE66" i="7"/>
  <c r="ERG66" i="7"/>
  <c r="ERI66" i="7"/>
  <c r="ERK66" i="7"/>
  <c r="ERM66" i="7"/>
  <c r="ERO66" i="7"/>
  <c r="ERQ66" i="7"/>
  <c r="ERS66" i="7"/>
  <c r="ERU66" i="7"/>
  <c r="ERW66" i="7"/>
  <c r="ERY66" i="7"/>
  <c r="ESA66" i="7"/>
  <c r="ESC66" i="7"/>
  <c r="ESE66" i="7"/>
  <c r="ESG66" i="7"/>
  <c r="ESI66" i="7"/>
  <c r="ESK66" i="7"/>
  <c r="ESM66" i="7"/>
  <c r="ESO66" i="7"/>
  <c r="ESQ66" i="7"/>
  <c r="ESS66" i="7"/>
  <c r="ESU66" i="7"/>
  <c r="ESW66" i="7"/>
  <c r="ESY66" i="7"/>
  <c r="ETA66" i="7"/>
  <c r="ETC66" i="7"/>
  <c r="ETE66" i="7"/>
  <c r="ETG66" i="7"/>
  <c r="ETI66" i="7"/>
  <c r="ETK66" i="7"/>
  <c r="ETM66" i="7"/>
  <c r="ETO66" i="7"/>
  <c r="ETQ66" i="7"/>
  <c r="ETS66" i="7"/>
  <c r="ETU66" i="7"/>
  <c r="ETW66" i="7"/>
  <c r="ETY66" i="7"/>
  <c r="EUA66" i="7"/>
  <c r="EUC66" i="7"/>
  <c r="EUE66" i="7"/>
  <c r="EUG66" i="7"/>
  <c r="EUI66" i="7"/>
  <c r="EUK66" i="7"/>
  <c r="EUM66" i="7"/>
  <c r="EUO66" i="7"/>
  <c r="EUQ66" i="7"/>
  <c r="EUS66" i="7"/>
  <c r="EUU66" i="7"/>
  <c r="EUW66" i="7"/>
  <c r="EUY66" i="7"/>
  <c r="EVA66" i="7"/>
  <c r="EVC66" i="7"/>
  <c r="EVE66" i="7"/>
  <c r="EVG66" i="7"/>
  <c r="EVI66" i="7"/>
  <c r="EVK66" i="7"/>
  <c r="EVM66" i="7"/>
  <c r="EVO66" i="7"/>
  <c r="EVQ66" i="7"/>
  <c r="EVS66" i="7"/>
  <c r="EVU66" i="7"/>
  <c r="EVW66" i="7"/>
  <c r="EVY66" i="7"/>
  <c r="EWA66" i="7"/>
  <c r="EWC66" i="7"/>
  <c r="EWE66" i="7"/>
  <c r="EWG66" i="7"/>
  <c r="EWI66" i="7"/>
  <c r="EWK66" i="7"/>
  <c r="EWM66" i="7"/>
  <c r="EWO66" i="7"/>
  <c r="EWQ66" i="7"/>
  <c r="EWS66" i="7"/>
  <c r="EWU66" i="7"/>
  <c r="EWW66" i="7"/>
  <c r="EWY66" i="7"/>
  <c r="EXA66" i="7"/>
  <c r="EXC66" i="7"/>
  <c r="EXE66" i="7"/>
  <c r="EXG66" i="7"/>
  <c r="EXI66" i="7"/>
  <c r="EXK66" i="7"/>
  <c r="EXM66" i="7"/>
  <c r="EXO66" i="7"/>
  <c r="EXQ66" i="7"/>
  <c r="EXS66" i="7"/>
  <c r="EXU66" i="7"/>
  <c r="EXW66" i="7"/>
  <c r="EXY66" i="7"/>
  <c r="EYA66" i="7"/>
  <c r="EYC66" i="7"/>
  <c r="EYE66" i="7"/>
  <c r="EYG66" i="7"/>
  <c r="EYI66" i="7"/>
  <c r="EYK66" i="7"/>
  <c r="EYM66" i="7"/>
  <c r="EYO66" i="7"/>
  <c r="EYQ66" i="7"/>
  <c r="EYS66" i="7"/>
  <c r="EYU66" i="7"/>
  <c r="EYW66" i="7"/>
  <c r="EYY66" i="7"/>
  <c r="EZA66" i="7"/>
  <c r="EZC66" i="7"/>
  <c r="EZE66" i="7"/>
  <c r="EZG66" i="7"/>
  <c r="EZI66" i="7"/>
  <c r="EZK66" i="7"/>
  <c r="EZM66" i="7"/>
  <c r="EZO66" i="7"/>
  <c r="EZQ66" i="7"/>
  <c r="EZS66" i="7"/>
  <c r="EZU66" i="7"/>
  <c r="EZW66" i="7"/>
  <c r="EZY66" i="7"/>
  <c r="FAA66" i="7"/>
  <c r="FAC66" i="7"/>
  <c r="FAE66" i="7"/>
  <c r="FAG66" i="7"/>
  <c r="FAI66" i="7"/>
  <c r="FAK66" i="7"/>
  <c r="FAM66" i="7"/>
  <c r="FAO66" i="7"/>
  <c r="FAQ66" i="7"/>
  <c r="FAS66" i="7"/>
  <c r="FAU66" i="7"/>
  <c r="FAW66" i="7"/>
  <c r="FAY66" i="7"/>
  <c r="FBA66" i="7"/>
  <c r="FBC66" i="7"/>
  <c r="FBE66" i="7"/>
  <c r="FBG66" i="7"/>
  <c r="FBI66" i="7"/>
  <c r="FBK66" i="7"/>
  <c r="FBM66" i="7"/>
  <c r="FBO66" i="7"/>
  <c r="FBQ66" i="7"/>
  <c r="FBS66" i="7"/>
  <c r="FBU66" i="7"/>
  <c r="FBW66" i="7"/>
  <c r="FBY66" i="7"/>
  <c r="FCA66" i="7"/>
  <c r="FCC66" i="7"/>
  <c r="FCE66" i="7"/>
  <c r="FCG66" i="7"/>
  <c r="FCI66" i="7"/>
  <c r="FCK66" i="7"/>
  <c r="FCM66" i="7"/>
  <c r="FCO66" i="7"/>
  <c r="FCQ66" i="7"/>
  <c r="FCS66" i="7"/>
  <c r="FCU66" i="7"/>
  <c r="FCW66" i="7"/>
  <c r="FCY66" i="7"/>
  <c r="FDA66" i="7"/>
  <c r="FDC66" i="7"/>
  <c r="FDE66" i="7"/>
  <c r="FDG66" i="7"/>
  <c r="FDI66" i="7"/>
  <c r="FDK66" i="7"/>
  <c r="FDM66" i="7"/>
  <c r="FDO66" i="7"/>
  <c r="FDQ66" i="7"/>
  <c r="FDS66" i="7"/>
  <c r="FDU66" i="7"/>
  <c r="FDW66" i="7"/>
  <c r="FDY66" i="7"/>
  <c r="FEA66" i="7"/>
  <c r="FEC66" i="7"/>
  <c r="FEE66" i="7"/>
  <c r="FEG66" i="7"/>
  <c r="FEI66" i="7"/>
  <c r="FEK66" i="7"/>
  <c r="FEM66" i="7"/>
  <c r="FEO66" i="7"/>
  <c r="FEQ66" i="7"/>
  <c r="FES66" i="7"/>
  <c r="FEU66" i="7"/>
  <c r="FEW66" i="7"/>
  <c r="FEY66" i="7"/>
  <c r="FFA66" i="7"/>
  <c r="FFC66" i="7"/>
  <c r="FFE66" i="7"/>
  <c r="FFG66" i="7"/>
  <c r="FFI66" i="7"/>
  <c r="FFK66" i="7"/>
  <c r="FFM66" i="7"/>
  <c r="FFO66" i="7"/>
  <c r="FFQ66" i="7"/>
  <c r="FFS66" i="7"/>
  <c r="FFU66" i="7"/>
  <c r="FFW66" i="7"/>
  <c r="FFY66" i="7"/>
  <c r="FGA66" i="7"/>
  <c r="FGC66" i="7"/>
  <c r="FGE66" i="7"/>
  <c r="FGG66" i="7"/>
  <c r="FGI66" i="7"/>
  <c r="FGK66" i="7"/>
  <c r="FGM66" i="7"/>
  <c r="FGO66" i="7"/>
  <c r="FGQ66" i="7"/>
  <c r="FGS66" i="7"/>
  <c r="FGU66" i="7"/>
  <c r="FGW66" i="7"/>
  <c r="FGY66" i="7"/>
  <c r="FHA66" i="7"/>
  <c r="FHC66" i="7"/>
  <c r="FHE66" i="7"/>
  <c r="FHG66" i="7"/>
  <c r="FHI66" i="7"/>
  <c r="FHK66" i="7"/>
  <c r="FHM66" i="7"/>
  <c r="FHO66" i="7"/>
  <c r="FHQ66" i="7"/>
  <c r="FHS66" i="7"/>
  <c r="FHU66" i="7"/>
  <c r="FHW66" i="7"/>
  <c r="FHY66" i="7"/>
  <c r="FIA66" i="7"/>
  <c r="FIC66" i="7"/>
  <c r="FIE66" i="7"/>
  <c r="FIG66" i="7"/>
  <c r="FII66" i="7"/>
  <c r="FIK66" i="7"/>
  <c r="FIM66" i="7"/>
  <c r="FIO66" i="7"/>
  <c r="FIQ66" i="7"/>
  <c r="FIS66" i="7"/>
  <c r="FIU66" i="7"/>
  <c r="FIW66" i="7"/>
  <c r="FIY66" i="7"/>
  <c r="FJA66" i="7"/>
  <c r="FJC66" i="7"/>
  <c r="FJE66" i="7"/>
  <c r="FJG66" i="7"/>
  <c r="FJI66" i="7"/>
  <c r="FJK66" i="7"/>
  <c r="FJM66" i="7"/>
  <c r="FJO66" i="7"/>
  <c r="FJQ66" i="7"/>
  <c r="FJS66" i="7"/>
  <c r="FJU66" i="7"/>
  <c r="FJW66" i="7"/>
  <c r="FJY66" i="7"/>
  <c r="FKA66" i="7"/>
  <c r="FKC66" i="7"/>
  <c r="FKE66" i="7"/>
  <c r="FKG66" i="7"/>
  <c r="FKI66" i="7"/>
  <c r="FKK66" i="7"/>
  <c r="FKM66" i="7"/>
  <c r="FKO66" i="7"/>
  <c r="FKQ66" i="7"/>
  <c r="FKS66" i="7"/>
  <c r="FKU66" i="7"/>
  <c r="FKW66" i="7"/>
  <c r="FKY66" i="7"/>
  <c r="FLA66" i="7"/>
  <c r="FLC66" i="7"/>
  <c r="FLE66" i="7"/>
  <c r="FLG66" i="7"/>
  <c r="FLI66" i="7"/>
  <c r="FLK66" i="7"/>
  <c r="FLM66" i="7"/>
  <c r="FLO66" i="7"/>
  <c r="FLQ66" i="7"/>
  <c r="FLS66" i="7"/>
  <c r="FLU66" i="7"/>
  <c r="FLW66" i="7"/>
  <c r="FLY66" i="7"/>
  <c r="FMA66" i="7"/>
  <c r="FMC66" i="7"/>
  <c r="FME66" i="7"/>
  <c r="FMG66" i="7"/>
  <c r="FMI66" i="7"/>
  <c r="FMK66" i="7"/>
  <c r="FMM66" i="7"/>
  <c r="FMO66" i="7"/>
  <c r="FMQ66" i="7"/>
  <c r="FMS66" i="7"/>
  <c r="FMU66" i="7"/>
  <c r="FMW66" i="7"/>
  <c r="FMY66" i="7"/>
  <c r="FNA66" i="7"/>
  <c r="FNC66" i="7"/>
  <c r="FNE66" i="7"/>
  <c r="FNG66" i="7"/>
  <c r="FNI66" i="7"/>
  <c r="FNK66" i="7"/>
  <c r="FNM66" i="7"/>
  <c r="FNO66" i="7"/>
  <c r="FNQ66" i="7"/>
  <c r="FNS66" i="7"/>
  <c r="FNU66" i="7"/>
  <c r="FNW66" i="7"/>
  <c r="FNY66" i="7"/>
  <c r="FOA66" i="7"/>
  <c r="FOC66" i="7"/>
  <c r="FOE66" i="7"/>
  <c r="FOG66" i="7"/>
  <c r="FOI66" i="7"/>
  <c r="FOK66" i="7"/>
  <c r="FOM66" i="7"/>
  <c r="FOO66" i="7"/>
  <c r="FOQ66" i="7"/>
  <c r="FOS66" i="7"/>
  <c r="FOU66" i="7"/>
  <c r="FOW66" i="7"/>
  <c r="FOY66" i="7"/>
  <c r="FPA66" i="7"/>
  <c r="FPC66" i="7"/>
  <c r="FPE66" i="7"/>
  <c r="FPG66" i="7"/>
  <c r="FPI66" i="7"/>
  <c r="FPK66" i="7"/>
  <c r="FPM66" i="7"/>
  <c r="FPO66" i="7"/>
  <c r="FPQ66" i="7"/>
  <c r="FPS66" i="7"/>
  <c r="FPU66" i="7"/>
  <c r="FPW66" i="7"/>
  <c r="FPY66" i="7"/>
  <c r="FQA66" i="7"/>
  <c r="FQC66" i="7"/>
  <c r="FQE66" i="7"/>
  <c r="FQG66" i="7"/>
  <c r="FQI66" i="7"/>
  <c r="FQK66" i="7"/>
  <c r="FQM66" i="7"/>
  <c r="FQO66" i="7"/>
  <c r="FQQ66" i="7"/>
  <c r="FQS66" i="7"/>
  <c r="FQU66" i="7"/>
  <c r="FQW66" i="7"/>
  <c r="FQY66" i="7"/>
  <c r="FRA66" i="7"/>
  <c r="FRC66" i="7"/>
  <c r="FRE66" i="7"/>
  <c r="FRG66" i="7"/>
  <c r="FRI66" i="7"/>
  <c r="FRK66" i="7"/>
  <c r="FRM66" i="7"/>
  <c r="FRO66" i="7"/>
  <c r="FRQ66" i="7"/>
  <c r="FRS66" i="7"/>
  <c r="FRU66" i="7"/>
  <c r="FRW66" i="7"/>
  <c r="FRY66" i="7"/>
  <c r="FSA66" i="7"/>
  <c r="FSC66" i="7"/>
  <c r="FSE66" i="7"/>
  <c r="FSG66" i="7"/>
  <c r="FSI66" i="7"/>
  <c r="FSK66" i="7"/>
  <c r="FSM66" i="7"/>
  <c r="FSO66" i="7"/>
  <c r="FSQ66" i="7"/>
  <c r="FSS66" i="7"/>
  <c r="FSU66" i="7"/>
  <c r="FSW66" i="7"/>
  <c r="FSY66" i="7"/>
  <c r="FTA66" i="7"/>
  <c r="FTC66" i="7"/>
  <c r="FTE66" i="7"/>
  <c r="FTG66" i="7"/>
  <c r="FTI66" i="7"/>
  <c r="FTK66" i="7"/>
  <c r="FTM66" i="7"/>
  <c r="FTO66" i="7"/>
  <c r="FTQ66" i="7"/>
  <c r="FTS66" i="7"/>
  <c r="FTU66" i="7"/>
  <c r="FTW66" i="7"/>
  <c r="FTY66" i="7"/>
  <c r="FUA66" i="7"/>
  <c r="FUC66" i="7"/>
  <c r="FUE66" i="7"/>
  <c r="FUG66" i="7"/>
  <c r="FUI66" i="7"/>
  <c r="FUK66" i="7"/>
  <c r="FUM66" i="7"/>
  <c r="FUO66" i="7"/>
  <c r="FUQ66" i="7"/>
  <c r="FUS66" i="7"/>
  <c r="FUU66" i="7"/>
  <c r="FUW66" i="7"/>
  <c r="FUY66" i="7"/>
  <c r="FVA66" i="7"/>
  <c r="FVC66" i="7"/>
  <c r="FVE66" i="7"/>
  <c r="FVG66" i="7"/>
  <c r="FVI66" i="7"/>
  <c r="FVK66" i="7"/>
  <c r="FVM66" i="7"/>
  <c r="FVO66" i="7"/>
  <c r="FVQ66" i="7"/>
  <c r="FVS66" i="7"/>
  <c r="FVU66" i="7"/>
  <c r="FVW66" i="7"/>
  <c r="FVY66" i="7"/>
  <c r="FWA66" i="7"/>
  <c r="FWC66" i="7"/>
  <c r="FWE66" i="7"/>
  <c r="FWG66" i="7"/>
  <c r="FWI66" i="7"/>
  <c r="FWK66" i="7"/>
  <c r="FWM66" i="7"/>
  <c r="FWO66" i="7"/>
  <c r="FWQ66" i="7"/>
  <c r="FWS66" i="7"/>
  <c r="FWU66" i="7"/>
  <c r="FWW66" i="7"/>
  <c r="FWY66" i="7"/>
  <c r="FXA66" i="7"/>
  <c r="FXC66" i="7"/>
  <c r="FXE66" i="7"/>
  <c r="FXG66" i="7"/>
  <c r="FXI66" i="7"/>
  <c r="FXK66" i="7"/>
  <c r="FXM66" i="7"/>
  <c r="FXO66" i="7"/>
  <c r="FXQ66" i="7"/>
  <c r="FXS66" i="7"/>
  <c r="FXU66" i="7"/>
  <c r="FXW66" i="7"/>
  <c r="FXY66" i="7"/>
  <c r="FYA66" i="7"/>
  <c r="FYC66" i="7"/>
  <c r="FYE66" i="7"/>
  <c r="FYG66" i="7"/>
  <c r="FYI66" i="7"/>
  <c r="FYK66" i="7"/>
  <c r="FYM66" i="7"/>
  <c r="FYO66" i="7"/>
  <c r="FYQ66" i="7"/>
  <c r="FYS66" i="7"/>
  <c r="FYU66" i="7"/>
  <c r="FYW66" i="7"/>
  <c r="FYY66" i="7"/>
  <c r="FZA66" i="7"/>
  <c r="FZC66" i="7"/>
  <c r="FZE66" i="7"/>
  <c r="FZG66" i="7"/>
  <c r="FZI66" i="7"/>
  <c r="FZK66" i="7"/>
  <c r="FZM66" i="7"/>
  <c r="FZO66" i="7"/>
  <c r="FZQ66" i="7"/>
  <c r="FZS66" i="7"/>
  <c r="FZU66" i="7"/>
  <c r="FZW66" i="7"/>
  <c r="FZY66" i="7"/>
  <c r="GAA66" i="7"/>
  <c r="GAC66" i="7"/>
  <c r="GAE66" i="7"/>
  <c r="GAG66" i="7"/>
  <c r="GAI66" i="7"/>
  <c r="GAK66" i="7"/>
  <c r="GAM66" i="7"/>
  <c r="GAO66" i="7"/>
  <c r="GAQ66" i="7"/>
  <c r="GAS66" i="7"/>
  <c r="GAU66" i="7"/>
  <c r="GAW66" i="7"/>
  <c r="GAY66" i="7"/>
  <c r="GBA66" i="7"/>
  <c r="GBC66" i="7"/>
  <c r="GBE66" i="7"/>
  <c r="GBG66" i="7"/>
  <c r="GBI66" i="7"/>
  <c r="GBK66" i="7"/>
  <c r="GBM66" i="7"/>
  <c r="GBO66" i="7"/>
  <c r="GBQ66" i="7"/>
  <c r="GBS66" i="7"/>
  <c r="GBU66" i="7"/>
  <c r="GBW66" i="7"/>
  <c r="GBY66" i="7"/>
  <c r="GCA66" i="7"/>
  <c r="GCC66" i="7"/>
  <c r="GCE66" i="7"/>
  <c r="GCG66" i="7"/>
  <c r="GCI66" i="7"/>
  <c r="GCK66" i="7"/>
  <c r="GCM66" i="7"/>
  <c r="GCO66" i="7"/>
  <c r="GCQ66" i="7"/>
  <c r="GCS66" i="7"/>
  <c r="GCU66" i="7"/>
  <c r="GCW66" i="7"/>
  <c r="GCY66" i="7"/>
  <c r="GDA66" i="7"/>
  <c r="GDC66" i="7"/>
  <c r="GDE66" i="7"/>
  <c r="GDG66" i="7"/>
  <c r="GDI66" i="7"/>
  <c r="GDK66" i="7"/>
  <c r="GDM66" i="7"/>
  <c r="GDO66" i="7"/>
  <c r="GDQ66" i="7"/>
  <c r="GDS66" i="7"/>
  <c r="GDU66" i="7"/>
  <c r="GDW66" i="7"/>
  <c r="GDY66" i="7"/>
  <c r="GEA66" i="7"/>
  <c r="GEC66" i="7"/>
  <c r="GEE66" i="7"/>
  <c r="GEG66" i="7"/>
  <c r="GEI66" i="7"/>
  <c r="GEK66" i="7"/>
  <c r="GEM66" i="7"/>
  <c r="GEO66" i="7"/>
  <c r="GEQ66" i="7"/>
  <c r="GES66" i="7"/>
  <c r="GEU66" i="7"/>
  <c r="GEW66" i="7"/>
  <c r="GEY66" i="7"/>
  <c r="GFA66" i="7"/>
  <c r="GFC66" i="7"/>
  <c r="GFE66" i="7"/>
  <c r="GFG66" i="7"/>
  <c r="GFI66" i="7"/>
  <c r="GFK66" i="7"/>
  <c r="GFM66" i="7"/>
  <c r="GFO66" i="7"/>
  <c r="GFQ66" i="7"/>
  <c r="GFS66" i="7"/>
  <c r="GFU66" i="7"/>
  <c r="GFW66" i="7"/>
  <c r="GFY66" i="7"/>
  <c r="GGA66" i="7"/>
  <c r="GGC66" i="7"/>
  <c r="GGE66" i="7"/>
  <c r="GGG66" i="7"/>
  <c r="GGI66" i="7"/>
  <c r="GGK66" i="7"/>
  <c r="GGM66" i="7"/>
  <c r="GGO66" i="7"/>
  <c r="GGQ66" i="7"/>
  <c r="GGS66" i="7"/>
  <c r="GGU66" i="7"/>
  <c r="GGW66" i="7"/>
  <c r="GGY66" i="7"/>
  <c r="GHA66" i="7"/>
  <c r="GHC66" i="7"/>
  <c r="GHE66" i="7"/>
  <c r="GHG66" i="7"/>
  <c r="GHI66" i="7"/>
  <c r="GHK66" i="7"/>
  <c r="GHM66" i="7"/>
  <c r="GHO66" i="7"/>
  <c r="GHQ66" i="7"/>
  <c r="GHS66" i="7"/>
  <c r="GHU66" i="7"/>
  <c r="GHW66" i="7"/>
  <c r="GHY66" i="7"/>
  <c r="GIA66" i="7"/>
  <c r="GIC66" i="7"/>
  <c r="GIE66" i="7"/>
  <c r="GIG66" i="7"/>
  <c r="GII66" i="7"/>
  <c r="GIK66" i="7"/>
  <c r="GIM66" i="7"/>
  <c r="GIO66" i="7"/>
  <c r="GIQ66" i="7"/>
  <c r="GIS66" i="7"/>
  <c r="GIU66" i="7"/>
  <c r="GIW66" i="7"/>
  <c r="GIY66" i="7"/>
  <c r="GJA66" i="7"/>
  <c r="GJC66" i="7"/>
  <c r="GJE66" i="7"/>
  <c r="GJG66" i="7"/>
  <c r="GJI66" i="7"/>
  <c r="GJK66" i="7"/>
  <c r="GJM66" i="7"/>
  <c r="GJO66" i="7"/>
  <c r="GJQ66" i="7"/>
  <c r="GJS66" i="7"/>
  <c r="GJU66" i="7"/>
  <c r="GJW66" i="7"/>
  <c r="GJY66" i="7"/>
  <c r="GKA66" i="7"/>
  <c r="GKC66" i="7"/>
  <c r="GKE66" i="7"/>
  <c r="GKG66" i="7"/>
  <c r="GKI66" i="7"/>
  <c r="GKK66" i="7"/>
  <c r="GKM66" i="7"/>
  <c r="GKO66" i="7"/>
  <c r="GKQ66" i="7"/>
  <c r="GKS66" i="7"/>
  <c r="GKU66" i="7"/>
  <c r="GKW66" i="7"/>
  <c r="GKY66" i="7"/>
  <c r="GLA66" i="7"/>
  <c r="GLC66" i="7"/>
  <c r="GLE66" i="7"/>
  <c r="GLG66" i="7"/>
  <c r="GLI66" i="7"/>
  <c r="GLK66" i="7"/>
  <c r="GLM66" i="7"/>
  <c r="GLO66" i="7"/>
  <c r="GLQ66" i="7"/>
  <c r="GLS66" i="7"/>
  <c r="GLU66" i="7"/>
  <c r="GLW66" i="7"/>
  <c r="GLY66" i="7"/>
  <c r="GMA66" i="7"/>
  <c r="GMC66" i="7"/>
  <c r="GME66" i="7"/>
  <c r="GMG66" i="7"/>
  <c r="GMI66" i="7"/>
  <c r="GMK66" i="7"/>
  <c r="GMM66" i="7"/>
  <c r="GMO66" i="7"/>
  <c r="GMQ66" i="7"/>
  <c r="GMS66" i="7"/>
  <c r="GMU66" i="7"/>
  <c r="GMW66" i="7"/>
  <c r="GMY66" i="7"/>
  <c r="GNA66" i="7"/>
  <c r="GNC66" i="7"/>
  <c r="GNE66" i="7"/>
  <c r="GNG66" i="7"/>
  <c r="GNI66" i="7"/>
  <c r="GNK66" i="7"/>
  <c r="GNM66" i="7"/>
  <c r="GNO66" i="7"/>
  <c r="GNQ66" i="7"/>
  <c r="GNS66" i="7"/>
  <c r="GNU66" i="7"/>
  <c r="GNW66" i="7"/>
  <c r="GNY66" i="7"/>
  <c r="GOA66" i="7"/>
  <c r="GOC66" i="7"/>
  <c r="GOE66" i="7"/>
  <c r="GOG66" i="7"/>
  <c r="GOI66" i="7"/>
  <c r="GOK66" i="7"/>
  <c r="GOM66" i="7"/>
  <c r="GOO66" i="7"/>
  <c r="GOQ66" i="7"/>
  <c r="GOS66" i="7"/>
  <c r="GOU66" i="7"/>
  <c r="GOW66" i="7"/>
  <c r="GOY66" i="7"/>
  <c r="GPA66" i="7"/>
  <c r="GPC66" i="7"/>
  <c r="GPE66" i="7"/>
  <c r="GPG66" i="7"/>
  <c r="GPI66" i="7"/>
  <c r="GPK66" i="7"/>
  <c r="GPM66" i="7"/>
  <c r="GPO66" i="7"/>
  <c r="GPQ66" i="7"/>
  <c r="GPS66" i="7"/>
  <c r="GPU66" i="7"/>
  <c r="GPW66" i="7"/>
  <c r="GPY66" i="7"/>
  <c r="GQA66" i="7"/>
  <c r="GQC66" i="7"/>
  <c r="GQE66" i="7"/>
  <c r="GQG66" i="7"/>
  <c r="GQI66" i="7"/>
  <c r="GQK66" i="7"/>
  <c r="GQM66" i="7"/>
  <c r="GQO66" i="7"/>
  <c r="GQQ66" i="7"/>
  <c r="GQS66" i="7"/>
  <c r="GQU66" i="7"/>
  <c r="GQW66" i="7"/>
  <c r="GQY66" i="7"/>
  <c r="GRA66" i="7"/>
  <c r="GRC66" i="7"/>
  <c r="GRE66" i="7"/>
  <c r="GRG66" i="7"/>
  <c r="GRI66" i="7"/>
  <c r="GRK66" i="7"/>
  <c r="GRM66" i="7"/>
  <c r="GRO66" i="7"/>
  <c r="GRQ66" i="7"/>
  <c r="GRS66" i="7"/>
  <c r="GRU66" i="7"/>
  <c r="GRW66" i="7"/>
  <c r="GRY66" i="7"/>
  <c r="GSA66" i="7"/>
  <c r="GSC66" i="7"/>
  <c r="GSE66" i="7"/>
  <c r="GSG66" i="7"/>
  <c r="GSI66" i="7"/>
  <c r="GSK66" i="7"/>
  <c r="GSM66" i="7"/>
  <c r="GSO66" i="7"/>
  <c r="GSQ66" i="7"/>
  <c r="GSS66" i="7"/>
  <c r="GSU66" i="7"/>
  <c r="GSW66" i="7"/>
  <c r="GSY66" i="7"/>
  <c r="GTA66" i="7"/>
  <c r="GTC66" i="7"/>
  <c r="GTE66" i="7"/>
  <c r="GTG66" i="7"/>
  <c r="GTI66" i="7"/>
  <c r="GTK66" i="7"/>
  <c r="GTM66" i="7"/>
  <c r="GTO66" i="7"/>
  <c r="GTQ66" i="7"/>
  <c r="GTS66" i="7"/>
  <c r="GTU66" i="7"/>
  <c r="GTW66" i="7"/>
  <c r="GTY66" i="7"/>
  <c r="GUA66" i="7"/>
  <c r="GUC66" i="7"/>
  <c r="GUE66" i="7"/>
  <c r="GUG66" i="7"/>
  <c r="GUI66" i="7"/>
  <c r="GUK66" i="7"/>
  <c r="GUM66" i="7"/>
  <c r="GUO66" i="7"/>
  <c r="GUQ66" i="7"/>
  <c r="GUS66" i="7"/>
  <c r="GUU66" i="7"/>
  <c r="GUW66" i="7"/>
  <c r="GUY66" i="7"/>
  <c r="GVA66" i="7"/>
  <c r="GVC66" i="7"/>
  <c r="GVE66" i="7"/>
  <c r="GVG66" i="7"/>
  <c r="GVI66" i="7"/>
  <c r="GVK66" i="7"/>
  <c r="GVM66" i="7"/>
  <c r="GVO66" i="7"/>
  <c r="GVQ66" i="7"/>
  <c r="GVS66" i="7"/>
  <c r="GVU66" i="7"/>
  <c r="GVW66" i="7"/>
  <c r="GVY66" i="7"/>
  <c r="GWA66" i="7"/>
  <c r="GWC66" i="7"/>
  <c r="GWE66" i="7"/>
  <c r="GWG66" i="7"/>
  <c r="GWI66" i="7"/>
  <c r="GWK66" i="7"/>
  <c r="GWM66" i="7"/>
  <c r="GWO66" i="7"/>
  <c r="GWQ66" i="7"/>
  <c r="GWS66" i="7"/>
  <c r="GWU66" i="7"/>
  <c r="GWW66" i="7"/>
  <c r="GWY66" i="7"/>
  <c r="GXA66" i="7"/>
  <c r="GXC66" i="7"/>
  <c r="GXE66" i="7"/>
  <c r="GXG66" i="7"/>
  <c r="GXI66" i="7"/>
  <c r="GXK66" i="7"/>
  <c r="GXM66" i="7"/>
  <c r="GXO66" i="7"/>
  <c r="GXQ66" i="7"/>
  <c r="GXS66" i="7"/>
  <c r="GXU66" i="7"/>
  <c r="GXW66" i="7"/>
  <c r="GXY66" i="7"/>
  <c r="GYA66" i="7"/>
  <c r="GYC66" i="7"/>
  <c r="GYE66" i="7"/>
  <c r="GYG66" i="7"/>
  <c r="GYI66" i="7"/>
  <c r="GYK66" i="7"/>
  <c r="GYM66" i="7"/>
  <c r="GYO66" i="7"/>
  <c r="GYQ66" i="7"/>
  <c r="GYS66" i="7"/>
  <c r="GYU66" i="7"/>
  <c r="GYW66" i="7"/>
  <c r="GYY66" i="7"/>
  <c r="GZA66" i="7"/>
  <c r="GZC66" i="7"/>
  <c r="GZE66" i="7"/>
  <c r="GZG66" i="7"/>
  <c r="GZI66" i="7"/>
  <c r="GZK66" i="7"/>
  <c r="GZM66" i="7"/>
  <c r="GZO66" i="7"/>
  <c r="GZQ66" i="7"/>
  <c r="GZS66" i="7"/>
  <c r="GZU66" i="7"/>
  <c r="GZW66" i="7"/>
  <c r="GZY66" i="7"/>
  <c r="HAA66" i="7"/>
  <c r="HAC66" i="7"/>
  <c r="HAE66" i="7"/>
  <c r="HAG66" i="7"/>
  <c r="HAI66" i="7"/>
  <c r="HAK66" i="7"/>
  <c r="HAM66" i="7"/>
  <c r="HAO66" i="7"/>
  <c r="HAQ66" i="7"/>
  <c r="HAS66" i="7"/>
  <c r="HAU66" i="7"/>
  <c r="HAW66" i="7"/>
  <c r="HAY66" i="7"/>
  <c r="HBA66" i="7"/>
  <c r="HBC66" i="7"/>
  <c r="HBE66" i="7"/>
  <c r="HBG66" i="7"/>
  <c r="HBI66" i="7"/>
  <c r="HBK66" i="7"/>
  <c r="HBM66" i="7"/>
  <c r="HBO66" i="7"/>
  <c r="HBQ66" i="7"/>
  <c r="HBS66" i="7"/>
  <c r="HBU66" i="7"/>
  <c r="HBW66" i="7"/>
  <c r="HBY66" i="7"/>
  <c r="HCA66" i="7"/>
  <c r="HCC66" i="7"/>
  <c r="HCE66" i="7"/>
  <c r="HCG66" i="7"/>
  <c r="HCI66" i="7"/>
  <c r="HCK66" i="7"/>
  <c r="HCM66" i="7"/>
  <c r="HCO66" i="7"/>
  <c r="HCQ66" i="7"/>
  <c r="HCS66" i="7"/>
  <c r="HCU66" i="7"/>
  <c r="HCW66" i="7"/>
  <c r="HCY66" i="7"/>
  <c r="HDA66" i="7"/>
  <c r="HDC66" i="7"/>
  <c r="HDE66" i="7"/>
  <c r="HDG66" i="7"/>
  <c r="HDI66" i="7"/>
  <c r="HDK66" i="7"/>
  <c r="HDM66" i="7"/>
  <c r="HDO66" i="7"/>
  <c r="HDQ66" i="7"/>
  <c r="HDS66" i="7"/>
  <c r="HDU66" i="7"/>
  <c r="HDW66" i="7"/>
  <c r="HDY66" i="7"/>
  <c r="HEA66" i="7"/>
  <c r="HEC66" i="7"/>
  <c r="HEE66" i="7"/>
  <c r="HEG66" i="7"/>
  <c r="HEI66" i="7"/>
  <c r="HEK66" i="7"/>
  <c r="HEM66" i="7"/>
  <c r="HEO66" i="7"/>
  <c r="HEQ66" i="7"/>
  <c r="HES66" i="7"/>
  <c r="HEU66" i="7"/>
  <c r="HEW66" i="7"/>
  <c r="HEY66" i="7"/>
  <c r="HFA66" i="7"/>
  <c r="HFC66" i="7"/>
  <c r="HFE66" i="7"/>
  <c r="HFG66" i="7"/>
  <c r="HFI66" i="7"/>
  <c r="HFK66" i="7"/>
  <c r="HFM66" i="7"/>
  <c r="HFO66" i="7"/>
  <c r="HFQ66" i="7"/>
  <c r="HFS66" i="7"/>
  <c r="HFU66" i="7"/>
  <c r="HFW66" i="7"/>
  <c r="HFY66" i="7"/>
  <c r="HGA66" i="7"/>
  <c r="HGC66" i="7"/>
  <c r="HGE66" i="7"/>
  <c r="HGG66" i="7"/>
  <c r="HGI66" i="7"/>
  <c r="HGK66" i="7"/>
  <c r="HGM66" i="7"/>
  <c r="HGO66" i="7"/>
  <c r="HGQ66" i="7"/>
  <c r="HGS66" i="7"/>
  <c r="HGU66" i="7"/>
  <c r="HGW66" i="7"/>
  <c r="HGY66" i="7"/>
  <c r="HHA66" i="7"/>
  <c r="HHC66" i="7"/>
  <c r="HHE66" i="7"/>
  <c r="HHG66" i="7"/>
  <c r="HHI66" i="7"/>
  <c r="HHK66" i="7"/>
  <c r="HHM66" i="7"/>
  <c r="HHO66" i="7"/>
  <c r="HHQ66" i="7"/>
  <c r="HHS66" i="7"/>
  <c r="HHU66" i="7"/>
  <c r="HHW66" i="7"/>
  <c r="HHY66" i="7"/>
  <c r="HIA66" i="7"/>
  <c r="HIC66" i="7"/>
  <c r="HIE66" i="7"/>
  <c r="HIG66" i="7"/>
  <c r="HII66" i="7"/>
  <c r="HIK66" i="7"/>
  <c r="HIM66" i="7"/>
  <c r="HIO66" i="7"/>
  <c r="HIQ66" i="7"/>
  <c r="HIS66" i="7"/>
  <c r="HIU66" i="7"/>
  <c r="HIW66" i="7"/>
  <c r="HIY66" i="7"/>
  <c r="HJA66" i="7"/>
  <c r="HJC66" i="7"/>
  <c r="HJE66" i="7"/>
  <c r="HJG66" i="7"/>
  <c r="HJI66" i="7"/>
  <c r="HJK66" i="7"/>
  <c r="HJM66" i="7"/>
  <c r="HJO66" i="7"/>
  <c r="HJQ66" i="7"/>
  <c r="HJS66" i="7"/>
  <c r="HJU66" i="7"/>
  <c r="HJW66" i="7"/>
  <c r="HJY66" i="7"/>
  <c r="HKA66" i="7"/>
  <c r="HKC66" i="7"/>
  <c r="HKE66" i="7"/>
  <c r="HKG66" i="7"/>
  <c r="HKI66" i="7"/>
  <c r="HKK66" i="7"/>
  <c r="HKM66" i="7"/>
  <c r="HKO66" i="7"/>
  <c r="HKQ66" i="7"/>
  <c r="HKS66" i="7"/>
  <c r="HKU66" i="7"/>
  <c r="HKW66" i="7"/>
  <c r="HKY66" i="7"/>
  <c r="HLA66" i="7"/>
  <c r="HLC66" i="7"/>
  <c r="HLE66" i="7"/>
  <c r="HLG66" i="7"/>
  <c r="HLI66" i="7"/>
  <c r="HLK66" i="7"/>
  <c r="HLM66" i="7"/>
  <c r="HLO66" i="7"/>
  <c r="HLQ66" i="7"/>
  <c r="HLS66" i="7"/>
  <c r="HLU66" i="7"/>
  <c r="HLW66" i="7"/>
  <c r="HLY66" i="7"/>
  <c r="HMA66" i="7"/>
  <c r="HMC66" i="7"/>
  <c r="HME66" i="7"/>
  <c r="HMG66" i="7"/>
  <c r="HMI66" i="7"/>
  <c r="HMK66" i="7"/>
  <c r="HMM66" i="7"/>
  <c r="HMO66" i="7"/>
  <c r="HMQ66" i="7"/>
  <c r="HMS66" i="7"/>
  <c r="HMU66" i="7"/>
  <c r="HMW66" i="7"/>
  <c r="HMY66" i="7"/>
  <c r="HNA66" i="7"/>
  <c r="HNC66" i="7"/>
  <c r="HNE66" i="7"/>
  <c r="HNG66" i="7"/>
  <c r="HNI66" i="7"/>
  <c r="HNK66" i="7"/>
  <c r="HNM66" i="7"/>
  <c r="HNO66" i="7"/>
  <c r="HNQ66" i="7"/>
  <c r="HNS66" i="7"/>
  <c r="HNU66" i="7"/>
  <c r="HNW66" i="7"/>
  <c r="HNY66" i="7"/>
  <c r="HOA66" i="7"/>
  <c r="HOC66" i="7"/>
  <c r="HOE66" i="7"/>
  <c r="HOG66" i="7"/>
  <c r="HOI66" i="7"/>
  <c r="HOK66" i="7"/>
  <c r="HOM66" i="7"/>
  <c r="HOO66" i="7"/>
  <c r="HOQ66" i="7"/>
  <c r="HOS66" i="7"/>
  <c r="HOU66" i="7"/>
  <c r="HOW66" i="7"/>
  <c r="HOY66" i="7"/>
  <c r="HPA66" i="7"/>
  <c r="HPC66" i="7"/>
  <c r="HPE66" i="7"/>
  <c r="HPG66" i="7"/>
  <c r="HPI66" i="7"/>
  <c r="HPK66" i="7"/>
  <c r="HPM66" i="7"/>
  <c r="HPO66" i="7"/>
  <c r="HPQ66" i="7"/>
  <c r="HPS66" i="7"/>
  <c r="HPU66" i="7"/>
  <c r="HPW66" i="7"/>
  <c r="HPY66" i="7"/>
  <c r="HQA66" i="7"/>
  <c r="HQC66" i="7"/>
  <c r="HQE66" i="7"/>
  <c r="HQG66" i="7"/>
  <c r="HQI66" i="7"/>
  <c r="HQK66" i="7"/>
  <c r="HQM66" i="7"/>
  <c r="HQO66" i="7"/>
  <c r="HQQ66" i="7"/>
  <c r="HQS66" i="7"/>
  <c r="HQU66" i="7"/>
  <c r="HQW66" i="7"/>
  <c r="HQY66" i="7"/>
  <c r="HRA66" i="7"/>
  <c r="HRC66" i="7"/>
  <c r="HRE66" i="7"/>
  <c r="HRG66" i="7"/>
  <c r="HRI66" i="7"/>
  <c r="HRK66" i="7"/>
  <c r="HRM66" i="7"/>
  <c r="HRO66" i="7"/>
  <c r="HRQ66" i="7"/>
  <c r="HRS66" i="7"/>
  <c r="HRU66" i="7"/>
  <c r="HRW66" i="7"/>
  <c r="HRY66" i="7"/>
  <c r="HSA66" i="7"/>
  <c r="HSC66" i="7"/>
  <c r="HSE66" i="7"/>
  <c r="HSG66" i="7"/>
  <c r="HSI66" i="7"/>
  <c r="HSK66" i="7"/>
  <c r="HSM66" i="7"/>
  <c r="HSO66" i="7"/>
  <c r="HSQ66" i="7"/>
  <c r="HSS66" i="7"/>
  <c r="HSU66" i="7"/>
  <c r="HSW66" i="7"/>
  <c r="HSY66" i="7"/>
  <c r="HTA66" i="7"/>
  <c r="HTC66" i="7"/>
  <c r="HTE66" i="7"/>
  <c r="HTG66" i="7"/>
  <c r="HTI66" i="7"/>
  <c r="HTK66" i="7"/>
  <c r="HTM66" i="7"/>
  <c r="HTO66" i="7"/>
  <c r="HTQ66" i="7"/>
  <c r="HTS66" i="7"/>
  <c r="HTU66" i="7"/>
  <c r="HTW66" i="7"/>
  <c r="HTY66" i="7"/>
  <c r="HUA66" i="7"/>
  <c r="HUC66" i="7"/>
  <c r="HUE66" i="7"/>
  <c r="HUG66" i="7"/>
  <c r="HUI66" i="7"/>
  <c r="HUK66" i="7"/>
  <c r="HUM66" i="7"/>
  <c r="HUO66" i="7"/>
  <c r="HUQ66" i="7"/>
  <c r="HUS66" i="7"/>
  <c r="HUU66" i="7"/>
  <c r="HUW66" i="7"/>
  <c r="HUY66" i="7"/>
  <c r="HVA66" i="7"/>
  <c r="HVC66" i="7"/>
  <c r="HVE66" i="7"/>
  <c r="HVG66" i="7"/>
  <c r="HVI66" i="7"/>
  <c r="HVK66" i="7"/>
  <c r="HVM66" i="7"/>
  <c r="HVO66" i="7"/>
  <c r="HVQ66" i="7"/>
  <c r="HVS66" i="7"/>
  <c r="HVU66" i="7"/>
  <c r="HVW66" i="7"/>
  <c r="HVY66" i="7"/>
  <c r="HWA66" i="7"/>
  <c r="HWC66" i="7"/>
  <c r="HWE66" i="7"/>
  <c r="HWG66" i="7"/>
  <c r="HWI66" i="7"/>
  <c r="HWK66" i="7"/>
  <c r="HWM66" i="7"/>
  <c r="HWO66" i="7"/>
  <c r="HWQ66" i="7"/>
  <c r="HWS66" i="7"/>
  <c r="HWU66" i="7"/>
  <c r="HWW66" i="7"/>
  <c r="HWY66" i="7"/>
  <c r="HXA66" i="7"/>
  <c r="HXC66" i="7"/>
  <c r="HXE66" i="7"/>
  <c r="HXG66" i="7"/>
  <c r="HXI66" i="7"/>
  <c r="HXK66" i="7"/>
  <c r="HXM66" i="7"/>
  <c r="HXO66" i="7"/>
  <c r="HXQ66" i="7"/>
  <c r="HXS66" i="7"/>
  <c r="HXU66" i="7"/>
  <c r="HXW66" i="7"/>
  <c r="HXY66" i="7"/>
  <c r="HYA66" i="7"/>
  <c r="HYC66" i="7"/>
  <c r="HYE66" i="7"/>
  <c r="HYG66" i="7"/>
  <c r="HYI66" i="7"/>
  <c r="HYK66" i="7"/>
  <c r="HYM66" i="7"/>
  <c r="HYO66" i="7"/>
  <c r="HYQ66" i="7"/>
  <c r="HYS66" i="7"/>
  <c r="HYU66" i="7"/>
  <c r="HYW66" i="7"/>
  <c r="HYY66" i="7"/>
  <c r="HZA66" i="7"/>
  <c r="HZC66" i="7"/>
  <c r="HZE66" i="7"/>
  <c r="HZG66" i="7"/>
  <c r="HZI66" i="7"/>
  <c r="HZK66" i="7"/>
  <c r="HZM66" i="7"/>
  <c r="HZO66" i="7"/>
  <c r="HZQ66" i="7"/>
  <c r="HZS66" i="7"/>
  <c r="HZU66" i="7"/>
  <c r="HZW66" i="7"/>
  <c r="HZY66" i="7"/>
  <c r="IAA66" i="7"/>
  <c r="IAC66" i="7"/>
  <c r="IAE66" i="7"/>
  <c r="IAG66" i="7"/>
  <c r="IAI66" i="7"/>
  <c r="IAK66" i="7"/>
  <c r="IAM66" i="7"/>
  <c r="IAO66" i="7"/>
  <c r="IAQ66" i="7"/>
  <c r="IAS66" i="7"/>
  <c r="IAU66" i="7"/>
  <c r="IAW66" i="7"/>
  <c r="IAY66" i="7"/>
  <c r="IBA66" i="7"/>
  <c r="IBC66" i="7"/>
  <c r="IBE66" i="7"/>
  <c r="IBG66" i="7"/>
  <c r="IBI66" i="7"/>
  <c r="IBK66" i="7"/>
  <c r="IBM66" i="7"/>
  <c r="IBO66" i="7"/>
  <c r="IBQ66" i="7"/>
  <c r="IBS66" i="7"/>
  <c r="IBU66" i="7"/>
  <c r="IBW66" i="7"/>
  <c r="IBY66" i="7"/>
  <c r="ICA66" i="7"/>
  <c r="ICC66" i="7"/>
  <c r="ICE66" i="7"/>
  <c r="ICG66" i="7"/>
  <c r="ICI66" i="7"/>
  <c r="ICK66" i="7"/>
  <c r="ICM66" i="7"/>
  <c r="ICO66" i="7"/>
  <c r="ICQ66" i="7"/>
  <c r="ICS66" i="7"/>
  <c r="ICU66" i="7"/>
  <c r="ICW66" i="7"/>
  <c r="ICY66" i="7"/>
  <c r="IDA66" i="7"/>
  <c r="IDC66" i="7"/>
  <c r="IDE66" i="7"/>
  <c r="IDG66" i="7"/>
  <c r="IDI66" i="7"/>
  <c r="IDK66" i="7"/>
  <c r="IDM66" i="7"/>
  <c r="IDO66" i="7"/>
  <c r="IDQ66" i="7"/>
  <c r="IDS66" i="7"/>
  <c r="IDU66" i="7"/>
  <c r="IDW66" i="7"/>
  <c r="IDY66" i="7"/>
  <c r="IEA66" i="7"/>
  <c r="IEC66" i="7"/>
  <c r="IEE66" i="7"/>
  <c r="IEG66" i="7"/>
  <c r="IEI66" i="7"/>
  <c r="IEK66" i="7"/>
  <c r="IEM66" i="7"/>
  <c r="IEO66" i="7"/>
  <c r="IEQ66" i="7"/>
  <c r="IES66" i="7"/>
  <c r="IEU66" i="7"/>
  <c r="IEW66" i="7"/>
  <c r="IEY66" i="7"/>
  <c r="IFA66" i="7"/>
  <c r="IFC66" i="7"/>
  <c r="IFE66" i="7"/>
  <c r="IFG66" i="7"/>
  <c r="IFI66" i="7"/>
  <c r="IFK66" i="7"/>
  <c r="IFM66" i="7"/>
  <c r="IFO66" i="7"/>
  <c r="IFQ66" i="7"/>
  <c r="IFS66" i="7"/>
  <c r="IFU66" i="7"/>
  <c r="IFW66" i="7"/>
  <c r="IFY66" i="7"/>
  <c r="IGA66" i="7"/>
  <c r="IGC66" i="7"/>
  <c r="IGE66" i="7"/>
  <c r="IGG66" i="7"/>
  <c r="IGI66" i="7"/>
  <c r="IGK66" i="7"/>
  <c r="IGM66" i="7"/>
  <c r="IGO66" i="7"/>
  <c r="IGQ66" i="7"/>
  <c r="IGS66" i="7"/>
  <c r="IGU66" i="7"/>
  <c r="IGW66" i="7"/>
  <c r="IGY66" i="7"/>
  <c r="IHA66" i="7"/>
  <c r="IHC66" i="7"/>
  <c r="IHE66" i="7"/>
  <c r="IHG66" i="7"/>
  <c r="IHI66" i="7"/>
  <c r="IHK66" i="7"/>
  <c r="IHM66" i="7"/>
  <c r="IHO66" i="7"/>
  <c r="IHQ66" i="7"/>
  <c r="IHS66" i="7"/>
  <c r="IHU66" i="7"/>
  <c r="IHW66" i="7"/>
  <c r="IHY66" i="7"/>
  <c r="IIA66" i="7"/>
  <c r="IIC66" i="7"/>
  <c r="IIE66" i="7"/>
  <c r="IIG66" i="7"/>
  <c r="III66" i="7"/>
  <c r="IIK66" i="7"/>
  <c r="IIM66" i="7"/>
  <c r="IIO66" i="7"/>
  <c r="IIQ66" i="7"/>
  <c r="IIS66" i="7"/>
  <c r="IIU66" i="7"/>
  <c r="IIW66" i="7"/>
  <c r="IIY66" i="7"/>
  <c r="IJA66" i="7"/>
  <c r="IJC66" i="7"/>
  <c r="IJE66" i="7"/>
  <c r="IJG66" i="7"/>
  <c r="IJI66" i="7"/>
  <c r="IJK66" i="7"/>
  <c r="IJM66" i="7"/>
  <c r="IJO66" i="7"/>
  <c r="IJQ66" i="7"/>
  <c r="IJS66" i="7"/>
  <c r="IJU66" i="7"/>
  <c r="IJW66" i="7"/>
  <c r="IJY66" i="7"/>
  <c r="IKA66" i="7"/>
  <c r="IKC66" i="7"/>
  <c r="IKE66" i="7"/>
  <c r="IKG66" i="7"/>
  <c r="IKI66" i="7"/>
  <c r="IKK66" i="7"/>
  <c r="IKM66" i="7"/>
  <c r="IKO66" i="7"/>
  <c r="IKQ66" i="7"/>
  <c r="IKS66" i="7"/>
  <c r="IKU66" i="7"/>
  <c r="IKW66" i="7"/>
  <c r="IKY66" i="7"/>
  <c r="ILA66" i="7"/>
  <c r="ILC66" i="7"/>
  <c r="ILE66" i="7"/>
  <c r="ILG66" i="7"/>
  <c r="ILI66" i="7"/>
  <c r="ILK66" i="7"/>
  <c r="ILM66" i="7"/>
  <c r="ILO66" i="7"/>
  <c r="ILQ66" i="7"/>
  <c r="ILS66" i="7"/>
  <c r="ILU66" i="7"/>
  <c r="ILW66" i="7"/>
  <c r="ILY66" i="7"/>
  <c r="IMA66" i="7"/>
  <c r="IMC66" i="7"/>
  <c r="IME66" i="7"/>
  <c r="IMG66" i="7"/>
  <c r="IMI66" i="7"/>
  <c r="IMK66" i="7"/>
  <c r="IMM66" i="7"/>
  <c r="IMO66" i="7"/>
  <c r="IMQ66" i="7"/>
  <c r="IMS66" i="7"/>
  <c r="IMU66" i="7"/>
  <c r="IMW66" i="7"/>
  <c r="IMY66" i="7"/>
  <c r="INA66" i="7"/>
  <c r="INC66" i="7"/>
  <c r="INE66" i="7"/>
  <c r="ING66" i="7"/>
  <c r="INI66" i="7"/>
  <c r="INK66" i="7"/>
  <c r="INM66" i="7"/>
  <c r="INO66" i="7"/>
  <c r="INQ66" i="7"/>
  <c r="INS66" i="7"/>
  <c r="INU66" i="7"/>
  <c r="INW66" i="7"/>
  <c r="INY66" i="7"/>
  <c r="IOA66" i="7"/>
  <c r="IOC66" i="7"/>
  <c r="IOE66" i="7"/>
  <c r="IOG66" i="7"/>
  <c r="IOI66" i="7"/>
  <c r="IOK66" i="7"/>
  <c r="IOM66" i="7"/>
  <c r="IOO66" i="7"/>
  <c r="IOQ66" i="7"/>
  <c r="IOS66" i="7"/>
  <c r="IOU66" i="7"/>
  <c r="IOW66" i="7"/>
  <c r="IOY66" i="7"/>
  <c r="IPA66" i="7"/>
  <c r="IPC66" i="7"/>
  <c r="IPE66" i="7"/>
  <c r="IPG66" i="7"/>
  <c r="IPI66" i="7"/>
  <c r="IPK66" i="7"/>
  <c r="IPM66" i="7"/>
  <c r="IPO66" i="7"/>
  <c r="IPQ66" i="7"/>
  <c r="IPS66" i="7"/>
  <c r="IPU66" i="7"/>
  <c r="IPW66" i="7"/>
  <c r="IPY66" i="7"/>
  <c r="IQA66" i="7"/>
  <c r="IQC66" i="7"/>
  <c r="IQE66" i="7"/>
  <c r="IQG66" i="7"/>
  <c r="IQI66" i="7"/>
  <c r="IQK66" i="7"/>
  <c r="IQM66" i="7"/>
  <c r="IQO66" i="7"/>
  <c r="IQQ66" i="7"/>
  <c r="IQS66" i="7"/>
  <c r="IQU66" i="7"/>
  <c r="IQW66" i="7"/>
  <c r="IQY66" i="7"/>
  <c r="IRA66" i="7"/>
  <c r="IRC66" i="7"/>
  <c r="IRE66" i="7"/>
  <c r="IRG66" i="7"/>
  <c r="IRI66" i="7"/>
  <c r="IRK66" i="7"/>
  <c r="IRM66" i="7"/>
  <c r="IRO66" i="7"/>
  <c r="IRQ66" i="7"/>
  <c r="IRS66" i="7"/>
  <c r="IRU66" i="7"/>
  <c r="IRW66" i="7"/>
  <c r="IRY66" i="7"/>
  <c r="ISA66" i="7"/>
  <c r="ISC66" i="7"/>
  <c r="ISE66" i="7"/>
  <c r="ISG66" i="7"/>
  <c r="ISI66" i="7"/>
  <c r="ISK66" i="7"/>
  <c r="ISM66" i="7"/>
  <c r="ISO66" i="7"/>
  <c r="ISQ66" i="7"/>
  <c r="ISS66" i="7"/>
  <c r="ISU66" i="7"/>
  <c r="ISW66" i="7"/>
  <c r="ISY66" i="7"/>
  <c r="ITA66" i="7"/>
  <c r="ITC66" i="7"/>
  <c r="ITE66" i="7"/>
  <c r="ITG66" i="7"/>
  <c r="ITI66" i="7"/>
  <c r="ITK66" i="7"/>
  <c r="ITM66" i="7"/>
  <c r="ITO66" i="7"/>
  <c r="ITQ66" i="7"/>
  <c r="ITS66" i="7"/>
  <c r="ITU66" i="7"/>
  <c r="ITW66" i="7"/>
  <c r="ITY66" i="7"/>
  <c r="IUA66" i="7"/>
  <c r="IUC66" i="7"/>
  <c r="IUE66" i="7"/>
  <c r="IUG66" i="7"/>
  <c r="IUI66" i="7"/>
  <c r="IUK66" i="7"/>
  <c r="IUM66" i="7"/>
  <c r="IUO66" i="7"/>
  <c r="IUQ66" i="7"/>
  <c r="IUS66" i="7"/>
  <c r="IUU66" i="7"/>
  <c r="IUW66" i="7"/>
  <c r="IUY66" i="7"/>
  <c r="IVA66" i="7"/>
  <c r="IVC66" i="7"/>
  <c r="IVE66" i="7"/>
  <c r="IVG66" i="7"/>
  <c r="IVI66" i="7"/>
  <c r="IVK66" i="7"/>
  <c r="IVM66" i="7"/>
  <c r="IVO66" i="7"/>
  <c r="IVQ66" i="7"/>
  <c r="IVS66" i="7"/>
  <c r="IVU66" i="7"/>
  <c r="IVW66" i="7"/>
  <c r="IVY66" i="7"/>
  <c r="IWA66" i="7"/>
  <c r="IWC66" i="7"/>
  <c r="IWE66" i="7"/>
  <c r="IWG66" i="7"/>
  <c r="IWI66" i="7"/>
  <c r="IWK66" i="7"/>
  <c r="IWM66" i="7"/>
  <c r="IWO66" i="7"/>
  <c r="IWQ66" i="7"/>
  <c r="IWS66" i="7"/>
  <c r="IWU66" i="7"/>
  <c r="IWW66" i="7"/>
  <c r="IWY66" i="7"/>
  <c r="IXA66" i="7"/>
  <c r="IXC66" i="7"/>
  <c r="IXE66" i="7"/>
  <c r="IXG66" i="7"/>
  <c r="IXI66" i="7"/>
  <c r="IXK66" i="7"/>
  <c r="IXM66" i="7"/>
  <c r="IXO66" i="7"/>
  <c r="IXQ66" i="7"/>
  <c r="IXS66" i="7"/>
  <c r="IXU66" i="7"/>
  <c r="IXW66" i="7"/>
  <c r="IXY66" i="7"/>
  <c r="IYA66" i="7"/>
  <c r="IYC66" i="7"/>
  <c r="IYE66" i="7"/>
  <c r="IYG66" i="7"/>
  <c r="IYI66" i="7"/>
  <c r="IYK66" i="7"/>
  <c r="IYM66" i="7"/>
  <c r="IYO66" i="7"/>
  <c r="IYQ66" i="7"/>
  <c r="IYS66" i="7"/>
  <c r="IYU66" i="7"/>
  <c r="IYW66" i="7"/>
  <c r="IYY66" i="7"/>
  <c r="IZA66" i="7"/>
  <c r="IZC66" i="7"/>
  <c r="IZE66" i="7"/>
  <c r="IZG66" i="7"/>
  <c r="IZI66" i="7"/>
  <c r="IZK66" i="7"/>
  <c r="IZM66" i="7"/>
  <c r="IZO66" i="7"/>
  <c r="IZQ66" i="7"/>
  <c r="IZS66" i="7"/>
  <c r="IZU66" i="7"/>
  <c r="IZW66" i="7"/>
  <c r="IZY66" i="7"/>
  <c r="JAA66" i="7"/>
  <c r="JAC66" i="7"/>
  <c r="JAE66" i="7"/>
  <c r="JAG66" i="7"/>
  <c r="JAI66" i="7"/>
  <c r="JAK66" i="7"/>
  <c r="JAM66" i="7"/>
  <c r="JAO66" i="7"/>
  <c r="JAQ66" i="7"/>
  <c r="JAS66" i="7"/>
  <c r="JAU66" i="7"/>
  <c r="JAW66" i="7"/>
  <c r="JAY66" i="7"/>
  <c r="JBA66" i="7"/>
  <c r="JBC66" i="7"/>
  <c r="JBE66" i="7"/>
  <c r="JBG66" i="7"/>
  <c r="JBI66" i="7"/>
  <c r="JBK66" i="7"/>
  <c r="JBM66" i="7"/>
  <c r="JBO66" i="7"/>
  <c r="JBQ66" i="7"/>
  <c r="JBS66" i="7"/>
  <c r="JBU66" i="7"/>
  <c r="JBW66" i="7"/>
  <c r="JBY66" i="7"/>
  <c r="JCA66" i="7"/>
  <c r="JCC66" i="7"/>
  <c r="JCE66" i="7"/>
  <c r="JCG66" i="7"/>
  <c r="JCI66" i="7"/>
  <c r="JCK66" i="7"/>
  <c r="JCM66" i="7"/>
  <c r="JCO66" i="7"/>
  <c r="JCQ66" i="7"/>
  <c r="JCS66" i="7"/>
  <c r="JCU66" i="7"/>
  <c r="JCW66" i="7"/>
  <c r="JCY66" i="7"/>
  <c r="JDA66" i="7"/>
  <c r="JDC66" i="7"/>
  <c r="JDE66" i="7"/>
  <c r="JDG66" i="7"/>
  <c r="JDI66" i="7"/>
  <c r="JDK66" i="7"/>
  <c r="JDM66" i="7"/>
  <c r="JDO66" i="7"/>
  <c r="JDQ66" i="7"/>
  <c r="JDS66" i="7"/>
  <c r="JDU66" i="7"/>
  <c r="JDW66" i="7"/>
  <c r="JDY66" i="7"/>
  <c r="JEA66" i="7"/>
  <c r="JEC66" i="7"/>
  <c r="JEE66" i="7"/>
  <c r="JEG66" i="7"/>
  <c r="JEI66" i="7"/>
  <c r="JEK66" i="7"/>
  <c r="JEM66" i="7"/>
  <c r="JEO66" i="7"/>
  <c r="JEQ66" i="7"/>
  <c r="JES66" i="7"/>
  <c r="JEU66" i="7"/>
  <c r="JEW66" i="7"/>
  <c r="JEY66" i="7"/>
  <c r="JFA66" i="7"/>
  <c r="JFC66" i="7"/>
  <c r="JFE66" i="7"/>
  <c r="JFG66" i="7"/>
  <c r="JFI66" i="7"/>
  <c r="JFK66" i="7"/>
  <c r="JFM66" i="7"/>
  <c r="JFO66" i="7"/>
  <c r="JFQ66" i="7"/>
  <c r="JFS66" i="7"/>
  <c r="JFU66" i="7"/>
  <c r="JFW66" i="7"/>
  <c r="JFY66" i="7"/>
  <c r="JGA66" i="7"/>
  <c r="JGC66" i="7"/>
  <c r="JGE66" i="7"/>
  <c r="JGG66" i="7"/>
  <c r="JGI66" i="7"/>
  <c r="JGK66" i="7"/>
  <c r="JGM66" i="7"/>
  <c r="JGO66" i="7"/>
  <c r="JGQ66" i="7"/>
  <c r="JGS66" i="7"/>
  <c r="JGU66" i="7"/>
  <c r="JGW66" i="7"/>
  <c r="JGY66" i="7"/>
  <c r="JHA66" i="7"/>
  <c r="JHC66" i="7"/>
  <c r="JHE66" i="7"/>
  <c r="JHG66" i="7"/>
  <c r="JHI66" i="7"/>
  <c r="JHK66" i="7"/>
  <c r="JHM66" i="7"/>
  <c r="JHO66" i="7"/>
  <c r="JHQ66" i="7"/>
  <c r="JHS66" i="7"/>
  <c r="JHU66" i="7"/>
  <c r="JHW66" i="7"/>
  <c r="JHY66" i="7"/>
  <c r="JIA66" i="7"/>
  <c r="JIC66" i="7"/>
  <c r="JIE66" i="7"/>
  <c r="JIG66" i="7"/>
  <c r="JII66" i="7"/>
  <c r="JIK66" i="7"/>
  <c r="JIM66" i="7"/>
  <c r="JIO66" i="7"/>
  <c r="JIQ66" i="7"/>
  <c r="JIS66" i="7"/>
  <c r="JIU66" i="7"/>
  <c r="JIW66" i="7"/>
  <c r="JIY66" i="7"/>
  <c r="JJA66" i="7"/>
  <c r="JJC66" i="7"/>
  <c r="JJE66" i="7"/>
  <c r="JJG66" i="7"/>
  <c r="JJI66" i="7"/>
  <c r="JJK66" i="7"/>
  <c r="JJM66" i="7"/>
  <c r="JJO66" i="7"/>
  <c r="JJQ66" i="7"/>
  <c r="JJS66" i="7"/>
  <c r="JJU66" i="7"/>
  <c r="JJW66" i="7"/>
  <c r="JJY66" i="7"/>
  <c r="JKA66" i="7"/>
  <c r="JKC66" i="7"/>
  <c r="JKE66" i="7"/>
  <c r="JKG66" i="7"/>
  <c r="JKI66" i="7"/>
  <c r="JKK66" i="7"/>
  <c r="JKM66" i="7"/>
  <c r="JKO66" i="7"/>
  <c r="JKQ66" i="7"/>
  <c r="JKS66" i="7"/>
  <c r="JKU66" i="7"/>
  <c r="JKW66" i="7"/>
  <c r="JKY66" i="7"/>
  <c r="JLA66" i="7"/>
  <c r="JLC66" i="7"/>
  <c r="JLE66" i="7"/>
  <c r="JLG66" i="7"/>
  <c r="JLI66" i="7"/>
  <c r="JLK66" i="7"/>
  <c r="JLM66" i="7"/>
  <c r="JLO66" i="7"/>
  <c r="JLQ66" i="7"/>
  <c r="JLS66" i="7"/>
  <c r="JLU66" i="7"/>
  <c r="JLW66" i="7"/>
  <c r="JLY66" i="7"/>
  <c r="JMA66" i="7"/>
  <c r="JMC66" i="7"/>
  <c r="JME66" i="7"/>
  <c r="JMG66" i="7"/>
  <c r="JMI66" i="7"/>
  <c r="JMK66" i="7"/>
  <c r="JMM66" i="7"/>
  <c r="JMO66" i="7"/>
  <c r="JMQ66" i="7"/>
  <c r="JMS66" i="7"/>
  <c r="JMU66" i="7"/>
  <c r="JMW66" i="7"/>
  <c r="JMY66" i="7"/>
  <c r="JNA66" i="7"/>
  <c r="JNC66" i="7"/>
  <c r="JNE66" i="7"/>
  <c r="JNG66" i="7"/>
  <c r="JNI66" i="7"/>
  <c r="JNK66" i="7"/>
  <c r="JNM66" i="7"/>
  <c r="JNO66" i="7"/>
  <c r="JNQ66" i="7"/>
  <c r="JNS66" i="7"/>
  <c r="JNU66" i="7"/>
  <c r="JNW66" i="7"/>
  <c r="JNY66" i="7"/>
  <c r="JOA66" i="7"/>
  <c r="JOC66" i="7"/>
  <c r="JOE66" i="7"/>
  <c r="JOG66" i="7"/>
  <c r="JOI66" i="7"/>
  <c r="JOK66" i="7"/>
  <c r="JOM66" i="7"/>
  <c r="JOO66" i="7"/>
  <c r="JOQ66" i="7"/>
  <c r="JOS66" i="7"/>
  <c r="JOU66" i="7"/>
  <c r="JOW66" i="7"/>
  <c r="JOY66" i="7"/>
  <c r="JPA66" i="7"/>
  <c r="JPC66" i="7"/>
  <c r="JPE66" i="7"/>
  <c r="JPG66" i="7"/>
  <c r="JPI66" i="7"/>
  <c r="JPK66" i="7"/>
  <c r="JPM66" i="7"/>
  <c r="JPO66" i="7"/>
  <c r="JPQ66" i="7"/>
  <c r="JPS66" i="7"/>
  <c r="JPU66" i="7"/>
  <c r="JPW66" i="7"/>
  <c r="JPY66" i="7"/>
  <c r="JQA66" i="7"/>
  <c r="JQC66" i="7"/>
  <c r="JQE66" i="7"/>
  <c r="JQG66" i="7"/>
  <c r="JQI66" i="7"/>
  <c r="JQK66" i="7"/>
  <c r="JQM66" i="7"/>
  <c r="JQO66" i="7"/>
  <c r="JQQ66" i="7"/>
  <c r="JQS66" i="7"/>
  <c r="JQU66" i="7"/>
  <c r="JQW66" i="7"/>
  <c r="JQY66" i="7"/>
  <c r="JRA66" i="7"/>
  <c r="JRC66" i="7"/>
  <c r="JRE66" i="7"/>
  <c r="JRG66" i="7"/>
  <c r="JRI66" i="7"/>
  <c r="JRK66" i="7"/>
  <c r="JRM66" i="7"/>
  <c r="JRO66" i="7"/>
  <c r="JRQ66" i="7"/>
  <c r="JRS66" i="7"/>
  <c r="JRU66" i="7"/>
  <c r="JRW66" i="7"/>
  <c r="JRY66" i="7"/>
  <c r="JSA66" i="7"/>
  <c r="JSC66" i="7"/>
  <c r="JSE66" i="7"/>
  <c r="JSG66" i="7"/>
  <c r="JSI66" i="7"/>
  <c r="JSK66" i="7"/>
  <c r="JSM66" i="7"/>
  <c r="JSO66" i="7"/>
  <c r="JSQ66" i="7"/>
  <c r="JSS66" i="7"/>
  <c r="JSU66" i="7"/>
  <c r="JSW66" i="7"/>
  <c r="JSY66" i="7"/>
  <c r="JTA66" i="7"/>
  <c r="JTC66" i="7"/>
  <c r="JTE66" i="7"/>
  <c r="JTG66" i="7"/>
  <c r="JTI66" i="7"/>
  <c r="JTK66" i="7"/>
  <c r="JTM66" i="7"/>
  <c r="JTO66" i="7"/>
  <c r="JTQ66" i="7"/>
  <c r="JTS66" i="7"/>
  <c r="JTU66" i="7"/>
  <c r="JTW66" i="7"/>
  <c r="JTY66" i="7"/>
  <c r="JUA66" i="7"/>
  <c r="JUC66" i="7"/>
  <c r="JUE66" i="7"/>
  <c r="JUG66" i="7"/>
  <c r="JUI66" i="7"/>
  <c r="JUK66" i="7"/>
  <c r="JUM66" i="7"/>
  <c r="JUO66" i="7"/>
  <c r="JUQ66" i="7"/>
  <c r="JUS66" i="7"/>
  <c r="JUU66" i="7"/>
  <c r="JUW66" i="7"/>
  <c r="JUY66" i="7"/>
  <c r="JVA66" i="7"/>
  <c r="JVC66" i="7"/>
  <c r="JVE66" i="7"/>
  <c r="JVG66" i="7"/>
  <c r="JVI66" i="7"/>
  <c r="JVK66" i="7"/>
  <c r="JVM66" i="7"/>
  <c r="JVO66" i="7"/>
  <c r="JVQ66" i="7"/>
  <c r="JVS66" i="7"/>
  <c r="JVU66" i="7"/>
  <c r="JVW66" i="7"/>
  <c r="JVY66" i="7"/>
  <c r="JWA66" i="7"/>
  <c r="JWC66" i="7"/>
  <c r="JWE66" i="7"/>
  <c r="JWG66" i="7"/>
  <c r="JWI66" i="7"/>
  <c r="JWK66" i="7"/>
  <c r="JWM66" i="7"/>
  <c r="JWO66" i="7"/>
  <c r="JWQ66" i="7"/>
  <c r="JWS66" i="7"/>
  <c r="JWU66" i="7"/>
  <c r="JWW66" i="7"/>
  <c r="JWY66" i="7"/>
  <c r="JXA66" i="7"/>
  <c r="JXC66" i="7"/>
  <c r="JXE66" i="7"/>
  <c r="JXG66" i="7"/>
  <c r="JXI66" i="7"/>
  <c r="JXK66" i="7"/>
  <c r="JXM66" i="7"/>
  <c r="JXO66" i="7"/>
  <c r="JXQ66" i="7"/>
  <c r="JXS66" i="7"/>
  <c r="JXU66" i="7"/>
  <c r="JXW66" i="7"/>
  <c r="JXY66" i="7"/>
  <c r="JYA66" i="7"/>
  <c r="JYC66" i="7"/>
  <c r="JYE66" i="7"/>
  <c r="JYG66" i="7"/>
  <c r="JYI66" i="7"/>
  <c r="JYK66" i="7"/>
  <c r="JYM66" i="7"/>
  <c r="JYO66" i="7"/>
  <c r="JYQ66" i="7"/>
  <c r="JYS66" i="7"/>
  <c r="JYU66" i="7"/>
  <c r="JYW66" i="7"/>
  <c r="JYY66" i="7"/>
  <c r="JZA66" i="7"/>
  <c r="JZC66" i="7"/>
  <c r="JZE66" i="7"/>
  <c r="JZG66" i="7"/>
  <c r="JZI66" i="7"/>
  <c r="JZK66" i="7"/>
  <c r="JZM66" i="7"/>
  <c r="JZO66" i="7"/>
  <c r="JZQ66" i="7"/>
  <c r="JZS66" i="7"/>
  <c r="JZU66" i="7"/>
  <c r="JZW66" i="7"/>
  <c r="JZY66" i="7"/>
  <c r="KAA66" i="7"/>
  <c r="KAC66" i="7"/>
  <c r="KAE66" i="7"/>
  <c r="KAG66" i="7"/>
  <c r="KAI66" i="7"/>
  <c r="KAK66" i="7"/>
  <c r="KAM66" i="7"/>
  <c r="KAO66" i="7"/>
  <c r="KAQ66" i="7"/>
  <c r="KAS66" i="7"/>
  <c r="KAU66" i="7"/>
  <c r="KAW66" i="7"/>
  <c r="KAY66" i="7"/>
  <c r="KBA66" i="7"/>
  <c r="KBC66" i="7"/>
  <c r="KBE66" i="7"/>
  <c r="KBG66" i="7"/>
  <c r="KBI66" i="7"/>
  <c r="KBK66" i="7"/>
  <c r="KBM66" i="7"/>
  <c r="KBO66" i="7"/>
  <c r="KBQ66" i="7"/>
  <c r="KBS66" i="7"/>
  <c r="KBU66" i="7"/>
  <c r="KBW66" i="7"/>
  <c r="KBY66" i="7"/>
  <c r="KCA66" i="7"/>
  <c r="KCC66" i="7"/>
  <c r="KCE66" i="7"/>
  <c r="KCG66" i="7"/>
  <c r="KCI66" i="7"/>
  <c r="KCK66" i="7"/>
  <c r="KCM66" i="7"/>
  <c r="KCO66" i="7"/>
  <c r="KCQ66" i="7"/>
  <c r="KCS66" i="7"/>
  <c r="KCU66" i="7"/>
  <c r="KCW66" i="7"/>
  <c r="KCY66" i="7"/>
  <c r="KDA66" i="7"/>
  <c r="KDC66" i="7"/>
  <c r="KDE66" i="7"/>
  <c r="KDG66" i="7"/>
  <c r="KDI66" i="7"/>
  <c r="KDK66" i="7"/>
  <c r="KDM66" i="7"/>
  <c r="KDO66" i="7"/>
  <c r="KDQ66" i="7"/>
  <c r="KDS66" i="7"/>
  <c r="KDU66" i="7"/>
  <c r="KDW66" i="7"/>
  <c r="KDY66" i="7"/>
  <c r="KEA66" i="7"/>
  <c r="KEC66" i="7"/>
  <c r="KEE66" i="7"/>
  <c r="KEG66" i="7"/>
  <c r="KEI66" i="7"/>
  <c r="KEK66" i="7"/>
  <c r="KEM66" i="7"/>
  <c r="KEO66" i="7"/>
  <c r="KEQ66" i="7"/>
  <c r="KES66" i="7"/>
  <c r="KEU66" i="7"/>
  <c r="KEW66" i="7"/>
  <c r="KEY66" i="7"/>
  <c r="KFA66" i="7"/>
  <c r="KFC66" i="7"/>
  <c r="KFE66" i="7"/>
  <c r="KFG66" i="7"/>
  <c r="KFI66" i="7"/>
  <c r="KFK66" i="7"/>
  <c r="KFM66" i="7"/>
  <c r="KFO66" i="7"/>
  <c r="KFQ66" i="7"/>
  <c r="KFS66" i="7"/>
  <c r="KFU66" i="7"/>
  <c r="KFW66" i="7"/>
  <c r="KFY66" i="7"/>
  <c r="KGA66" i="7"/>
  <c r="KGC66" i="7"/>
  <c r="KGE66" i="7"/>
  <c r="KGG66" i="7"/>
  <c r="KGI66" i="7"/>
  <c r="KGK66" i="7"/>
  <c r="KGM66" i="7"/>
  <c r="KGO66" i="7"/>
  <c r="KGQ66" i="7"/>
  <c r="KGS66" i="7"/>
  <c r="KGU66" i="7"/>
  <c r="KGW66" i="7"/>
  <c r="KGY66" i="7"/>
  <c r="KHA66" i="7"/>
  <c r="KHC66" i="7"/>
  <c r="KHE66" i="7"/>
  <c r="KHG66" i="7"/>
  <c r="KHI66" i="7"/>
  <c r="KHK66" i="7"/>
  <c r="KHM66" i="7"/>
  <c r="KHO66" i="7"/>
  <c r="KHQ66" i="7"/>
  <c r="KHS66" i="7"/>
  <c r="KHU66" i="7"/>
  <c r="KHW66" i="7"/>
  <c r="KHY66" i="7"/>
  <c r="KIA66" i="7"/>
  <c r="KIC66" i="7"/>
  <c r="KIE66" i="7"/>
  <c r="KIG66" i="7"/>
  <c r="KII66" i="7"/>
  <c r="KIK66" i="7"/>
  <c r="KIM66" i="7"/>
  <c r="KIO66" i="7"/>
  <c r="KIQ66" i="7"/>
  <c r="KIS66" i="7"/>
  <c r="KIU66" i="7"/>
  <c r="KIW66" i="7"/>
  <c r="KIY66" i="7"/>
  <c r="KJA66" i="7"/>
  <c r="KJC66" i="7"/>
  <c r="KJE66" i="7"/>
  <c r="KJG66" i="7"/>
  <c r="KJI66" i="7"/>
  <c r="KJK66" i="7"/>
  <c r="KJM66" i="7"/>
  <c r="KJO66" i="7"/>
  <c r="KJQ66" i="7"/>
  <c r="KJS66" i="7"/>
  <c r="KJU66" i="7"/>
  <c r="KJW66" i="7"/>
  <c r="KJY66" i="7"/>
  <c r="KKA66" i="7"/>
  <c r="KKC66" i="7"/>
  <c r="KKE66" i="7"/>
  <c r="KKG66" i="7"/>
  <c r="KKI66" i="7"/>
  <c r="KKK66" i="7"/>
  <c r="KKM66" i="7"/>
  <c r="KKO66" i="7"/>
  <c r="KKQ66" i="7"/>
  <c r="KKS66" i="7"/>
  <c r="KKU66" i="7"/>
  <c r="KKW66" i="7"/>
  <c r="KKY66" i="7"/>
  <c r="KLA66" i="7"/>
  <c r="KLC66" i="7"/>
  <c r="KLE66" i="7"/>
  <c r="KLG66" i="7"/>
  <c r="KLI66" i="7"/>
  <c r="KLK66" i="7"/>
  <c r="KLM66" i="7"/>
  <c r="KLO66" i="7"/>
  <c r="KLQ66" i="7"/>
  <c r="KLS66" i="7"/>
  <c r="KLU66" i="7"/>
  <c r="KLW66" i="7"/>
  <c r="KLY66" i="7"/>
  <c r="KMA66" i="7"/>
  <c r="KMC66" i="7"/>
  <c r="KME66" i="7"/>
  <c r="KMG66" i="7"/>
  <c r="KMI66" i="7"/>
  <c r="KMK66" i="7"/>
  <c r="KMM66" i="7"/>
  <c r="KMO66" i="7"/>
  <c r="KMQ66" i="7"/>
  <c r="KMS66" i="7"/>
  <c r="KMU66" i="7"/>
  <c r="KMW66" i="7"/>
  <c r="KMY66" i="7"/>
  <c r="KNA66" i="7"/>
  <c r="KNC66" i="7"/>
  <c r="KNE66" i="7"/>
  <c r="KNG66" i="7"/>
  <c r="KNI66" i="7"/>
  <c r="KNK66" i="7"/>
  <c r="KNM66" i="7"/>
  <c r="KNO66" i="7"/>
  <c r="KNQ66" i="7"/>
  <c r="KNS66" i="7"/>
  <c r="KNU66" i="7"/>
  <c r="KNW66" i="7"/>
  <c r="KNY66" i="7"/>
  <c r="KOA66" i="7"/>
  <c r="KOC66" i="7"/>
  <c r="KOE66" i="7"/>
  <c r="KOG66" i="7"/>
  <c r="KOI66" i="7"/>
  <c r="KOK66" i="7"/>
  <c r="KOM66" i="7"/>
  <c r="KOO66" i="7"/>
  <c r="KOQ66" i="7"/>
  <c r="KOS66" i="7"/>
  <c r="KOU66" i="7"/>
  <c r="KOW66" i="7"/>
  <c r="KOY66" i="7"/>
  <c r="KPA66" i="7"/>
  <c r="KPC66" i="7"/>
  <c r="KPE66" i="7"/>
  <c r="KPG66" i="7"/>
  <c r="KPI66" i="7"/>
  <c r="KPK66" i="7"/>
  <c r="KPM66" i="7"/>
  <c r="KPO66" i="7"/>
  <c r="KPQ66" i="7"/>
  <c r="KPS66" i="7"/>
  <c r="KPU66" i="7"/>
  <c r="KPW66" i="7"/>
  <c r="KPY66" i="7"/>
  <c r="KQA66" i="7"/>
  <c r="KQC66" i="7"/>
  <c r="KQE66" i="7"/>
  <c r="KQG66" i="7"/>
  <c r="KQI66" i="7"/>
  <c r="KQK66" i="7"/>
  <c r="KQM66" i="7"/>
  <c r="KQO66" i="7"/>
  <c r="KQQ66" i="7"/>
  <c r="KQS66" i="7"/>
  <c r="KQU66" i="7"/>
  <c r="KQW66" i="7"/>
  <c r="KQY66" i="7"/>
  <c r="KRA66" i="7"/>
  <c r="KRC66" i="7"/>
  <c r="KRE66" i="7"/>
  <c r="KRG66" i="7"/>
  <c r="KRI66" i="7"/>
  <c r="KRK66" i="7"/>
  <c r="KRM66" i="7"/>
  <c r="KRO66" i="7"/>
  <c r="KRQ66" i="7"/>
  <c r="KRS66" i="7"/>
  <c r="KRU66" i="7"/>
  <c r="KRW66" i="7"/>
  <c r="KRY66" i="7"/>
  <c r="KSA66" i="7"/>
  <c r="KSC66" i="7"/>
  <c r="KSE66" i="7"/>
  <c r="KSG66" i="7"/>
  <c r="KSI66" i="7"/>
  <c r="KSK66" i="7"/>
  <c r="KSM66" i="7"/>
  <c r="KSO66" i="7"/>
  <c r="KSQ66" i="7"/>
  <c r="KSS66" i="7"/>
  <c r="KSU66" i="7"/>
  <c r="KSW66" i="7"/>
  <c r="KSY66" i="7"/>
  <c r="KTA66" i="7"/>
  <c r="KTC66" i="7"/>
  <c r="KTE66" i="7"/>
  <c r="KTG66" i="7"/>
  <c r="KTI66" i="7"/>
  <c r="KTK66" i="7"/>
  <c r="KTM66" i="7"/>
  <c r="KTO66" i="7"/>
  <c r="KTQ66" i="7"/>
  <c r="KTS66" i="7"/>
  <c r="KTU66" i="7"/>
  <c r="KTW66" i="7"/>
  <c r="KTY66" i="7"/>
  <c r="KUA66" i="7"/>
  <c r="KUC66" i="7"/>
  <c r="KUE66" i="7"/>
  <c r="KUG66" i="7"/>
  <c r="KUI66" i="7"/>
  <c r="KUK66" i="7"/>
  <c r="KUM66" i="7"/>
  <c r="KUO66" i="7"/>
  <c r="KUQ66" i="7"/>
  <c r="KUS66" i="7"/>
  <c r="KUU66" i="7"/>
  <c r="KUW66" i="7"/>
  <c r="KUY66" i="7"/>
  <c r="KVA66" i="7"/>
  <c r="KVC66" i="7"/>
  <c r="KVE66" i="7"/>
  <c r="KVG66" i="7"/>
  <c r="KVI66" i="7"/>
  <c r="KVK66" i="7"/>
  <c r="KVM66" i="7"/>
  <c r="KVO66" i="7"/>
  <c r="KVQ66" i="7"/>
  <c r="KVS66" i="7"/>
  <c r="KVU66" i="7"/>
  <c r="KVW66" i="7"/>
  <c r="KVY66" i="7"/>
  <c r="KWA66" i="7"/>
  <c r="KWC66" i="7"/>
  <c r="KWE66" i="7"/>
  <c r="KWG66" i="7"/>
  <c r="KWI66" i="7"/>
  <c r="KWK66" i="7"/>
  <c r="KWM66" i="7"/>
  <c r="KWO66" i="7"/>
  <c r="KWQ66" i="7"/>
  <c r="KWS66" i="7"/>
  <c r="KWU66" i="7"/>
  <c r="KWW66" i="7"/>
  <c r="KWY66" i="7"/>
  <c r="KXA66" i="7"/>
  <c r="KXC66" i="7"/>
  <c r="KXE66" i="7"/>
  <c r="KXG66" i="7"/>
  <c r="KXI66" i="7"/>
  <c r="KXK66" i="7"/>
  <c r="KXM66" i="7"/>
  <c r="KXO66" i="7"/>
  <c r="KXQ66" i="7"/>
  <c r="KXS66" i="7"/>
  <c r="KXU66" i="7"/>
  <c r="KXW66" i="7"/>
  <c r="KXY66" i="7"/>
  <c r="KYA66" i="7"/>
  <c r="KYC66" i="7"/>
  <c r="KYE66" i="7"/>
  <c r="KYG66" i="7"/>
  <c r="KYI66" i="7"/>
  <c r="KYK66" i="7"/>
  <c r="KYM66" i="7"/>
  <c r="KYO66" i="7"/>
  <c r="KYQ66" i="7"/>
  <c r="KYS66" i="7"/>
  <c r="KYU66" i="7"/>
  <c r="KYW66" i="7"/>
  <c r="KYY66" i="7"/>
  <c r="KZA66" i="7"/>
  <c r="KZC66" i="7"/>
  <c r="KZE66" i="7"/>
  <c r="KZG66" i="7"/>
  <c r="KZI66" i="7"/>
  <c r="KZK66" i="7"/>
  <c r="KZM66" i="7"/>
  <c r="KZO66" i="7"/>
  <c r="KZQ66" i="7"/>
  <c r="KZS66" i="7"/>
  <c r="KZU66" i="7"/>
  <c r="KZW66" i="7"/>
  <c r="KZY66" i="7"/>
  <c r="LAA66" i="7"/>
  <c r="LAC66" i="7"/>
  <c r="LAE66" i="7"/>
  <c r="LAG66" i="7"/>
  <c r="LAI66" i="7"/>
  <c r="LAK66" i="7"/>
  <c r="LAM66" i="7"/>
  <c r="LAO66" i="7"/>
  <c r="LAQ66" i="7"/>
  <c r="LAS66" i="7"/>
  <c r="LAU66" i="7"/>
  <c r="LAW66" i="7"/>
  <c r="LAY66" i="7"/>
  <c r="LBA66" i="7"/>
  <c r="LBC66" i="7"/>
  <c r="LBE66" i="7"/>
  <c r="LBG66" i="7"/>
  <c r="LBI66" i="7"/>
  <c r="LBK66" i="7"/>
  <c r="LBM66" i="7"/>
  <c r="LBO66" i="7"/>
  <c r="LBQ66" i="7"/>
  <c r="LBS66" i="7"/>
  <c r="LBU66" i="7"/>
  <c r="LBW66" i="7"/>
  <c r="LBY66" i="7"/>
  <c r="LCA66" i="7"/>
  <c r="LCC66" i="7"/>
  <c r="LCE66" i="7"/>
  <c r="LCG66" i="7"/>
  <c r="LCI66" i="7"/>
  <c r="LCK66" i="7"/>
  <c r="LCM66" i="7"/>
  <c r="LCO66" i="7"/>
  <c r="LCQ66" i="7"/>
  <c r="LCS66" i="7"/>
  <c r="LCU66" i="7"/>
  <c r="LCW66" i="7"/>
  <c r="LCY66" i="7"/>
  <c r="LDA66" i="7"/>
  <c r="LDC66" i="7"/>
  <c r="LDE66" i="7"/>
  <c r="LDG66" i="7"/>
  <c r="LDI66" i="7"/>
  <c r="LDK66" i="7"/>
  <c r="LDM66" i="7"/>
  <c r="LDO66" i="7"/>
  <c r="LDQ66" i="7"/>
  <c r="LDS66" i="7"/>
  <c r="LDU66" i="7"/>
  <c r="LDW66" i="7"/>
  <c r="LDY66" i="7"/>
  <c r="LEA66" i="7"/>
  <c r="LEC66" i="7"/>
  <c r="LEE66" i="7"/>
  <c r="LEG66" i="7"/>
  <c r="LEI66" i="7"/>
  <c r="LEK66" i="7"/>
  <c r="LEM66" i="7"/>
  <c r="LEO66" i="7"/>
  <c r="LEQ66" i="7"/>
  <c r="LES66" i="7"/>
  <c r="LEU66" i="7"/>
  <c r="LEW66" i="7"/>
  <c r="LEY66" i="7"/>
  <c r="LFA66" i="7"/>
  <c r="LFC66" i="7"/>
  <c r="LFE66" i="7"/>
  <c r="LFG66" i="7"/>
  <c r="LFI66" i="7"/>
  <c r="LFK66" i="7"/>
  <c r="LFM66" i="7"/>
  <c r="LFO66" i="7"/>
  <c r="LFQ66" i="7"/>
  <c r="LFS66" i="7"/>
  <c r="LFU66" i="7"/>
  <c r="LFW66" i="7"/>
  <c r="LFY66" i="7"/>
  <c r="LGA66" i="7"/>
  <c r="LGC66" i="7"/>
  <c r="LGE66" i="7"/>
  <c r="LGG66" i="7"/>
  <c r="LGI66" i="7"/>
  <c r="LGK66" i="7"/>
  <c r="LGM66" i="7"/>
  <c r="LGO66" i="7"/>
  <c r="LGQ66" i="7"/>
  <c r="LGS66" i="7"/>
  <c r="LGU66" i="7"/>
  <c r="LGW66" i="7"/>
  <c r="LGY66" i="7"/>
  <c r="LHA66" i="7"/>
  <c r="LHC66" i="7"/>
  <c r="LHE66" i="7"/>
  <c r="LHG66" i="7"/>
  <c r="LHI66" i="7"/>
  <c r="LHK66" i="7"/>
  <c r="LHM66" i="7"/>
  <c r="LHO66" i="7"/>
  <c r="LHQ66" i="7"/>
  <c r="LHS66" i="7"/>
  <c r="LHU66" i="7"/>
  <c r="LHW66" i="7"/>
  <c r="LHY66" i="7"/>
  <c r="LIA66" i="7"/>
  <c r="LIC66" i="7"/>
  <c r="LIE66" i="7"/>
  <c r="LIG66" i="7"/>
  <c r="LII66" i="7"/>
  <c r="LIK66" i="7"/>
  <c r="LIM66" i="7"/>
  <c r="LIO66" i="7"/>
  <c r="LIQ66" i="7"/>
  <c r="LIS66" i="7"/>
  <c r="LIU66" i="7"/>
  <c r="LIW66" i="7"/>
  <c r="LIY66" i="7"/>
  <c r="LJA66" i="7"/>
  <c r="LJC66" i="7"/>
  <c r="LJE66" i="7"/>
  <c r="LJG66" i="7"/>
  <c r="LJI66" i="7"/>
  <c r="LJK66" i="7"/>
  <c r="LJM66" i="7"/>
  <c r="LJO66" i="7"/>
  <c r="LJQ66" i="7"/>
  <c r="LJS66" i="7"/>
  <c r="LJU66" i="7"/>
  <c r="LJW66" i="7"/>
  <c r="LJY66" i="7"/>
  <c r="LKA66" i="7"/>
  <c r="LKC66" i="7"/>
  <c r="LKE66" i="7"/>
  <c r="LKG66" i="7"/>
  <c r="LKI66" i="7"/>
  <c r="LKK66" i="7"/>
  <c r="LKM66" i="7"/>
  <c r="LKO66" i="7"/>
  <c r="LKQ66" i="7"/>
  <c r="LKS66" i="7"/>
  <c r="LKU66" i="7"/>
  <c r="LKW66" i="7"/>
  <c r="LKY66" i="7"/>
  <c r="LLA66" i="7"/>
  <c r="LLC66" i="7"/>
  <c r="LLE66" i="7"/>
  <c r="LLG66" i="7"/>
  <c r="LLI66" i="7"/>
  <c r="LLK66" i="7"/>
  <c r="LLM66" i="7"/>
  <c r="LLO66" i="7"/>
  <c r="LLQ66" i="7"/>
  <c r="LLS66" i="7"/>
  <c r="LLU66" i="7"/>
  <c r="LLW66" i="7"/>
  <c r="LLY66" i="7"/>
  <c r="LMA66" i="7"/>
  <c r="LMC66" i="7"/>
  <c r="LME66" i="7"/>
  <c r="LMG66" i="7"/>
  <c r="LMI66" i="7"/>
  <c r="LMK66" i="7"/>
  <c r="LMM66" i="7"/>
  <c r="LMO66" i="7"/>
  <c r="LMQ66" i="7"/>
  <c r="LMS66" i="7"/>
  <c r="LMU66" i="7"/>
  <c r="LMW66" i="7"/>
  <c r="LMY66" i="7"/>
  <c r="LNA66" i="7"/>
  <c r="LNC66" i="7"/>
  <c r="LNE66" i="7"/>
  <c r="LNG66" i="7"/>
  <c r="LNI66" i="7"/>
  <c r="LNK66" i="7"/>
  <c r="LNM66" i="7"/>
  <c r="LNO66" i="7"/>
  <c r="LNQ66" i="7"/>
  <c r="LNS66" i="7"/>
  <c r="LNU66" i="7"/>
  <c r="LNW66" i="7"/>
  <c r="LNY66" i="7"/>
  <c r="LOA66" i="7"/>
  <c r="LOC66" i="7"/>
  <c r="LOE66" i="7"/>
  <c r="LOG66" i="7"/>
  <c r="LOI66" i="7"/>
  <c r="LOK66" i="7"/>
  <c r="LOM66" i="7"/>
  <c r="LOO66" i="7"/>
  <c r="LOQ66" i="7"/>
  <c r="LOS66" i="7"/>
  <c r="LOU66" i="7"/>
  <c r="LOW66" i="7"/>
  <c r="LOY66" i="7"/>
  <c r="LPA66" i="7"/>
  <c r="LPC66" i="7"/>
  <c r="LPE66" i="7"/>
  <c r="LPG66" i="7"/>
  <c r="LPI66" i="7"/>
  <c r="LPK66" i="7"/>
  <c r="LPM66" i="7"/>
  <c r="LPO66" i="7"/>
  <c r="LPQ66" i="7"/>
  <c r="LPS66" i="7"/>
  <c r="LPU66" i="7"/>
  <c r="LPW66" i="7"/>
  <c r="LPY66" i="7"/>
  <c r="LQA66" i="7"/>
  <c r="LQC66" i="7"/>
  <c r="LQE66" i="7"/>
  <c r="LQG66" i="7"/>
  <c r="LQI66" i="7"/>
  <c r="LQK66" i="7"/>
  <c r="LQM66" i="7"/>
  <c r="LQO66" i="7"/>
  <c r="LQQ66" i="7"/>
  <c r="LQS66" i="7"/>
  <c r="LQU66" i="7"/>
  <c r="LQW66" i="7"/>
  <c r="LQY66" i="7"/>
  <c r="LRA66" i="7"/>
  <c r="LRC66" i="7"/>
  <c r="LRE66" i="7"/>
  <c r="LRG66" i="7"/>
  <c r="LRI66" i="7"/>
  <c r="LRK66" i="7"/>
  <c r="LRM66" i="7"/>
  <c r="LRO66" i="7"/>
  <c r="LRQ66" i="7"/>
  <c r="LRS66" i="7"/>
  <c r="LRU66" i="7"/>
  <c r="LRW66" i="7"/>
  <c r="LRY66" i="7"/>
  <c r="LSA66" i="7"/>
  <c r="LSC66" i="7"/>
  <c r="LSE66" i="7"/>
  <c r="LSG66" i="7"/>
  <c r="LSI66" i="7"/>
  <c r="LSK66" i="7"/>
  <c r="LSM66" i="7"/>
  <c r="LSO66" i="7"/>
  <c r="LSQ66" i="7"/>
  <c r="LSS66" i="7"/>
  <c r="LSU66" i="7"/>
  <c r="LSW66" i="7"/>
  <c r="LSY66" i="7"/>
  <c r="LTA66" i="7"/>
  <c r="LTC66" i="7"/>
  <c r="LTE66" i="7"/>
  <c r="LTG66" i="7"/>
  <c r="LTI66" i="7"/>
  <c r="LTK66" i="7"/>
  <c r="LTM66" i="7"/>
  <c r="LTO66" i="7"/>
  <c r="LTQ66" i="7"/>
  <c r="LTS66" i="7"/>
  <c r="LTU66" i="7"/>
  <c r="LTW66" i="7"/>
  <c r="LTY66" i="7"/>
  <c r="LUA66" i="7"/>
  <c r="LUC66" i="7"/>
  <c r="LUE66" i="7"/>
  <c r="LUG66" i="7"/>
  <c r="LUI66" i="7"/>
  <c r="LUK66" i="7"/>
  <c r="LUM66" i="7"/>
  <c r="LUO66" i="7"/>
  <c r="LUQ66" i="7"/>
  <c r="LUS66" i="7"/>
  <c r="LUU66" i="7"/>
  <c r="LUW66" i="7"/>
  <c r="LUY66" i="7"/>
  <c r="LVA66" i="7"/>
  <c r="LVC66" i="7"/>
  <c r="LVE66" i="7"/>
  <c r="LVG66" i="7"/>
  <c r="LVI66" i="7"/>
  <c r="LVK66" i="7"/>
  <c r="LVM66" i="7"/>
  <c r="LVO66" i="7"/>
  <c r="LVQ66" i="7"/>
  <c r="LVS66" i="7"/>
  <c r="LVU66" i="7"/>
  <c r="LVW66" i="7"/>
  <c r="LVY66" i="7"/>
  <c r="LWA66" i="7"/>
  <c r="LWC66" i="7"/>
  <c r="LWE66" i="7"/>
  <c r="LWG66" i="7"/>
  <c r="LWI66" i="7"/>
  <c r="LWK66" i="7"/>
  <c r="LWM66" i="7"/>
  <c r="LWO66" i="7"/>
  <c r="LWQ66" i="7"/>
  <c r="LWS66" i="7"/>
  <c r="LWU66" i="7"/>
  <c r="LWW66" i="7"/>
  <c r="LWY66" i="7"/>
  <c r="LXA66" i="7"/>
  <c r="LXC66" i="7"/>
  <c r="LXE66" i="7"/>
  <c r="LXG66" i="7"/>
  <c r="LXI66" i="7"/>
  <c r="LXK66" i="7"/>
  <c r="LXM66" i="7"/>
  <c r="LXO66" i="7"/>
  <c r="LXQ66" i="7"/>
  <c r="LXS66" i="7"/>
  <c r="LXU66" i="7"/>
  <c r="LXW66" i="7"/>
  <c r="LXY66" i="7"/>
  <c r="LYA66" i="7"/>
  <c r="LYC66" i="7"/>
  <c r="LYE66" i="7"/>
  <c r="LYG66" i="7"/>
  <c r="LYI66" i="7"/>
  <c r="LYK66" i="7"/>
  <c r="LYM66" i="7"/>
  <c r="LYO66" i="7"/>
  <c r="LYQ66" i="7"/>
  <c r="LYS66" i="7"/>
  <c r="LYU66" i="7"/>
  <c r="LYW66" i="7"/>
  <c r="LYY66" i="7"/>
  <c r="LZA66" i="7"/>
  <c r="LZC66" i="7"/>
  <c r="LZE66" i="7"/>
  <c r="LZG66" i="7"/>
  <c r="LZI66" i="7"/>
  <c r="LZK66" i="7"/>
  <c r="LZM66" i="7"/>
  <c r="LZO66" i="7"/>
  <c r="LZQ66" i="7"/>
  <c r="LZS66" i="7"/>
  <c r="LZU66" i="7"/>
  <c r="LZW66" i="7"/>
  <c r="LZY66" i="7"/>
  <c r="MAA66" i="7"/>
  <c r="MAC66" i="7"/>
  <c r="MAE66" i="7"/>
  <c r="MAG66" i="7"/>
  <c r="MAI66" i="7"/>
  <c r="MAK66" i="7"/>
  <c r="MAM66" i="7"/>
  <c r="MAO66" i="7"/>
  <c r="MAQ66" i="7"/>
  <c r="MAS66" i="7"/>
  <c r="MAU66" i="7"/>
  <c r="MAW66" i="7"/>
  <c r="MAY66" i="7"/>
  <c r="MBA66" i="7"/>
  <c r="MBC66" i="7"/>
  <c r="MBE66" i="7"/>
  <c r="MBG66" i="7"/>
  <c r="MBI66" i="7"/>
  <c r="MBK66" i="7"/>
  <c r="MBM66" i="7"/>
  <c r="MBO66" i="7"/>
  <c r="MBQ66" i="7"/>
  <c r="MBS66" i="7"/>
  <c r="MBU66" i="7"/>
  <c r="MBW66" i="7"/>
  <c r="MBY66" i="7"/>
  <c r="MCA66" i="7"/>
  <c r="MCC66" i="7"/>
  <c r="MCE66" i="7"/>
  <c r="MCG66" i="7"/>
  <c r="MCI66" i="7"/>
  <c r="MCK66" i="7"/>
  <c r="MCM66" i="7"/>
  <c r="MCO66" i="7"/>
  <c r="MCQ66" i="7"/>
  <c r="MCS66" i="7"/>
  <c r="MCU66" i="7"/>
  <c r="MCW66" i="7"/>
  <c r="MCY66" i="7"/>
  <c r="MDA66" i="7"/>
  <c r="MDC66" i="7"/>
  <c r="MDE66" i="7"/>
  <c r="MDG66" i="7"/>
  <c r="MDI66" i="7"/>
  <c r="MDK66" i="7"/>
  <c r="MDM66" i="7"/>
  <c r="MDO66" i="7"/>
  <c r="MDQ66" i="7"/>
  <c r="MDS66" i="7"/>
  <c r="MDU66" i="7"/>
  <c r="MDW66" i="7"/>
  <c r="MDY66" i="7"/>
  <c r="MEA66" i="7"/>
  <c r="MEC66" i="7"/>
  <c r="MEE66" i="7"/>
  <c r="MEG66" i="7"/>
  <c r="MEI66" i="7"/>
  <c r="MEK66" i="7"/>
  <c r="MEM66" i="7"/>
  <c r="MEO66" i="7"/>
  <c r="MEQ66" i="7"/>
  <c r="MES66" i="7"/>
  <c r="MEU66" i="7"/>
  <c r="MEW66" i="7"/>
  <c r="MEY66" i="7"/>
  <c r="MFA66" i="7"/>
  <c r="MFC66" i="7"/>
  <c r="MFE66" i="7"/>
  <c r="MFG66" i="7"/>
  <c r="MFI66" i="7"/>
  <c r="MFK66" i="7"/>
  <c r="MFM66" i="7"/>
  <c r="MFO66" i="7"/>
  <c r="MFQ66" i="7"/>
  <c r="MFS66" i="7"/>
  <c r="MFU66" i="7"/>
  <c r="MFW66" i="7"/>
  <c r="MFY66" i="7"/>
  <c r="MGA66" i="7"/>
  <c r="MGC66" i="7"/>
  <c r="MGE66" i="7"/>
  <c r="MGG66" i="7"/>
  <c r="MGI66" i="7"/>
  <c r="MGK66" i="7"/>
  <c r="MGM66" i="7"/>
  <c r="MGO66" i="7"/>
  <c r="MGQ66" i="7"/>
  <c r="MGS66" i="7"/>
  <c r="MGU66" i="7"/>
  <c r="MGW66" i="7"/>
  <c r="MGY66" i="7"/>
  <c r="MHA66" i="7"/>
  <c r="MHC66" i="7"/>
  <c r="MHE66" i="7"/>
  <c r="MHG66" i="7"/>
  <c r="MHI66" i="7"/>
  <c r="MHK66" i="7"/>
  <c r="MHM66" i="7"/>
  <c r="MHO66" i="7"/>
  <c r="MHQ66" i="7"/>
  <c r="MHS66" i="7"/>
  <c r="MHU66" i="7"/>
  <c r="MHW66" i="7"/>
  <c r="MHY66" i="7"/>
  <c r="MIA66" i="7"/>
  <c r="MIC66" i="7"/>
  <c r="MIE66" i="7"/>
  <c r="MIG66" i="7"/>
  <c r="MII66" i="7"/>
  <c r="MIK66" i="7"/>
  <c r="MIM66" i="7"/>
  <c r="MIO66" i="7"/>
  <c r="MIQ66" i="7"/>
  <c r="MIS66" i="7"/>
  <c r="MIU66" i="7"/>
  <c r="MIW66" i="7"/>
  <c r="MIY66" i="7"/>
  <c r="MJA66" i="7"/>
  <c r="MJC66" i="7"/>
  <c r="MJE66" i="7"/>
  <c r="MJG66" i="7"/>
  <c r="MJI66" i="7"/>
  <c r="MJK66" i="7"/>
  <c r="MJM66" i="7"/>
  <c r="MJO66" i="7"/>
  <c r="MJQ66" i="7"/>
  <c r="MJS66" i="7"/>
  <c r="MJU66" i="7"/>
  <c r="MJW66" i="7"/>
  <c r="MJY66" i="7"/>
  <c r="MKA66" i="7"/>
  <c r="MKC66" i="7"/>
  <c r="MKE66" i="7"/>
  <c r="MKG66" i="7"/>
  <c r="MKI66" i="7"/>
  <c r="MKK66" i="7"/>
  <c r="MKM66" i="7"/>
  <c r="MKO66" i="7"/>
  <c r="MKQ66" i="7"/>
  <c r="MKS66" i="7"/>
  <c r="MKU66" i="7"/>
  <c r="MKW66" i="7"/>
  <c r="MKY66" i="7"/>
  <c r="MLA66" i="7"/>
  <c r="MLC66" i="7"/>
  <c r="MLE66" i="7"/>
  <c r="MLG66" i="7"/>
  <c r="MLI66" i="7"/>
  <c r="MLK66" i="7"/>
  <c r="MLM66" i="7"/>
  <c r="MLO66" i="7"/>
  <c r="MLQ66" i="7"/>
  <c r="MLS66" i="7"/>
  <c r="MLU66" i="7"/>
  <c r="MLW66" i="7"/>
  <c r="MLY66" i="7"/>
  <c r="MMA66" i="7"/>
  <c r="MMC66" i="7"/>
  <c r="MME66" i="7"/>
  <c r="MMG66" i="7"/>
  <c r="MMI66" i="7"/>
  <c r="MMK66" i="7"/>
  <c r="MMM66" i="7"/>
  <c r="MMO66" i="7"/>
  <c r="MMQ66" i="7"/>
  <c r="MMS66" i="7"/>
  <c r="MMU66" i="7"/>
  <c r="MMW66" i="7"/>
  <c r="MMY66" i="7"/>
  <c r="MNA66" i="7"/>
  <c r="MNC66" i="7"/>
  <c r="MNE66" i="7"/>
  <c r="MNG66" i="7"/>
  <c r="MNI66" i="7"/>
  <c r="MNK66" i="7"/>
  <c r="MNM66" i="7"/>
  <c r="MNO66" i="7"/>
  <c r="MNQ66" i="7"/>
  <c r="MNS66" i="7"/>
  <c r="MNU66" i="7"/>
  <c r="MNW66" i="7"/>
  <c r="MNY66" i="7"/>
  <c r="MOA66" i="7"/>
  <c r="MOC66" i="7"/>
  <c r="MOE66" i="7"/>
  <c r="MOG66" i="7"/>
  <c r="MOI66" i="7"/>
  <c r="MOK66" i="7"/>
  <c r="MOM66" i="7"/>
  <c r="MOO66" i="7"/>
  <c r="MOQ66" i="7"/>
  <c r="MOS66" i="7"/>
  <c r="MOU66" i="7"/>
  <c r="MOW66" i="7"/>
  <c r="MOY66" i="7"/>
  <c r="MPA66" i="7"/>
  <c r="MPC66" i="7"/>
  <c r="MPE66" i="7"/>
  <c r="MPG66" i="7"/>
  <c r="MPI66" i="7"/>
  <c r="MPK66" i="7"/>
  <c r="MPM66" i="7"/>
  <c r="MPO66" i="7"/>
  <c r="MPQ66" i="7"/>
  <c r="MPS66" i="7"/>
  <c r="MPU66" i="7"/>
  <c r="MPW66" i="7"/>
  <c r="MPY66" i="7"/>
  <c r="MQA66" i="7"/>
  <c r="MQC66" i="7"/>
  <c r="MQE66" i="7"/>
  <c r="MQG66" i="7"/>
  <c r="MQI66" i="7"/>
  <c r="MQK66" i="7"/>
  <c r="MQM66" i="7"/>
  <c r="MQO66" i="7"/>
  <c r="MQQ66" i="7"/>
  <c r="MQS66" i="7"/>
  <c r="MQU66" i="7"/>
  <c r="MQW66" i="7"/>
  <c r="MQY66" i="7"/>
  <c r="MRA66" i="7"/>
  <c r="MRC66" i="7"/>
  <c r="MRE66" i="7"/>
  <c r="MRG66" i="7"/>
  <c r="MRI66" i="7"/>
  <c r="MRK66" i="7"/>
  <c r="MRM66" i="7"/>
  <c r="MRO66" i="7"/>
  <c r="MRQ66" i="7"/>
  <c r="MRS66" i="7"/>
  <c r="MRU66" i="7"/>
  <c r="MRW66" i="7"/>
  <c r="MRY66" i="7"/>
  <c r="MSA66" i="7"/>
  <c r="MSC66" i="7"/>
  <c r="MSE66" i="7"/>
  <c r="MSG66" i="7"/>
  <c r="MSI66" i="7"/>
  <c r="MSK66" i="7"/>
  <c r="MSM66" i="7"/>
  <c r="MSO66" i="7"/>
  <c r="MSQ66" i="7"/>
  <c r="MSS66" i="7"/>
  <c r="MSU66" i="7"/>
  <c r="MSW66" i="7"/>
  <c r="MSY66" i="7"/>
  <c r="MTA66" i="7"/>
  <c r="MTC66" i="7"/>
  <c r="MTE66" i="7"/>
  <c r="MTG66" i="7"/>
  <c r="MTI66" i="7"/>
  <c r="MTK66" i="7"/>
  <c r="MTM66" i="7"/>
  <c r="MTO66" i="7"/>
  <c r="MTQ66" i="7"/>
  <c r="MTS66" i="7"/>
  <c r="MTU66" i="7"/>
  <c r="MTW66" i="7"/>
  <c r="MTY66" i="7"/>
  <c r="MUA66" i="7"/>
  <c r="MUC66" i="7"/>
  <c r="MUE66" i="7"/>
  <c r="MUG66" i="7"/>
  <c r="MUI66" i="7"/>
  <c r="MUK66" i="7"/>
  <c r="MUM66" i="7"/>
  <c r="MUO66" i="7"/>
  <c r="MUQ66" i="7"/>
  <c r="MUS66" i="7"/>
  <c r="MUU66" i="7"/>
  <c r="MUW66" i="7"/>
  <c r="MUY66" i="7"/>
  <c r="MVA66" i="7"/>
  <c r="MVC66" i="7"/>
  <c r="MVE66" i="7"/>
  <c r="MVG66" i="7"/>
  <c r="MVI66" i="7"/>
  <c r="MVK66" i="7"/>
  <c r="MVM66" i="7"/>
  <c r="MVO66" i="7"/>
  <c r="MVQ66" i="7"/>
  <c r="MVS66" i="7"/>
  <c r="MVU66" i="7"/>
  <c r="MVW66" i="7"/>
  <c r="MVY66" i="7"/>
  <c r="MWA66" i="7"/>
  <c r="MWC66" i="7"/>
  <c r="MWE66" i="7"/>
  <c r="MWG66" i="7"/>
  <c r="MWI66" i="7"/>
  <c r="MWK66" i="7"/>
  <c r="MWM66" i="7"/>
  <c r="MWO66" i="7"/>
  <c r="MWQ66" i="7"/>
  <c r="MWS66" i="7"/>
  <c r="MWU66" i="7"/>
  <c r="MWW66" i="7"/>
  <c r="MWY66" i="7"/>
  <c r="MXA66" i="7"/>
  <c r="MXC66" i="7"/>
  <c r="MXE66" i="7"/>
  <c r="MXG66" i="7"/>
  <c r="MXI66" i="7"/>
  <c r="MXK66" i="7"/>
  <c r="MXM66" i="7"/>
  <c r="MXO66" i="7"/>
  <c r="MXQ66" i="7"/>
  <c r="MXS66" i="7"/>
  <c r="MXU66" i="7"/>
  <c r="MXW66" i="7"/>
  <c r="MXY66" i="7"/>
  <c r="MYA66" i="7"/>
  <c r="MYC66" i="7"/>
  <c r="MYE66" i="7"/>
  <c r="MYG66" i="7"/>
  <c r="MYI66" i="7"/>
  <c r="MYK66" i="7"/>
  <c r="MYM66" i="7"/>
  <c r="MYO66" i="7"/>
  <c r="MYQ66" i="7"/>
  <c r="MYS66" i="7"/>
  <c r="MYU66" i="7"/>
  <c r="MYW66" i="7"/>
  <c r="MYY66" i="7"/>
  <c r="MZA66" i="7"/>
  <c r="MZC66" i="7"/>
  <c r="MZE66" i="7"/>
  <c r="MZG66" i="7"/>
  <c r="MZI66" i="7"/>
  <c r="MZK66" i="7"/>
  <c r="MZM66" i="7"/>
  <c r="MZO66" i="7"/>
  <c r="MZQ66" i="7"/>
  <c r="MZS66" i="7"/>
  <c r="MZU66" i="7"/>
  <c r="MZW66" i="7"/>
  <c r="MZY66" i="7"/>
  <c r="NAA66" i="7"/>
  <c r="NAC66" i="7"/>
  <c r="NAE66" i="7"/>
  <c r="NAG66" i="7"/>
  <c r="NAI66" i="7"/>
  <c r="NAK66" i="7"/>
  <c r="NAM66" i="7"/>
  <c r="NAO66" i="7"/>
  <c r="NAQ66" i="7"/>
  <c r="NAS66" i="7"/>
  <c r="NAU66" i="7"/>
  <c r="NAW66" i="7"/>
  <c r="NAY66" i="7"/>
  <c r="NBA66" i="7"/>
  <c r="NBC66" i="7"/>
  <c r="NBE66" i="7"/>
  <c r="NBG66" i="7"/>
  <c r="NBI66" i="7"/>
  <c r="NBK66" i="7"/>
  <c r="NBM66" i="7"/>
  <c r="NBO66" i="7"/>
  <c r="NBQ66" i="7"/>
  <c r="NBS66" i="7"/>
  <c r="NBU66" i="7"/>
  <c r="NBW66" i="7"/>
  <c r="NBY66" i="7"/>
  <c r="NCA66" i="7"/>
  <c r="NCC66" i="7"/>
  <c r="NCE66" i="7"/>
  <c r="NCG66" i="7"/>
  <c r="NCI66" i="7"/>
  <c r="NCK66" i="7"/>
  <c r="NCM66" i="7"/>
  <c r="NCO66" i="7"/>
  <c r="NCQ66" i="7"/>
  <c r="NCS66" i="7"/>
  <c r="NCU66" i="7"/>
  <c r="NCW66" i="7"/>
  <c r="NCY66" i="7"/>
  <c r="NDA66" i="7"/>
  <c r="NDC66" i="7"/>
  <c r="NDE66" i="7"/>
  <c r="NDG66" i="7"/>
  <c r="NDI66" i="7"/>
  <c r="NDK66" i="7"/>
  <c r="NDM66" i="7"/>
  <c r="NDO66" i="7"/>
  <c r="NDQ66" i="7"/>
  <c r="NDS66" i="7"/>
  <c r="NDU66" i="7"/>
  <c r="NDW66" i="7"/>
  <c r="NDY66" i="7"/>
  <c r="NEA66" i="7"/>
  <c r="NEC66" i="7"/>
  <c r="NEE66" i="7"/>
  <c r="NEG66" i="7"/>
  <c r="NEI66" i="7"/>
  <c r="NEK66" i="7"/>
  <c r="NEM66" i="7"/>
  <c r="NEO66" i="7"/>
  <c r="NEQ66" i="7"/>
  <c r="NES66" i="7"/>
  <c r="NEU66" i="7"/>
  <c r="NEW66" i="7"/>
  <c r="NEY66" i="7"/>
  <c r="NFA66" i="7"/>
  <c r="NFC66" i="7"/>
  <c r="NFE66" i="7"/>
  <c r="NFG66" i="7"/>
  <c r="NFI66" i="7"/>
  <c r="NFK66" i="7"/>
  <c r="NFM66" i="7"/>
  <c r="NFO66" i="7"/>
  <c r="NFQ66" i="7"/>
  <c r="NFS66" i="7"/>
  <c r="NFU66" i="7"/>
  <c r="NFW66" i="7"/>
  <c r="NFY66" i="7"/>
  <c r="NGA66" i="7"/>
  <c r="NGC66" i="7"/>
  <c r="NGE66" i="7"/>
  <c r="NGG66" i="7"/>
  <c r="NGI66" i="7"/>
  <c r="NGK66" i="7"/>
  <c r="NGM66" i="7"/>
  <c r="NGO66" i="7"/>
  <c r="NGQ66" i="7"/>
  <c r="NGS66" i="7"/>
  <c r="NGU66" i="7"/>
  <c r="NGW66" i="7"/>
  <c r="NGY66" i="7"/>
  <c r="NHA66" i="7"/>
  <c r="NHC66" i="7"/>
  <c r="NHE66" i="7"/>
  <c r="NHG66" i="7"/>
  <c r="NHI66" i="7"/>
  <c r="NHK66" i="7"/>
  <c r="NHM66" i="7"/>
  <c r="NHO66" i="7"/>
  <c r="NHQ66" i="7"/>
  <c r="NHS66" i="7"/>
  <c r="NHU66" i="7"/>
  <c r="NHW66" i="7"/>
  <c r="NHY66" i="7"/>
  <c r="NIA66" i="7"/>
  <c r="NIC66" i="7"/>
  <c r="NIE66" i="7"/>
  <c r="NIG66" i="7"/>
  <c r="NII66" i="7"/>
  <c r="NIK66" i="7"/>
  <c r="NIM66" i="7"/>
  <c r="NIO66" i="7"/>
  <c r="NIQ66" i="7"/>
  <c r="NIS66" i="7"/>
  <c r="NIU66" i="7"/>
  <c r="NIW66" i="7"/>
  <c r="NIY66" i="7"/>
  <c r="NJA66" i="7"/>
  <c r="NJC66" i="7"/>
  <c r="NJE66" i="7"/>
  <c r="NJG66" i="7"/>
  <c r="NJI66" i="7"/>
  <c r="NJK66" i="7"/>
  <c r="NJM66" i="7"/>
  <c r="NJO66" i="7"/>
  <c r="NJQ66" i="7"/>
  <c r="NJS66" i="7"/>
  <c r="NJU66" i="7"/>
  <c r="NJW66" i="7"/>
  <c r="NJY66" i="7"/>
  <c r="NKA66" i="7"/>
  <c r="NKC66" i="7"/>
  <c r="NKE66" i="7"/>
  <c r="NKG66" i="7"/>
  <c r="NKI66" i="7"/>
  <c r="NKK66" i="7"/>
  <c r="NKM66" i="7"/>
  <c r="NKO66" i="7"/>
  <c r="NKQ66" i="7"/>
  <c r="NKS66" i="7"/>
  <c r="NKU66" i="7"/>
  <c r="NKW66" i="7"/>
  <c r="NKY66" i="7"/>
  <c r="NLA66" i="7"/>
  <c r="NLC66" i="7"/>
  <c r="NLE66" i="7"/>
  <c r="NLG66" i="7"/>
  <c r="NLI66" i="7"/>
  <c r="NLK66" i="7"/>
  <c r="NLM66" i="7"/>
  <c r="NLO66" i="7"/>
  <c r="NLQ66" i="7"/>
  <c r="NLS66" i="7"/>
  <c r="NLU66" i="7"/>
  <c r="NLW66" i="7"/>
  <c r="NLY66" i="7"/>
  <c r="NMA66" i="7"/>
  <c r="NMC66" i="7"/>
  <c r="NME66" i="7"/>
  <c r="NMG66" i="7"/>
  <c r="NMI66" i="7"/>
  <c r="NMK66" i="7"/>
  <c r="NMM66" i="7"/>
  <c r="NMO66" i="7"/>
  <c r="NMQ66" i="7"/>
  <c r="NMS66" i="7"/>
  <c r="NMU66" i="7"/>
  <c r="NMW66" i="7"/>
  <c r="NMY66" i="7"/>
  <c r="NNA66" i="7"/>
  <c r="NNC66" i="7"/>
  <c r="NNE66" i="7"/>
  <c r="NNG66" i="7"/>
  <c r="NNI66" i="7"/>
  <c r="NNK66" i="7"/>
  <c r="NNM66" i="7"/>
  <c r="NNO66" i="7"/>
  <c r="NNQ66" i="7"/>
  <c r="NNS66" i="7"/>
  <c r="NNU66" i="7"/>
  <c r="NNW66" i="7"/>
  <c r="NNY66" i="7"/>
  <c r="NOA66" i="7"/>
  <c r="NOC66" i="7"/>
  <c r="NOE66" i="7"/>
  <c r="NOG66" i="7"/>
  <c r="NOI66" i="7"/>
  <c r="NOK66" i="7"/>
  <c r="NOM66" i="7"/>
  <c r="NOO66" i="7"/>
  <c r="NOQ66" i="7"/>
  <c r="NOS66" i="7"/>
  <c r="NOU66" i="7"/>
  <c r="NOW66" i="7"/>
  <c r="NOY66" i="7"/>
  <c r="NPA66" i="7"/>
  <c r="NPC66" i="7"/>
  <c r="NPE66" i="7"/>
  <c r="NPG66" i="7"/>
  <c r="NPI66" i="7"/>
  <c r="NPK66" i="7"/>
  <c r="NPM66" i="7"/>
  <c r="NPO66" i="7"/>
  <c r="NPQ66" i="7"/>
  <c r="NPS66" i="7"/>
  <c r="NPU66" i="7"/>
  <c r="NPW66" i="7"/>
  <c r="NPY66" i="7"/>
  <c r="NQA66" i="7"/>
  <c r="NQC66" i="7"/>
  <c r="NQE66" i="7"/>
  <c r="NQG66" i="7"/>
  <c r="NQI66" i="7"/>
  <c r="NQK66" i="7"/>
  <c r="NQM66" i="7"/>
  <c r="NQO66" i="7"/>
  <c r="NQQ66" i="7"/>
  <c r="NQS66" i="7"/>
  <c r="NQU66" i="7"/>
  <c r="NQW66" i="7"/>
  <c r="NQY66" i="7"/>
  <c r="NRA66" i="7"/>
  <c r="NRC66" i="7"/>
  <c r="NRE66" i="7"/>
  <c r="NRG66" i="7"/>
  <c r="NRI66" i="7"/>
  <c r="NRK66" i="7"/>
  <c r="NRM66" i="7"/>
  <c r="NRO66" i="7"/>
  <c r="NRQ66" i="7"/>
  <c r="NRS66" i="7"/>
  <c r="NRU66" i="7"/>
  <c r="NRW66" i="7"/>
  <c r="NRY66" i="7"/>
  <c r="NSA66" i="7"/>
  <c r="NSC66" i="7"/>
  <c r="NSE66" i="7"/>
  <c r="NSG66" i="7"/>
  <c r="NSI66" i="7"/>
  <c r="NSK66" i="7"/>
  <c r="NSM66" i="7"/>
  <c r="NSO66" i="7"/>
  <c r="NSQ66" i="7"/>
  <c r="NSS66" i="7"/>
  <c r="NSU66" i="7"/>
  <c r="NSW66" i="7"/>
  <c r="NSY66" i="7"/>
  <c r="NTA66" i="7"/>
  <c r="NTC66" i="7"/>
  <c r="NTE66" i="7"/>
  <c r="NTG66" i="7"/>
  <c r="NTI66" i="7"/>
  <c r="NTK66" i="7"/>
  <c r="NTM66" i="7"/>
  <c r="NTO66" i="7"/>
  <c r="NTQ66" i="7"/>
  <c r="NTS66" i="7"/>
  <c r="NTU66" i="7"/>
  <c r="NTW66" i="7"/>
  <c r="NTY66" i="7"/>
  <c r="NUA66" i="7"/>
  <c r="NUC66" i="7"/>
  <c r="NUE66" i="7"/>
  <c r="NUG66" i="7"/>
  <c r="NUI66" i="7"/>
  <c r="NUK66" i="7"/>
  <c r="NUM66" i="7"/>
  <c r="NUO66" i="7"/>
  <c r="NUQ66" i="7"/>
  <c r="NUS66" i="7"/>
  <c r="NUU66" i="7"/>
  <c r="NUW66" i="7"/>
  <c r="NUY66" i="7"/>
  <c r="NVA66" i="7"/>
  <c r="NVC66" i="7"/>
  <c r="NVE66" i="7"/>
  <c r="NVG66" i="7"/>
  <c r="NVI66" i="7"/>
  <c r="NVK66" i="7"/>
  <c r="NVM66" i="7"/>
  <c r="NVO66" i="7"/>
  <c r="NVQ66" i="7"/>
  <c r="NVS66" i="7"/>
  <c r="NVU66" i="7"/>
  <c r="NVW66" i="7"/>
  <c r="NVY66" i="7"/>
  <c r="NWA66" i="7"/>
  <c r="NWC66" i="7"/>
  <c r="NWE66" i="7"/>
  <c r="NWG66" i="7"/>
  <c r="NWI66" i="7"/>
  <c r="NWK66" i="7"/>
  <c r="NWM66" i="7"/>
  <c r="NWO66" i="7"/>
  <c r="NWQ66" i="7"/>
  <c r="NWS66" i="7"/>
  <c r="NWU66" i="7"/>
  <c r="NWW66" i="7"/>
  <c r="NWY66" i="7"/>
  <c r="NXA66" i="7"/>
  <c r="NXC66" i="7"/>
  <c r="NXE66" i="7"/>
  <c r="NXG66" i="7"/>
  <c r="NXI66" i="7"/>
  <c r="NXK66" i="7"/>
  <c r="NXM66" i="7"/>
  <c r="NXO66" i="7"/>
  <c r="NXQ66" i="7"/>
  <c r="NXS66" i="7"/>
  <c r="NXU66" i="7"/>
  <c r="NXW66" i="7"/>
  <c r="NXY66" i="7"/>
  <c r="NYA66" i="7"/>
  <c r="NYC66" i="7"/>
  <c r="NYE66" i="7"/>
  <c r="NYG66" i="7"/>
  <c r="NYI66" i="7"/>
  <c r="NYK66" i="7"/>
  <c r="NYM66" i="7"/>
  <c r="NYO66" i="7"/>
  <c r="NYQ66" i="7"/>
  <c r="NYS66" i="7"/>
  <c r="NYU66" i="7"/>
  <c r="NYW66" i="7"/>
  <c r="NYY66" i="7"/>
  <c r="NZA66" i="7"/>
  <c r="NZC66" i="7"/>
  <c r="NZE66" i="7"/>
  <c r="NZG66" i="7"/>
  <c r="NZI66" i="7"/>
  <c r="NZK66" i="7"/>
  <c r="NZM66" i="7"/>
  <c r="NZO66" i="7"/>
  <c r="NZQ66" i="7"/>
  <c r="NZS66" i="7"/>
  <c r="NZU66" i="7"/>
  <c r="NZW66" i="7"/>
  <c r="NZY66" i="7"/>
  <c r="OAA66" i="7"/>
  <c r="OAC66" i="7"/>
  <c r="OAE66" i="7"/>
  <c r="OAG66" i="7"/>
  <c r="OAI66" i="7"/>
  <c r="OAK66" i="7"/>
  <c r="OAM66" i="7"/>
  <c r="OAO66" i="7"/>
  <c r="OAQ66" i="7"/>
  <c r="OAS66" i="7"/>
  <c r="OAU66" i="7"/>
  <c r="OAW66" i="7"/>
  <c r="OAY66" i="7"/>
  <c r="OBA66" i="7"/>
  <c r="OBC66" i="7"/>
  <c r="OBE66" i="7"/>
  <c r="OBG66" i="7"/>
  <c r="OBI66" i="7"/>
  <c r="OBK66" i="7"/>
  <c r="OBM66" i="7"/>
  <c r="OBO66" i="7"/>
  <c r="OBQ66" i="7"/>
  <c r="OBS66" i="7"/>
  <c r="OBU66" i="7"/>
  <c r="OBW66" i="7"/>
  <c r="OBY66" i="7"/>
  <c r="OCA66" i="7"/>
  <c r="OCC66" i="7"/>
  <c r="OCE66" i="7"/>
  <c r="OCG66" i="7"/>
  <c r="OCI66" i="7"/>
  <c r="OCK66" i="7"/>
  <c r="OCM66" i="7"/>
  <c r="OCO66" i="7"/>
  <c r="OCQ66" i="7"/>
  <c r="OCS66" i="7"/>
  <c r="OCU66" i="7"/>
  <c r="OCW66" i="7"/>
  <c r="OCY66" i="7"/>
  <c r="ODA66" i="7"/>
  <c r="ODC66" i="7"/>
  <c r="ODE66" i="7"/>
  <c r="ODG66" i="7"/>
  <c r="ODI66" i="7"/>
  <c r="ODK66" i="7"/>
  <c r="ODM66" i="7"/>
  <c r="ODO66" i="7"/>
  <c r="ODQ66" i="7"/>
  <c r="ODS66" i="7"/>
  <c r="ODU66" i="7"/>
  <c r="ODW66" i="7"/>
  <c r="ODY66" i="7"/>
  <c r="OEA66" i="7"/>
  <c r="OEC66" i="7"/>
  <c r="OEE66" i="7"/>
  <c r="OEG66" i="7"/>
  <c r="OEI66" i="7"/>
  <c r="OEK66" i="7"/>
  <c r="OEM66" i="7"/>
  <c r="OEO66" i="7"/>
  <c r="OEQ66" i="7"/>
  <c r="OES66" i="7"/>
  <c r="OEU66" i="7"/>
  <c r="OEW66" i="7"/>
  <c r="OEY66" i="7"/>
  <c r="OFA66" i="7"/>
  <c r="OFC66" i="7"/>
  <c r="OFE66" i="7"/>
  <c r="OFG66" i="7"/>
  <c r="OFI66" i="7"/>
  <c r="OFK66" i="7"/>
  <c r="OFM66" i="7"/>
  <c r="OFO66" i="7"/>
  <c r="OFQ66" i="7"/>
  <c r="OFS66" i="7"/>
  <c r="OFU66" i="7"/>
  <c r="OFW66" i="7"/>
  <c r="OFY66" i="7"/>
  <c r="OGA66" i="7"/>
  <c r="OGC66" i="7"/>
  <c r="OGE66" i="7"/>
  <c r="OGG66" i="7"/>
  <c r="OGI66" i="7"/>
  <c r="OGK66" i="7"/>
  <c r="OGM66" i="7"/>
  <c r="OGO66" i="7"/>
  <c r="OGQ66" i="7"/>
  <c r="OGS66" i="7"/>
  <c r="OGU66" i="7"/>
  <c r="OGW66" i="7"/>
  <c r="OGY66" i="7"/>
  <c r="OHA66" i="7"/>
  <c r="OHC66" i="7"/>
  <c r="OHE66" i="7"/>
  <c r="OHG66" i="7"/>
  <c r="OHI66" i="7"/>
  <c r="OHK66" i="7"/>
  <c r="OHM66" i="7"/>
  <c r="OHO66" i="7"/>
  <c r="OHQ66" i="7"/>
  <c r="OHS66" i="7"/>
  <c r="OHU66" i="7"/>
  <c r="OHW66" i="7"/>
  <c r="OHY66" i="7"/>
  <c r="OIA66" i="7"/>
  <c r="OIC66" i="7"/>
  <c r="OIE66" i="7"/>
  <c r="OIG66" i="7"/>
  <c r="OII66" i="7"/>
  <c r="OIK66" i="7"/>
  <c r="OIM66" i="7"/>
  <c r="OIO66" i="7"/>
  <c r="OIQ66" i="7"/>
  <c r="OIS66" i="7"/>
  <c r="OIU66" i="7"/>
  <c r="OIW66" i="7"/>
  <c r="OIY66" i="7"/>
  <c r="OJA66" i="7"/>
  <c r="OJC66" i="7"/>
  <c r="OJE66" i="7"/>
  <c r="OJG66" i="7"/>
  <c r="OJI66" i="7"/>
  <c r="OJK66" i="7"/>
  <c r="OJM66" i="7"/>
  <c r="OJO66" i="7"/>
  <c r="OJQ66" i="7"/>
  <c r="OJS66" i="7"/>
  <c r="OJU66" i="7"/>
  <c r="OJW66" i="7"/>
  <c r="OJY66" i="7"/>
  <c r="OKA66" i="7"/>
  <c r="OKC66" i="7"/>
  <c r="OKE66" i="7"/>
  <c r="OKG66" i="7"/>
  <c r="OKI66" i="7"/>
  <c r="OKK66" i="7"/>
  <c r="OKM66" i="7"/>
  <c r="OKO66" i="7"/>
  <c r="OKQ66" i="7"/>
  <c r="OKS66" i="7"/>
  <c r="OKU66" i="7"/>
  <c r="OKW66" i="7"/>
  <c r="OKY66" i="7"/>
  <c r="OLA66" i="7"/>
  <c r="OLC66" i="7"/>
  <c r="OLE66" i="7"/>
  <c r="OLG66" i="7"/>
  <c r="OLI66" i="7"/>
  <c r="OLK66" i="7"/>
  <c r="OLM66" i="7"/>
  <c r="OLO66" i="7"/>
  <c r="OLQ66" i="7"/>
  <c r="OLS66" i="7"/>
  <c r="OLU66" i="7"/>
  <c r="OLW66" i="7"/>
  <c r="OLY66" i="7"/>
  <c r="OMA66" i="7"/>
  <c r="OMC66" i="7"/>
  <c r="OME66" i="7"/>
  <c r="OMG66" i="7"/>
  <c r="OMI66" i="7"/>
  <c r="OMK66" i="7"/>
  <c r="OMM66" i="7"/>
  <c r="OMO66" i="7"/>
  <c r="OMQ66" i="7"/>
  <c r="OMS66" i="7"/>
  <c r="OMU66" i="7"/>
  <c r="OMW66" i="7"/>
  <c r="OMY66" i="7"/>
  <c r="ONA66" i="7"/>
  <c r="ONC66" i="7"/>
  <c r="ONE66" i="7"/>
  <c r="ONG66" i="7"/>
  <c r="ONI66" i="7"/>
  <c r="ONK66" i="7"/>
  <c r="ONM66" i="7"/>
  <c r="ONO66" i="7"/>
  <c r="ONQ66" i="7"/>
  <c r="ONS66" i="7"/>
  <c r="ONU66" i="7"/>
  <c r="ONW66" i="7"/>
  <c r="ONY66" i="7"/>
  <c r="OOA66" i="7"/>
  <c r="OOC66" i="7"/>
  <c r="OOE66" i="7"/>
  <c r="OOG66" i="7"/>
  <c r="OOI66" i="7"/>
  <c r="OOK66" i="7"/>
  <c r="OOM66" i="7"/>
  <c r="OOO66" i="7"/>
  <c r="OOQ66" i="7"/>
  <c r="OOS66" i="7"/>
  <c r="OOU66" i="7"/>
  <c r="OOW66" i="7"/>
  <c r="OOY66" i="7"/>
  <c r="OPA66" i="7"/>
  <c r="OPC66" i="7"/>
  <c r="OPE66" i="7"/>
  <c r="OPG66" i="7"/>
  <c r="OPI66" i="7"/>
  <c r="OPK66" i="7"/>
  <c r="OPM66" i="7"/>
  <c r="OPO66" i="7"/>
  <c r="OPQ66" i="7"/>
  <c r="OPS66" i="7"/>
  <c r="OPU66" i="7"/>
  <c r="OPW66" i="7"/>
  <c r="OPY66" i="7"/>
  <c r="OQA66" i="7"/>
  <c r="OQC66" i="7"/>
  <c r="OQE66" i="7"/>
  <c r="OQG66" i="7"/>
  <c r="OQI66" i="7"/>
  <c r="OQK66" i="7"/>
  <c r="OQM66" i="7"/>
  <c r="OQO66" i="7"/>
  <c r="OQQ66" i="7"/>
  <c r="OQS66" i="7"/>
  <c r="OQU66" i="7"/>
  <c r="OQW66" i="7"/>
  <c r="OQY66" i="7"/>
  <c r="ORA66" i="7"/>
  <c r="ORC66" i="7"/>
  <c r="ORE66" i="7"/>
  <c r="ORG66" i="7"/>
  <c r="ORI66" i="7"/>
  <c r="ORK66" i="7"/>
  <c r="ORM66" i="7"/>
  <c r="ORO66" i="7"/>
  <c r="ORQ66" i="7"/>
  <c r="ORS66" i="7"/>
  <c r="ORU66" i="7"/>
  <c r="ORW66" i="7"/>
  <c r="ORY66" i="7"/>
  <c r="OSA66" i="7"/>
  <c r="OSC66" i="7"/>
  <c r="OSE66" i="7"/>
  <c r="OSG66" i="7"/>
  <c r="OSI66" i="7"/>
  <c r="OSK66" i="7"/>
  <c r="OSM66" i="7"/>
  <c r="OSO66" i="7"/>
  <c r="OSQ66" i="7"/>
  <c r="OSS66" i="7"/>
  <c r="OSU66" i="7"/>
  <c r="OSW66" i="7"/>
  <c r="OSY66" i="7"/>
  <c r="OTA66" i="7"/>
  <c r="OTC66" i="7"/>
  <c r="OTE66" i="7"/>
  <c r="OTG66" i="7"/>
  <c r="OTI66" i="7"/>
  <c r="OTK66" i="7"/>
  <c r="OTM66" i="7"/>
  <c r="OTO66" i="7"/>
  <c r="OTQ66" i="7"/>
  <c r="OTS66" i="7"/>
  <c r="OTU66" i="7"/>
  <c r="OTW66" i="7"/>
  <c r="OTY66" i="7"/>
  <c r="OUA66" i="7"/>
  <c r="OUC66" i="7"/>
  <c r="OUE66" i="7"/>
  <c r="OUG66" i="7"/>
  <c r="OUI66" i="7"/>
  <c r="OUK66" i="7"/>
  <c r="OUM66" i="7"/>
  <c r="OUO66" i="7"/>
  <c r="OUQ66" i="7"/>
  <c r="OUS66" i="7"/>
  <c r="OUU66" i="7"/>
  <c r="OUW66" i="7"/>
  <c r="OUY66" i="7"/>
  <c r="OVA66" i="7"/>
  <c r="OVC66" i="7"/>
  <c r="OVE66" i="7"/>
  <c r="OVG66" i="7"/>
  <c r="OVI66" i="7"/>
  <c r="OVK66" i="7"/>
  <c r="OVM66" i="7"/>
  <c r="OVO66" i="7"/>
  <c r="OVQ66" i="7"/>
  <c r="OVS66" i="7"/>
  <c r="OVU66" i="7"/>
  <c r="OVW66" i="7"/>
  <c r="OVY66" i="7"/>
  <c r="OWA66" i="7"/>
  <c r="OWC66" i="7"/>
  <c r="OWE66" i="7"/>
  <c r="OWG66" i="7"/>
  <c r="OWI66" i="7"/>
  <c r="OWK66" i="7"/>
  <c r="OWM66" i="7"/>
  <c r="OWO66" i="7"/>
  <c r="OWQ66" i="7"/>
  <c r="OWS66" i="7"/>
  <c r="OWU66" i="7"/>
  <c r="OWW66" i="7"/>
  <c r="OWY66" i="7"/>
  <c r="OXA66" i="7"/>
  <c r="OXC66" i="7"/>
  <c r="OXE66" i="7"/>
  <c r="OXG66" i="7"/>
  <c r="OXI66" i="7"/>
  <c r="OXK66" i="7"/>
  <c r="OXM66" i="7"/>
  <c r="OXO66" i="7"/>
  <c r="OXQ66" i="7"/>
  <c r="OXS66" i="7"/>
  <c r="OXU66" i="7"/>
  <c r="OXW66" i="7"/>
  <c r="OXY66" i="7"/>
  <c r="OYA66" i="7"/>
  <c r="OYC66" i="7"/>
  <c r="OYE66" i="7"/>
  <c r="OYG66" i="7"/>
  <c r="OYI66" i="7"/>
  <c r="OYK66" i="7"/>
  <c r="OYM66" i="7"/>
  <c r="OYO66" i="7"/>
  <c r="OYQ66" i="7"/>
  <c r="OYS66" i="7"/>
  <c r="OYU66" i="7"/>
  <c r="OYW66" i="7"/>
  <c r="OYY66" i="7"/>
  <c r="OZA66" i="7"/>
  <c r="OZC66" i="7"/>
  <c r="OZE66" i="7"/>
  <c r="OZG66" i="7"/>
  <c r="OZI66" i="7"/>
  <c r="OZK66" i="7"/>
  <c r="OZM66" i="7"/>
  <c r="OZO66" i="7"/>
  <c r="OZQ66" i="7"/>
  <c r="OZS66" i="7"/>
  <c r="OZU66" i="7"/>
  <c r="OZW66" i="7"/>
  <c r="OZY66" i="7"/>
  <c r="PAA66" i="7"/>
  <c r="PAC66" i="7"/>
  <c r="PAE66" i="7"/>
  <c r="PAG66" i="7"/>
  <c r="PAI66" i="7"/>
  <c r="PAK66" i="7"/>
  <c r="PAM66" i="7"/>
  <c r="PAO66" i="7"/>
  <c r="PAQ66" i="7"/>
  <c r="PAS66" i="7"/>
  <c r="PAU66" i="7"/>
  <c r="PAW66" i="7"/>
  <c r="PAY66" i="7"/>
  <c r="PBA66" i="7"/>
  <c r="PBC66" i="7"/>
  <c r="PBE66" i="7"/>
  <c r="PBG66" i="7"/>
  <c r="PBI66" i="7"/>
  <c r="PBK66" i="7"/>
  <c r="PBM66" i="7"/>
  <c r="PBO66" i="7"/>
  <c r="PBQ66" i="7"/>
  <c r="PBS66" i="7"/>
  <c r="PBU66" i="7"/>
  <c r="PBW66" i="7"/>
  <c r="PBY66" i="7"/>
  <c r="PCA66" i="7"/>
  <c r="PCC66" i="7"/>
  <c r="PCE66" i="7"/>
  <c r="PCG66" i="7"/>
  <c r="PCI66" i="7"/>
  <c r="PCK66" i="7"/>
  <c r="PCM66" i="7"/>
  <c r="PCO66" i="7"/>
  <c r="PCQ66" i="7"/>
  <c r="PCS66" i="7"/>
  <c r="PCU66" i="7"/>
  <c r="PCW66" i="7"/>
  <c r="PCY66" i="7"/>
  <c r="PDA66" i="7"/>
  <c r="PDC66" i="7"/>
  <c r="PDE66" i="7"/>
  <c r="PDG66" i="7"/>
  <c r="PDI66" i="7"/>
  <c r="PDK66" i="7"/>
  <c r="PDM66" i="7"/>
  <c r="PDO66" i="7"/>
  <c r="PDQ66" i="7"/>
  <c r="PDS66" i="7"/>
  <c r="PDU66" i="7"/>
  <c r="PDW66" i="7"/>
  <c r="PDY66" i="7"/>
  <c r="PEA66" i="7"/>
  <c r="PEC66" i="7"/>
  <c r="PEE66" i="7"/>
  <c r="PEG66" i="7"/>
  <c r="PEI66" i="7"/>
  <c r="PEK66" i="7"/>
  <c r="PEM66" i="7"/>
  <c r="PEO66" i="7"/>
  <c r="PEQ66" i="7"/>
  <c r="PES66" i="7"/>
  <c r="PEU66" i="7"/>
  <c r="PEW66" i="7"/>
  <c r="PEY66" i="7"/>
  <c r="PFA66" i="7"/>
  <c r="PFC66" i="7"/>
  <c r="PFE66" i="7"/>
  <c r="PFG66" i="7"/>
  <c r="PFI66" i="7"/>
  <c r="PFK66" i="7"/>
  <c r="PFM66" i="7"/>
  <c r="PFO66" i="7"/>
  <c r="PFQ66" i="7"/>
  <c r="PFS66" i="7"/>
  <c r="PFU66" i="7"/>
  <c r="PFW66" i="7"/>
  <c r="PFY66" i="7"/>
  <c r="PGA66" i="7"/>
  <c r="PGC66" i="7"/>
  <c r="PGE66" i="7"/>
  <c r="PGG66" i="7"/>
  <c r="PGI66" i="7"/>
  <c r="PGK66" i="7"/>
  <c r="PGM66" i="7"/>
  <c r="PGO66" i="7"/>
  <c r="PGQ66" i="7"/>
  <c r="PGS66" i="7"/>
  <c r="PGU66" i="7"/>
  <c r="PGW66" i="7"/>
  <c r="PGY66" i="7"/>
  <c r="PHA66" i="7"/>
  <c r="PHC66" i="7"/>
  <c r="PHE66" i="7"/>
  <c r="PHG66" i="7"/>
  <c r="PHI66" i="7"/>
  <c r="PHK66" i="7"/>
  <c r="PHM66" i="7"/>
  <c r="PHO66" i="7"/>
  <c r="PHQ66" i="7"/>
  <c r="PHS66" i="7"/>
  <c r="PHU66" i="7"/>
  <c r="PHW66" i="7"/>
  <c r="PHY66" i="7"/>
  <c r="PIA66" i="7"/>
  <c r="PIC66" i="7"/>
  <c r="PIE66" i="7"/>
  <c r="PIG66" i="7"/>
  <c r="PII66" i="7"/>
  <c r="PIK66" i="7"/>
  <c r="PIM66" i="7"/>
  <c r="PIO66" i="7"/>
  <c r="PIQ66" i="7"/>
  <c r="PIS66" i="7"/>
  <c r="PIU66" i="7"/>
  <c r="PIW66" i="7"/>
  <c r="PIY66" i="7"/>
  <c r="PJA66" i="7"/>
  <c r="PJC66" i="7"/>
  <c r="PJE66" i="7"/>
  <c r="PJG66" i="7"/>
  <c r="PJI66" i="7"/>
  <c r="PJK66" i="7"/>
  <c r="PJM66" i="7"/>
  <c r="PJO66" i="7"/>
  <c r="PJQ66" i="7"/>
  <c r="PJS66" i="7"/>
  <c r="PJU66" i="7"/>
  <c r="PJW66" i="7"/>
  <c r="PJY66" i="7"/>
  <c r="PKA66" i="7"/>
  <c r="PKC66" i="7"/>
  <c r="PKE66" i="7"/>
  <c r="PKG66" i="7"/>
  <c r="PKI66" i="7"/>
  <c r="PKK66" i="7"/>
  <c r="PKM66" i="7"/>
  <c r="PKO66" i="7"/>
  <c r="PKQ66" i="7"/>
  <c r="PKS66" i="7"/>
  <c r="PKU66" i="7"/>
  <c r="PKW66" i="7"/>
  <c r="PKY66" i="7"/>
  <c r="PLA66" i="7"/>
  <c r="PLC66" i="7"/>
  <c r="PLE66" i="7"/>
  <c r="PLG66" i="7"/>
  <c r="PLI66" i="7"/>
  <c r="PLK66" i="7"/>
  <c r="PLM66" i="7"/>
  <c r="PLO66" i="7"/>
  <c r="PLQ66" i="7"/>
  <c r="PLS66" i="7"/>
  <c r="PLU66" i="7"/>
  <c r="PLW66" i="7"/>
  <c r="PLY66" i="7"/>
  <c r="PMA66" i="7"/>
  <c r="PMC66" i="7"/>
  <c r="PME66" i="7"/>
  <c r="PMG66" i="7"/>
  <c r="PMI66" i="7"/>
  <c r="PMK66" i="7"/>
  <c r="PMM66" i="7"/>
  <c r="PMO66" i="7"/>
  <c r="PMQ66" i="7"/>
  <c r="PMS66" i="7"/>
  <c r="PMU66" i="7"/>
  <c r="PMW66" i="7"/>
  <c r="PMY66" i="7"/>
  <c r="PNA66" i="7"/>
  <c r="PNC66" i="7"/>
  <c r="PNE66" i="7"/>
  <c r="PNG66" i="7"/>
  <c r="PNI66" i="7"/>
  <c r="PNK66" i="7"/>
  <c r="PNM66" i="7"/>
  <c r="PNO66" i="7"/>
  <c r="PNQ66" i="7"/>
  <c r="PNS66" i="7"/>
  <c r="PNU66" i="7"/>
  <c r="PNW66" i="7"/>
  <c r="PNY66" i="7"/>
  <c r="POA66" i="7"/>
  <c r="POC66" i="7"/>
  <c r="POE66" i="7"/>
  <c r="POG66" i="7"/>
  <c r="POI66" i="7"/>
  <c r="POK66" i="7"/>
  <c r="POM66" i="7"/>
  <c r="POO66" i="7"/>
  <c r="POQ66" i="7"/>
  <c r="POS66" i="7"/>
  <c r="POU66" i="7"/>
  <c r="POW66" i="7"/>
  <c r="POY66" i="7"/>
  <c r="PPA66" i="7"/>
  <c r="PPC66" i="7"/>
  <c r="PPE66" i="7"/>
  <c r="PPG66" i="7"/>
  <c r="PPI66" i="7"/>
  <c r="PPK66" i="7"/>
  <c r="PPM66" i="7"/>
  <c r="PPO66" i="7"/>
  <c r="PPQ66" i="7"/>
  <c r="PPS66" i="7"/>
  <c r="PPU66" i="7"/>
  <c r="PPW66" i="7"/>
  <c r="PPY66" i="7"/>
  <c r="PQA66" i="7"/>
  <c r="PQC66" i="7"/>
  <c r="PQE66" i="7"/>
  <c r="PQG66" i="7"/>
  <c r="PQI66" i="7"/>
  <c r="PQK66" i="7"/>
  <c r="PQM66" i="7"/>
  <c r="PQO66" i="7"/>
  <c r="PQQ66" i="7"/>
  <c r="PQS66" i="7"/>
  <c r="PQU66" i="7"/>
  <c r="PQW66" i="7"/>
  <c r="PQY66" i="7"/>
  <c r="PRA66" i="7"/>
  <c r="PRC66" i="7"/>
  <c r="PRE66" i="7"/>
  <c r="PRG66" i="7"/>
  <c r="PRI66" i="7"/>
  <c r="PRK66" i="7"/>
  <c r="PRM66" i="7"/>
  <c r="PRO66" i="7"/>
  <c r="PRQ66" i="7"/>
  <c r="PRS66" i="7"/>
  <c r="PRU66" i="7"/>
  <c r="PRW66" i="7"/>
  <c r="PRY66" i="7"/>
  <c r="PSA66" i="7"/>
  <c r="PSC66" i="7"/>
  <c r="PSE66" i="7"/>
  <c r="PSG66" i="7"/>
  <c r="PSI66" i="7"/>
  <c r="PSK66" i="7"/>
  <c r="PSM66" i="7"/>
  <c r="PSO66" i="7"/>
  <c r="PSQ66" i="7"/>
  <c r="PSS66" i="7"/>
  <c r="PSU66" i="7"/>
  <c r="PSW66" i="7"/>
  <c r="PSY66" i="7"/>
  <c r="PTA66" i="7"/>
  <c r="PTC66" i="7"/>
  <c r="PTE66" i="7"/>
  <c r="PTG66" i="7"/>
  <c r="PTI66" i="7"/>
  <c r="PTK66" i="7"/>
  <c r="PTM66" i="7"/>
  <c r="PTO66" i="7"/>
  <c r="PTQ66" i="7"/>
  <c r="PTS66" i="7"/>
  <c r="PTU66" i="7"/>
  <c r="PTW66" i="7"/>
  <c r="PTY66" i="7"/>
  <c r="PUA66" i="7"/>
  <c r="PUC66" i="7"/>
  <c r="PUE66" i="7"/>
  <c r="PUG66" i="7"/>
  <c r="PUI66" i="7"/>
  <c r="PUK66" i="7"/>
  <c r="PUM66" i="7"/>
  <c r="PUO66" i="7"/>
  <c r="PUQ66" i="7"/>
  <c r="PUS66" i="7"/>
  <c r="PUU66" i="7"/>
  <c r="PUW66" i="7"/>
  <c r="PUY66" i="7"/>
  <c r="PVA66" i="7"/>
  <c r="PVC66" i="7"/>
  <c r="PVE66" i="7"/>
  <c r="PVG66" i="7"/>
  <c r="PVI66" i="7"/>
  <c r="PVK66" i="7"/>
  <c r="PVM66" i="7"/>
  <c r="PVO66" i="7"/>
  <c r="PVQ66" i="7"/>
  <c r="PVS66" i="7"/>
  <c r="PVU66" i="7"/>
  <c r="PVW66" i="7"/>
  <c r="PVY66" i="7"/>
  <c r="PWA66" i="7"/>
  <c r="PWC66" i="7"/>
  <c r="PWE66" i="7"/>
  <c r="PWG66" i="7"/>
  <c r="PWI66" i="7"/>
  <c r="PWK66" i="7"/>
  <c r="PWM66" i="7"/>
  <c r="PWO66" i="7"/>
  <c r="PWQ66" i="7"/>
  <c r="PWS66" i="7"/>
  <c r="PWU66" i="7"/>
  <c r="PWW66" i="7"/>
  <c r="PWY66" i="7"/>
  <c r="PXA66" i="7"/>
  <c r="PXC66" i="7"/>
  <c r="PXE66" i="7"/>
  <c r="PXG66" i="7"/>
  <c r="PXI66" i="7"/>
  <c r="PXK66" i="7"/>
  <c r="PXM66" i="7"/>
  <c r="PXO66" i="7"/>
  <c r="PXQ66" i="7"/>
  <c r="PXS66" i="7"/>
  <c r="PXU66" i="7"/>
  <c r="PXW66" i="7"/>
  <c r="PXY66" i="7"/>
  <c r="PYA66" i="7"/>
  <c r="PYC66" i="7"/>
  <c r="PYE66" i="7"/>
  <c r="PYG66" i="7"/>
  <c r="PYI66" i="7"/>
  <c r="PYK66" i="7"/>
  <c r="PYM66" i="7"/>
  <c r="PYO66" i="7"/>
  <c r="PYQ66" i="7"/>
  <c r="PYS66" i="7"/>
  <c r="PYU66" i="7"/>
  <c r="PYW66" i="7"/>
  <c r="PYY66" i="7"/>
  <c r="PZA66" i="7"/>
  <c r="PZC66" i="7"/>
  <c r="PZE66" i="7"/>
  <c r="PZG66" i="7"/>
  <c r="PZI66" i="7"/>
  <c r="PZK66" i="7"/>
  <c r="PZM66" i="7"/>
  <c r="PZO66" i="7"/>
  <c r="PZQ66" i="7"/>
  <c r="PZS66" i="7"/>
  <c r="PZU66" i="7"/>
  <c r="PZW66" i="7"/>
  <c r="PZY66" i="7"/>
  <c r="QAA66" i="7"/>
  <c r="QAC66" i="7"/>
  <c r="QAE66" i="7"/>
  <c r="QAG66" i="7"/>
  <c r="QAI66" i="7"/>
  <c r="QAK66" i="7"/>
  <c r="QAM66" i="7"/>
  <c r="QAO66" i="7"/>
  <c r="QAQ66" i="7"/>
  <c r="QAS66" i="7"/>
  <c r="QAU66" i="7"/>
  <c r="QAW66" i="7"/>
  <c r="QAY66" i="7"/>
  <c r="QBA66" i="7"/>
  <c r="QBC66" i="7"/>
  <c r="QBE66" i="7"/>
  <c r="QBG66" i="7"/>
  <c r="QBI66" i="7"/>
  <c r="QBK66" i="7"/>
  <c r="QBM66" i="7"/>
  <c r="QBO66" i="7"/>
  <c r="QBQ66" i="7"/>
  <c r="QBS66" i="7"/>
  <c r="QBU66" i="7"/>
  <c r="QBW66" i="7"/>
  <c r="QBY66" i="7"/>
  <c r="QCA66" i="7"/>
  <c r="QCC66" i="7"/>
  <c r="QCE66" i="7"/>
  <c r="QCG66" i="7"/>
  <c r="QCI66" i="7"/>
  <c r="QCK66" i="7"/>
  <c r="QCM66" i="7"/>
  <c r="QCO66" i="7"/>
  <c r="QCQ66" i="7"/>
  <c r="QCS66" i="7"/>
  <c r="QCU66" i="7"/>
  <c r="QCW66" i="7"/>
  <c r="QCY66" i="7"/>
  <c r="QDA66" i="7"/>
  <c r="QDC66" i="7"/>
  <c r="QDE66" i="7"/>
  <c r="QDG66" i="7"/>
  <c r="QDI66" i="7"/>
  <c r="QDK66" i="7"/>
  <c r="QDM66" i="7"/>
  <c r="QDO66" i="7"/>
  <c r="QDQ66" i="7"/>
  <c r="QDS66" i="7"/>
  <c r="QDU66" i="7"/>
  <c r="QDW66" i="7"/>
  <c r="QDY66" i="7"/>
  <c r="QEA66" i="7"/>
  <c r="QEC66" i="7"/>
  <c r="QEE66" i="7"/>
  <c r="QEG66" i="7"/>
  <c r="QEI66" i="7"/>
  <c r="QEK66" i="7"/>
  <c r="QEM66" i="7"/>
  <c r="QEO66" i="7"/>
  <c r="QEQ66" i="7"/>
  <c r="QES66" i="7"/>
  <c r="QEU66" i="7"/>
  <c r="QEW66" i="7"/>
  <c r="QEY66" i="7"/>
  <c r="QFA66" i="7"/>
  <c r="QFC66" i="7"/>
  <c r="QFE66" i="7"/>
  <c r="QFG66" i="7"/>
  <c r="QFI66" i="7"/>
  <c r="QFK66" i="7"/>
  <c r="QFM66" i="7"/>
  <c r="QFO66" i="7"/>
  <c r="QFQ66" i="7"/>
  <c r="QFS66" i="7"/>
  <c r="QFU66" i="7"/>
  <c r="QFW66" i="7"/>
  <c r="QFY66" i="7"/>
  <c r="QGA66" i="7"/>
  <c r="QGC66" i="7"/>
  <c r="QGE66" i="7"/>
  <c r="QGG66" i="7"/>
  <c r="QGI66" i="7"/>
  <c r="QGK66" i="7"/>
  <c r="QGM66" i="7"/>
  <c r="QGO66" i="7"/>
  <c r="QGQ66" i="7"/>
  <c r="QGS66" i="7"/>
  <c r="QGU66" i="7"/>
  <c r="QGW66" i="7"/>
  <c r="QGY66" i="7"/>
  <c r="QHA66" i="7"/>
  <c r="QHC66" i="7"/>
  <c r="QHE66" i="7"/>
  <c r="QHG66" i="7"/>
  <c r="QHI66" i="7"/>
  <c r="QHK66" i="7"/>
  <c r="QHM66" i="7"/>
  <c r="QHO66" i="7"/>
  <c r="QHQ66" i="7"/>
  <c r="QHS66" i="7"/>
  <c r="QHU66" i="7"/>
  <c r="QHW66" i="7"/>
  <c r="QHY66" i="7"/>
  <c r="QIA66" i="7"/>
  <c r="QIC66" i="7"/>
  <c r="QIE66" i="7"/>
  <c r="QIG66" i="7"/>
  <c r="QII66" i="7"/>
  <c r="QIK66" i="7"/>
  <c r="QIM66" i="7"/>
  <c r="QIO66" i="7"/>
  <c r="QIQ66" i="7"/>
  <c r="QIS66" i="7"/>
  <c r="QIU66" i="7"/>
  <c r="QIW66" i="7"/>
  <c r="QIY66" i="7"/>
  <c r="QJA66" i="7"/>
  <c r="QJC66" i="7"/>
  <c r="QJE66" i="7"/>
  <c r="QJG66" i="7"/>
  <c r="QJI66" i="7"/>
  <c r="QJK66" i="7"/>
  <c r="QJM66" i="7"/>
  <c r="QJO66" i="7"/>
  <c r="QJQ66" i="7"/>
  <c r="QJS66" i="7"/>
  <c r="QJU66" i="7"/>
  <c r="QJW66" i="7"/>
  <c r="QJY66" i="7"/>
  <c r="QKA66" i="7"/>
  <c r="QKC66" i="7"/>
  <c r="QKE66" i="7"/>
  <c r="QKG66" i="7"/>
  <c r="QKI66" i="7"/>
  <c r="QKK66" i="7"/>
  <c r="QKM66" i="7"/>
  <c r="QKO66" i="7"/>
  <c r="QKQ66" i="7"/>
  <c r="QKS66" i="7"/>
  <c r="QKU66" i="7"/>
  <c r="QKW66" i="7"/>
  <c r="QKY66" i="7"/>
  <c r="QLA66" i="7"/>
  <c r="QLC66" i="7"/>
  <c r="QLE66" i="7"/>
  <c r="QLG66" i="7"/>
  <c r="QLI66" i="7"/>
  <c r="QLK66" i="7"/>
  <c r="QLM66" i="7"/>
  <c r="QLO66" i="7"/>
  <c r="QLQ66" i="7"/>
  <c r="QLS66" i="7"/>
  <c r="QLU66" i="7"/>
  <c r="QLW66" i="7"/>
  <c r="QLY66" i="7"/>
  <c r="QMA66" i="7"/>
  <c r="QMC66" i="7"/>
  <c r="QME66" i="7"/>
  <c r="QMG66" i="7"/>
  <c r="QMI66" i="7"/>
  <c r="QMK66" i="7"/>
  <c r="QMM66" i="7"/>
  <c r="QMO66" i="7"/>
  <c r="QMQ66" i="7"/>
  <c r="QMS66" i="7"/>
  <c r="QMU66" i="7"/>
  <c r="QMW66" i="7"/>
  <c r="QMY66" i="7"/>
  <c r="QNA66" i="7"/>
  <c r="QNC66" i="7"/>
  <c r="QNE66" i="7"/>
  <c r="QNG66" i="7"/>
  <c r="QNI66" i="7"/>
  <c r="QNK66" i="7"/>
  <c r="QNM66" i="7"/>
  <c r="QNO66" i="7"/>
  <c r="QNQ66" i="7"/>
  <c r="QNS66" i="7"/>
  <c r="QNU66" i="7"/>
  <c r="QNW66" i="7"/>
  <c r="QNY66" i="7"/>
  <c r="QOA66" i="7"/>
  <c r="QOC66" i="7"/>
  <c r="QOE66" i="7"/>
  <c r="QOG66" i="7"/>
  <c r="QOI66" i="7"/>
  <c r="QOK66" i="7"/>
  <c r="QOM66" i="7"/>
  <c r="QOO66" i="7"/>
  <c r="QOQ66" i="7"/>
  <c r="QOS66" i="7"/>
  <c r="QOU66" i="7"/>
  <c r="QOW66" i="7"/>
  <c r="QOY66" i="7"/>
  <c r="QPA66" i="7"/>
  <c r="QPC66" i="7"/>
  <c r="QPE66" i="7"/>
  <c r="QPG66" i="7"/>
  <c r="QPI66" i="7"/>
  <c r="QPK66" i="7"/>
  <c r="QPM66" i="7"/>
  <c r="QPO66" i="7"/>
  <c r="QPQ66" i="7"/>
  <c r="QPS66" i="7"/>
  <c r="QPU66" i="7"/>
  <c r="QPW66" i="7"/>
  <c r="QPY66" i="7"/>
  <c r="QQA66" i="7"/>
  <c r="QQC66" i="7"/>
  <c r="QQE66" i="7"/>
  <c r="QQG66" i="7"/>
  <c r="QQI66" i="7"/>
  <c r="QQK66" i="7"/>
  <c r="QQM66" i="7"/>
  <c r="QQO66" i="7"/>
  <c r="QQQ66" i="7"/>
  <c r="QQS66" i="7"/>
  <c r="QQU66" i="7"/>
  <c r="QQW66" i="7"/>
  <c r="QQY66" i="7"/>
  <c r="QRA66" i="7"/>
  <c r="QRC66" i="7"/>
  <c r="QRE66" i="7"/>
  <c r="QRG66" i="7"/>
  <c r="QRI66" i="7"/>
  <c r="QRK66" i="7"/>
  <c r="QRM66" i="7"/>
  <c r="QRO66" i="7"/>
  <c r="QRQ66" i="7"/>
  <c r="QRS66" i="7"/>
  <c r="QRU66" i="7"/>
  <c r="QRW66" i="7"/>
  <c r="QRY66" i="7"/>
  <c r="QSA66" i="7"/>
  <c r="QSC66" i="7"/>
  <c r="QSE66" i="7"/>
  <c r="QSG66" i="7"/>
  <c r="QSI66" i="7"/>
  <c r="QSK66" i="7"/>
  <c r="QSM66" i="7"/>
  <c r="QSO66" i="7"/>
  <c r="QSQ66" i="7"/>
  <c r="QSS66" i="7"/>
  <c r="QSU66" i="7"/>
  <c r="QSW66" i="7"/>
  <c r="QSY66" i="7"/>
  <c r="QTA66" i="7"/>
  <c r="QTC66" i="7"/>
  <c r="QTE66" i="7"/>
  <c r="QTG66" i="7"/>
  <c r="QTI66" i="7"/>
  <c r="QTK66" i="7"/>
  <c r="QTM66" i="7"/>
  <c r="QTO66" i="7"/>
  <c r="QTQ66" i="7"/>
  <c r="QTS66" i="7"/>
  <c r="QTU66" i="7"/>
  <c r="QTW66" i="7"/>
  <c r="QTY66" i="7"/>
  <c r="QUA66" i="7"/>
  <c r="QUC66" i="7"/>
  <c r="QUE66" i="7"/>
  <c r="QUG66" i="7"/>
  <c r="QUI66" i="7"/>
  <c r="QUK66" i="7"/>
  <c r="QUM66" i="7"/>
  <c r="QUO66" i="7"/>
  <c r="QUQ66" i="7"/>
  <c r="QUS66" i="7"/>
  <c r="QUU66" i="7"/>
  <c r="QUW66" i="7"/>
  <c r="QUY66" i="7"/>
  <c r="QVA66" i="7"/>
  <c r="QVC66" i="7"/>
  <c r="QVE66" i="7"/>
  <c r="QVG66" i="7"/>
  <c r="QVI66" i="7"/>
  <c r="QVK66" i="7"/>
  <c r="QVM66" i="7"/>
  <c r="QVO66" i="7"/>
  <c r="QVQ66" i="7"/>
  <c r="QVS66" i="7"/>
  <c r="QVU66" i="7"/>
  <c r="QVW66" i="7"/>
  <c r="QVY66" i="7"/>
  <c r="QWA66" i="7"/>
  <c r="QWC66" i="7"/>
  <c r="QWE66" i="7"/>
  <c r="QWG66" i="7"/>
  <c r="QWI66" i="7"/>
  <c r="QWK66" i="7"/>
  <c r="QWM66" i="7"/>
  <c r="QWO66" i="7"/>
  <c r="QWQ66" i="7"/>
  <c r="QWS66" i="7"/>
  <c r="QWU66" i="7"/>
  <c r="QWW66" i="7"/>
  <c r="QWY66" i="7"/>
  <c r="QXA66" i="7"/>
  <c r="QXC66" i="7"/>
  <c r="QXE66" i="7"/>
  <c r="QXG66" i="7"/>
  <c r="QXI66" i="7"/>
  <c r="QXK66" i="7"/>
  <c r="QXM66" i="7"/>
  <c r="QXO66" i="7"/>
  <c r="QXQ66" i="7"/>
  <c r="QXS66" i="7"/>
  <c r="QXU66" i="7"/>
  <c r="QXW66" i="7"/>
  <c r="QXY66" i="7"/>
  <c r="QYA66" i="7"/>
  <c r="QYC66" i="7"/>
  <c r="QYE66" i="7"/>
  <c r="QYG66" i="7"/>
  <c r="QYI66" i="7"/>
  <c r="QYK66" i="7"/>
  <c r="QYM66" i="7"/>
  <c r="QYO66" i="7"/>
  <c r="QYQ66" i="7"/>
  <c r="QYS66" i="7"/>
  <c r="QYU66" i="7"/>
  <c r="QYW66" i="7"/>
  <c r="QYY66" i="7"/>
  <c r="QZA66" i="7"/>
  <c r="QZC66" i="7"/>
  <c r="QZE66" i="7"/>
  <c r="QZG66" i="7"/>
  <c r="QZI66" i="7"/>
  <c r="QZK66" i="7"/>
  <c r="QZM66" i="7"/>
  <c r="QZO66" i="7"/>
  <c r="QZQ66" i="7"/>
  <c r="QZS66" i="7"/>
  <c r="QZU66" i="7"/>
  <c r="QZW66" i="7"/>
  <c r="QZY66" i="7"/>
  <c r="RAA66" i="7"/>
  <c r="RAC66" i="7"/>
  <c r="RAE66" i="7"/>
  <c r="RAG66" i="7"/>
  <c r="RAI66" i="7"/>
  <c r="RAK66" i="7"/>
  <c r="RAM66" i="7"/>
  <c r="RAO66" i="7"/>
  <c r="RAQ66" i="7"/>
  <c r="RAS66" i="7"/>
  <c r="RAU66" i="7"/>
  <c r="RAW66" i="7"/>
  <c r="RAY66" i="7"/>
  <c r="RBA66" i="7"/>
  <c r="RBC66" i="7"/>
  <c r="RBE66" i="7"/>
  <c r="RBG66" i="7"/>
  <c r="RBI66" i="7"/>
  <c r="RBK66" i="7"/>
  <c r="RBM66" i="7"/>
  <c r="RBO66" i="7"/>
  <c r="RBQ66" i="7"/>
  <c r="RBS66" i="7"/>
  <c r="RBU66" i="7"/>
  <c r="RBW66" i="7"/>
  <c r="RBY66" i="7"/>
  <c r="RCA66" i="7"/>
  <c r="RCC66" i="7"/>
  <c r="RCE66" i="7"/>
  <c r="RCG66" i="7"/>
  <c r="RCI66" i="7"/>
  <c r="RCK66" i="7"/>
  <c r="RCM66" i="7"/>
  <c r="RCO66" i="7"/>
  <c r="RCQ66" i="7"/>
  <c r="RCS66" i="7"/>
  <c r="RCU66" i="7"/>
  <c r="RCW66" i="7"/>
  <c r="RCY66" i="7"/>
  <c r="RDA66" i="7"/>
  <c r="RDC66" i="7"/>
  <c r="RDE66" i="7"/>
  <c r="RDG66" i="7"/>
  <c r="RDI66" i="7"/>
  <c r="RDK66" i="7"/>
  <c r="RDM66" i="7"/>
  <c r="RDO66" i="7"/>
  <c r="RDQ66" i="7"/>
  <c r="RDS66" i="7"/>
  <c r="RDU66" i="7"/>
  <c r="RDW66" i="7"/>
  <c r="RDY66" i="7"/>
  <c r="REA66" i="7"/>
  <c r="REC66" i="7"/>
  <c r="REE66" i="7"/>
  <c r="REG66" i="7"/>
  <c r="REI66" i="7"/>
  <c r="REK66" i="7"/>
  <c r="REM66" i="7"/>
  <c r="REO66" i="7"/>
  <c r="REQ66" i="7"/>
  <c r="RES66" i="7"/>
  <c r="REU66" i="7"/>
  <c r="REW66" i="7"/>
  <c r="REY66" i="7"/>
  <c r="RFA66" i="7"/>
  <c r="RFC66" i="7"/>
  <c r="RFE66" i="7"/>
  <c r="RFG66" i="7"/>
  <c r="RFI66" i="7"/>
  <c r="RFK66" i="7"/>
  <c r="RFM66" i="7"/>
  <c r="RFO66" i="7"/>
  <c r="RFQ66" i="7"/>
  <c r="RFS66" i="7"/>
  <c r="RFU66" i="7"/>
  <c r="RFW66" i="7"/>
  <c r="RFY66" i="7"/>
  <c r="RGA66" i="7"/>
  <c r="RGC66" i="7"/>
  <c r="RGE66" i="7"/>
  <c r="RGG66" i="7"/>
  <c r="RGI66" i="7"/>
  <c r="RGK66" i="7"/>
  <c r="RGM66" i="7"/>
  <c r="RGO66" i="7"/>
  <c r="RGQ66" i="7"/>
  <c r="RGS66" i="7"/>
  <c r="RGU66" i="7"/>
  <c r="RGW66" i="7"/>
  <c r="RGY66" i="7"/>
  <c r="RHA66" i="7"/>
  <c r="RHC66" i="7"/>
  <c r="RHE66" i="7"/>
  <c r="RHG66" i="7"/>
  <c r="RHI66" i="7"/>
  <c r="RHK66" i="7"/>
  <c r="RHM66" i="7"/>
  <c r="RHO66" i="7"/>
  <c r="RHQ66" i="7"/>
  <c r="RHS66" i="7"/>
  <c r="RHU66" i="7"/>
  <c r="RHW66" i="7"/>
  <c r="RHY66" i="7"/>
  <c r="RIA66" i="7"/>
  <c r="RIC66" i="7"/>
  <c r="RIE66" i="7"/>
  <c r="RIG66" i="7"/>
  <c r="RII66" i="7"/>
  <c r="RIK66" i="7"/>
  <c r="RIM66" i="7"/>
  <c r="RIO66" i="7"/>
  <c r="RIQ66" i="7"/>
  <c r="RIS66" i="7"/>
  <c r="RIU66" i="7"/>
  <c r="RIW66" i="7"/>
  <c r="RIY66" i="7"/>
  <c r="RJA66" i="7"/>
  <c r="RJC66" i="7"/>
  <c r="RJE66" i="7"/>
  <c r="RJG66" i="7"/>
  <c r="RJI66" i="7"/>
  <c r="RJK66" i="7"/>
  <c r="RJM66" i="7"/>
  <c r="RJO66" i="7"/>
  <c r="RJQ66" i="7"/>
  <c r="RJS66" i="7"/>
  <c r="RJU66" i="7"/>
  <c r="RJW66" i="7"/>
  <c r="RJY66" i="7"/>
  <c r="RKA66" i="7"/>
  <c r="RKC66" i="7"/>
  <c r="RKE66" i="7"/>
  <c r="RKG66" i="7"/>
  <c r="RKI66" i="7"/>
  <c r="RKK66" i="7"/>
  <c r="RKM66" i="7"/>
  <c r="RKO66" i="7"/>
  <c r="RKQ66" i="7"/>
  <c r="RKS66" i="7"/>
  <c r="RKU66" i="7"/>
  <c r="RKW66" i="7"/>
  <c r="RKY66" i="7"/>
  <c r="RLA66" i="7"/>
  <c r="RLC66" i="7"/>
  <c r="RLE66" i="7"/>
  <c r="RLG66" i="7"/>
  <c r="RLI66" i="7"/>
  <c r="RLK66" i="7"/>
  <c r="RLM66" i="7"/>
  <c r="RLO66" i="7"/>
  <c r="RLQ66" i="7"/>
  <c r="RLS66" i="7"/>
  <c r="RLU66" i="7"/>
  <c r="RLW66" i="7"/>
  <c r="RLY66" i="7"/>
  <c r="RMA66" i="7"/>
  <c r="RMC66" i="7"/>
  <c r="RME66" i="7"/>
  <c r="RMG66" i="7"/>
  <c r="RMI66" i="7"/>
  <c r="RMK66" i="7"/>
  <c r="RMM66" i="7"/>
  <c r="RMO66" i="7"/>
  <c r="RMQ66" i="7"/>
  <c r="RMS66" i="7"/>
  <c r="RMU66" i="7"/>
  <c r="RMW66" i="7"/>
  <c r="RMY66" i="7"/>
  <c r="RNA66" i="7"/>
  <c r="RNC66" i="7"/>
  <c r="RNE66" i="7"/>
  <c r="RNG66" i="7"/>
  <c r="RNI66" i="7"/>
  <c r="RNK66" i="7"/>
  <c r="RNM66" i="7"/>
  <c r="RNO66" i="7"/>
  <c r="RNQ66" i="7"/>
  <c r="RNS66" i="7"/>
  <c r="RNU66" i="7"/>
  <c r="RNW66" i="7"/>
  <c r="RNY66" i="7"/>
  <c r="ROA66" i="7"/>
  <c r="ROC66" i="7"/>
  <c r="ROE66" i="7"/>
  <c r="ROG66" i="7"/>
  <c r="ROI66" i="7"/>
  <c r="ROK66" i="7"/>
  <c r="ROM66" i="7"/>
  <c r="ROO66" i="7"/>
  <c r="ROQ66" i="7"/>
  <c r="ROS66" i="7"/>
  <c r="ROU66" i="7"/>
  <c r="ROW66" i="7"/>
  <c r="ROY66" i="7"/>
  <c r="RPA66" i="7"/>
  <c r="RPC66" i="7"/>
  <c r="RPE66" i="7"/>
  <c r="RPG66" i="7"/>
  <c r="RPI66" i="7"/>
  <c r="RPK66" i="7"/>
  <c r="RPM66" i="7"/>
  <c r="RPO66" i="7"/>
  <c r="RPQ66" i="7"/>
  <c r="RPS66" i="7"/>
  <c r="RPU66" i="7"/>
  <c r="RPW66" i="7"/>
  <c r="RPY66" i="7"/>
  <c r="RQA66" i="7"/>
  <c r="RQC66" i="7"/>
  <c r="RQE66" i="7"/>
  <c r="RQG66" i="7"/>
  <c r="RQI66" i="7"/>
  <c r="RQK66" i="7"/>
  <c r="RQM66" i="7"/>
  <c r="RQO66" i="7"/>
  <c r="RQQ66" i="7"/>
  <c r="RQS66" i="7"/>
  <c r="RQU66" i="7"/>
  <c r="RQW66" i="7"/>
  <c r="RQY66" i="7"/>
  <c r="RRA66" i="7"/>
  <c r="RRC66" i="7"/>
  <c r="RRE66" i="7"/>
  <c r="RRG66" i="7"/>
  <c r="RRI66" i="7"/>
  <c r="RRK66" i="7"/>
  <c r="RRM66" i="7"/>
  <c r="RRO66" i="7"/>
  <c r="RRQ66" i="7"/>
  <c r="RRS66" i="7"/>
  <c r="RRU66" i="7"/>
  <c r="RRW66" i="7"/>
  <c r="RRY66" i="7"/>
  <c r="RSA66" i="7"/>
  <c r="RSC66" i="7"/>
  <c r="RSE66" i="7"/>
  <c r="RSG66" i="7"/>
  <c r="RSI66" i="7"/>
  <c r="RSK66" i="7"/>
  <c r="RSM66" i="7"/>
  <c r="RSO66" i="7"/>
  <c r="RSQ66" i="7"/>
  <c r="RSS66" i="7"/>
  <c r="RSU66" i="7"/>
  <c r="RSW66" i="7"/>
  <c r="RSY66" i="7"/>
  <c r="RTA66" i="7"/>
  <c r="RTC66" i="7"/>
  <c r="RTE66" i="7"/>
  <c r="RTG66" i="7"/>
  <c r="RTI66" i="7"/>
  <c r="RTK66" i="7"/>
  <c r="RTM66" i="7"/>
  <c r="RTO66" i="7"/>
  <c r="RTQ66" i="7"/>
  <c r="RTS66" i="7"/>
  <c r="RTU66" i="7"/>
  <c r="RTW66" i="7"/>
  <c r="RTY66" i="7"/>
  <c r="RUA66" i="7"/>
  <c r="RUC66" i="7"/>
  <c r="RUE66" i="7"/>
  <c r="RUG66" i="7"/>
  <c r="RUI66" i="7"/>
  <c r="RUK66" i="7"/>
  <c r="RUM66" i="7"/>
  <c r="RUO66" i="7"/>
  <c r="RUQ66" i="7"/>
  <c r="RUS66" i="7"/>
  <c r="RUU66" i="7"/>
  <c r="RUW66" i="7"/>
  <c r="RUY66" i="7"/>
  <c r="RVA66" i="7"/>
  <c r="RVC66" i="7"/>
  <c r="RVE66" i="7"/>
  <c r="RVG66" i="7"/>
  <c r="RVI66" i="7"/>
  <c r="RVK66" i="7"/>
  <c r="RVM66" i="7"/>
  <c r="RVO66" i="7"/>
  <c r="RVQ66" i="7"/>
  <c r="RVS66" i="7"/>
  <c r="RVU66" i="7"/>
  <c r="RVW66" i="7"/>
  <c r="RVY66" i="7"/>
  <c r="RWA66" i="7"/>
  <c r="RWC66" i="7"/>
  <c r="RWE66" i="7"/>
  <c r="RWG66" i="7"/>
  <c r="RWI66" i="7"/>
  <c r="RWK66" i="7"/>
  <c r="RWM66" i="7"/>
  <c r="RWO66" i="7"/>
  <c r="RWQ66" i="7"/>
  <c r="RWS66" i="7"/>
  <c r="RWU66" i="7"/>
  <c r="RWW66" i="7"/>
  <c r="RWY66" i="7"/>
  <c r="RXA66" i="7"/>
  <c r="RXC66" i="7"/>
  <c r="RXE66" i="7"/>
  <c r="RXG66" i="7"/>
  <c r="RXI66" i="7"/>
  <c r="RXK66" i="7"/>
  <c r="RXM66" i="7"/>
  <c r="RXO66" i="7"/>
  <c r="RXQ66" i="7"/>
  <c r="RXS66" i="7"/>
  <c r="RXU66" i="7"/>
  <c r="RXW66" i="7"/>
  <c r="RXY66" i="7"/>
  <c r="RYA66" i="7"/>
  <c r="RYC66" i="7"/>
  <c r="RYE66" i="7"/>
  <c r="RYG66" i="7"/>
  <c r="RYI66" i="7"/>
  <c r="RYK66" i="7"/>
  <c r="RYM66" i="7"/>
  <c r="RYO66" i="7"/>
  <c r="RYQ66" i="7"/>
  <c r="RYS66" i="7"/>
  <c r="RYU66" i="7"/>
  <c r="RYW66" i="7"/>
  <c r="RYY66" i="7"/>
  <c r="RZA66" i="7"/>
  <c r="RZC66" i="7"/>
  <c r="RZE66" i="7"/>
  <c r="RZG66" i="7"/>
  <c r="RZI66" i="7"/>
  <c r="RZK66" i="7"/>
  <c r="RZM66" i="7"/>
  <c r="RZO66" i="7"/>
  <c r="RZQ66" i="7"/>
  <c r="RZS66" i="7"/>
  <c r="RZU66" i="7"/>
  <c r="RZW66" i="7"/>
  <c r="RZY66" i="7"/>
  <c r="SAA66" i="7"/>
  <c r="SAC66" i="7"/>
  <c r="SAE66" i="7"/>
  <c r="SAG66" i="7"/>
  <c r="SAI66" i="7"/>
  <c r="SAK66" i="7"/>
  <c r="SAM66" i="7"/>
  <c r="SAO66" i="7"/>
  <c r="SAQ66" i="7"/>
  <c r="SAS66" i="7"/>
  <c r="SAU66" i="7"/>
  <c r="SAW66" i="7"/>
  <c r="SAY66" i="7"/>
  <c r="SBA66" i="7"/>
  <c r="SBC66" i="7"/>
  <c r="SBE66" i="7"/>
  <c r="SBG66" i="7"/>
  <c r="SBI66" i="7"/>
  <c r="SBK66" i="7"/>
  <c r="SBM66" i="7"/>
  <c r="SBO66" i="7"/>
  <c r="SBQ66" i="7"/>
  <c r="SBS66" i="7"/>
  <c r="SBU66" i="7"/>
  <c r="SBW66" i="7"/>
  <c r="SBY66" i="7"/>
  <c r="SCA66" i="7"/>
  <c r="SCC66" i="7"/>
  <c r="SCE66" i="7"/>
  <c r="SCG66" i="7"/>
  <c r="SCI66" i="7"/>
  <c r="SCK66" i="7"/>
  <c r="SCM66" i="7"/>
  <c r="SCO66" i="7"/>
  <c r="SCQ66" i="7"/>
  <c r="SCS66" i="7"/>
  <c r="SCU66" i="7"/>
  <c r="SCW66" i="7"/>
  <c r="SCY66" i="7"/>
  <c r="SDA66" i="7"/>
  <c r="SDC66" i="7"/>
  <c r="SDE66" i="7"/>
  <c r="SDG66" i="7"/>
  <c r="SDI66" i="7"/>
  <c r="SDK66" i="7"/>
  <c r="SDM66" i="7"/>
  <c r="SDO66" i="7"/>
  <c r="SDQ66" i="7"/>
  <c r="SDS66" i="7"/>
  <c r="SDU66" i="7"/>
  <c r="SDW66" i="7"/>
  <c r="SDY66" i="7"/>
  <c r="SEA66" i="7"/>
  <c r="SEC66" i="7"/>
  <c r="SEE66" i="7"/>
  <c r="SEG66" i="7"/>
  <c r="SEI66" i="7"/>
  <c r="SEK66" i="7"/>
  <c r="SEM66" i="7"/>
  <c r="SEO66" i="7"/>
  <c r="SEQ66" i="7"/>
  <c r="SES66" i="7"/>
  <c r="SEU66" i="7"/>
  <c r="SEW66" i="7"/>
  <c r="SEY66" i="7"/>
  <c r="SFA66" i="7"/>
  <c r="SFC66" i="7"/>
  <c r="SFE66" i="7"/>
  <c r="SFG66" i="7"/>
  <c r="SFI66" i="7"/>
  <c r="SFK66" i="7"/>
  <c r="SFM66" i="7"/>
  <c r="SFO66" i="7"/>
  <c r="SFQ66" i="7"/>
  <c r="SFS66" i="7"/>
  <c r="SFU66" i="7"/>
  <c r="SFW66" i="7"/>
  <c r="SFY66" i="7"/>
  <c r="SGA66" i="7"/>
  <c r="SGC66" i="7"/>
  <c r="SGE66" i="7"/>
  <c r="SGG66" i="7"/>
  <c r="SGI66" i="7"/>
  <c r="SGK66" i="7"/>
  <c r="SGM66" i="7"/>
  <c r="SGO66" i="7"/>
  <c r="SGQ66" i="7"/>
  <c r="SGS66" i="7"/>
  <c r="SGU66" i="7"/>
  <c r="SGW66" i="7"/>
  <c r="SGY66" i="7"/>
  <c r="SHA66" i="7"/>
  <c r="SHC66" i="7"/>
  <c r="SHE66" i="7"/>
  <c r="SHG66" i="7"/>
  <c r="SHI66" i="7"/>
  <c r="SHK66" i="7"/>
  <c r="SHM66" i="7"/>
  <c r="SHO66" i="7"/>
  <c r="SHQ66" i="7"/>
  <c r="SHS66" i="7"/>
  <c r="SHU66" i="7"/>
  <c r="SHW66" i="7"/>
  <c r="SHY66" i="7"/>
  <c r="SIA66" i="7"/>
  <c r="SIC66" i="7"/>
  <c r="SIE66" i="7"/>
  <c r="SIG66" i="7"/>
  <c r="SII66" i="7"/>
  <c r="SIK66" i="7"/>
  <c r="SIM66" i="7"/>
  <c r="SIO66" i="7"/>
  <c r="SIQ66" i="7"/>
  <c r="SIS66" i="7"/>
  <c r="SIU66" i="7"/>
  <c r="SIW66" i="7"/>
  <c r="SIY66" i="7"/>
  <c r="SJA66" i="7"/>
  <c r="SJC66" i="7"/>
  <c r="SJE66" i="7"/>
  <c r="SJG66" i="7"/>
  <c r="SJI66" i="7"/>
  <c r="SJK66" i="7"/>
  <c r="SJM66" i="7"/>
  <c r="SJO66" i="7"/>
  <c r="SJQ66" i="7"/>
  <c r="SJS66" i="7"/>
  <c r="SJU66" i="7"/>
  <c r="SJW66" i="7"/>
  <c r="SJY66" i="7"/>
  <c r="SKA66" i="7"/>
  <c r="SKC66" i="7"/>
  <c r="SKE66" i="7"/>
  <c r="SKG66" i="7"/>
  <c r="SKI66" i="7"/>
  <c r="SKK66" i="7"/>
  <c r="SKM66" i="7"/>
  <c r="SKO66" i="7"/>
  <c r="SKQ66" i="7"/>
  <c r="SKS66" i="7"/>
  <c r="SKU66" i="7"/>
  <c r="SKW66" i="7"/>
  <c r="SKY66" i="7"/>
  <c r="SLA66" i="7"/>
  <c r="SLC66" i="7"/>
  <c r="SLE66" i="7"/>
  <c r="SLG66" i="7"/>
  <c r="SLI66" i="7"/>
  <c r="SLK66" i="7"/>
  <c r="SLM66" i="7"/>
  <c r="SLO66" i="7"/>
  <c r="SLQ66" i="7"/>
  <c r="SLS66" i="7"/>
  <c r="SLU66" i="7"/>
  <c r="SLW66" i="7"/>
  <c r="SLY66" i="7"/>
  <c r="SMA66" i="7"/>
  <c r="SMC66" i="7"/>
  <c r="SME66" i="7"/>
  <c r="SMG66" i="7"/>
  <c r="SMI66" i="7"/>
  <c r="SMK66" i="7"/>
  <c r="SMM66" i="7"/>
  <c r="SMO66" i="7"/>
  <c r="SMQ66" i="7"/>
  <c r="SMS66" i="7"/>
  <c r="SMU66" i="7"/>
  <c r="SMW66" i="7"/>
  <c r="SMY66" i="7"/>
  <c r="SNA66" i="7"/>
  <c r="SNC66" i="7"/>
  <c r="SNE66" i="7"/>
  <c r="SNG66" i="7"/>
  <c r="SNI66" i="7"/>
  <c r="SNK66" i="7"/>
  <c r="SNM66" i="7"/>
  <c r="SNO66" i="7"/>
  <c r="SNQ66" i="7"/>
  <c r="SNS66" i="7"/>
  <c r="SNU66" i="7"/>
  <c r="SNW66" i="7"/>
  <c r="SNY66" i="7"/>
  <c r="SOA66" i="7"/>
  <c r="SOC66" i="7"/>
  <c r="SOE66" i="7"/>
  <c r="SOG66" i="7"/>
  <c r="SOI66" i="7"/>
  <c r="SOK66" i="7"/>
  <c r="SOM66" i="7"/>
  <c r="SOO66" i="7"/>
  <c r="SOQ66" i="7"/>
  <c r="SOS66" i="7"/>
  <c r="SOU66" i="7"/>
  <c r="SOW66" i="7"/>
  <c r="SOY66" i="7"/>
  <c r="SPA66" i="7"/>
  <c r="SPC66" i="7"/>
  <c r="SPE66" i="7"/>
  <c r="SPG66" i="7"/>
  <c r="SPI66" i="7"/>
  <c r="SPK66" i="7"/>
  <c r="SPM66" i="7"/>
  <c r="SPO66" i="7"/>
  <c r="SPQ66" i="7"/>
  <c r="SPS66" i="7"/>
  <c r="SPU66" i="7"/>
  <c r="SPW66" i="7"/>
  <c r="SPY66" i="7"/>
  <c r="SQA66" i="7"/>
  <c r="SQC66" i="7"/>
  <c r="SQE66" i="7"/>
  <c r="SQG66" i="7"/>
  <c r="SQI66" i="7"/>
  <c r="SQK66" i="7"/>
  <c r="SQM66" i="7"/>
  <c r="SQO66" i="7"/>
  <c r="SQQ66" i="7"/>
  <c r="SQS66" i="7"/>
  <c r="SQU66" i="7"/>
  <c r="SQW66" i="7"/>
  <c r="SQY66" i="7"/>
  <c r="SRA66" i="7"/>
  <c r="SRC66" i="7"/>
  <c r="SRE66" i="7"/>
  <c r="SRG66" i="7"/>
  <c r="SRI66" i="7"/>
  <c r="SRK66" i="7"/>
  <c r="SRM66" i="7"/>
  <c r="SRO66" i="7"/>
  <c r="SRQ66" i="7"/>
  <c r="SRS66" i="7"/>
  <c r="SRU66" i="7"/>
  <c r="SRW66" i="7"/>
  <c r="SRY66" i="7"/>
  <c r="SSA66" i="7"/>
  <c r="SSC66" i="7"/>
  <c r="SSE66" i="7"/>
  <c r="SSG66" i="7"/>
  <c r="SSI66" i="7"/>
  <c r="SSK66" i="7"/>
  <c r="SSM66" i="7"/>
  <c r="SSO66" i="7"/>
  <c r="SSQ66" i="7"/>
  <c r="SSS66" i="7"/>
  <c r="SSU66" i="7"/>
  <c r="SSW66" i="7"/>
  <c r="SSY66" i="7"/>
  <c r="STA66" i="7"/>
  <c r="STC66" i="7"/>
  <c r="STE66" i="7"/>
  <c r="STG66" i="7"/>
  <c r="STI66" i="7"/>
  <c r="STK66" i="7"/>
  <c r="STM66" i="7"/>
  <c r="STO66" i="7"/>
  <c r="STQ66" i="7"/>
  <c r="STS66" i="7"/>
  <c r="STU66" i="7"/>
  <c r="STW66" i="7"/>
  <c r="STY66" i="7"/>
  <c r="SUA66" i="7"/>
  <c r="SUC66" i="7"/>
  <c r="SUE66" i="7"/>
  <c r="SUG66" i="7"/>
  <c r="SUI66" i="7"/>
  <c r="SUK66" i="7"/>
  <c r="SUM66" i="7"/>
  <c r="SUO66" i="7"/>
  <c r="SUQ66" i="7"/>
  <c r="SUS66" i="7"/>
  <c r="SUU66" i="7"/>
  <c r="SUW66" i="7"/>
  <c r="SUY66" i="7"/>
  <c r="SVA66" i="7"/>
  <c r="SVC66" i="7"/>
  <c r="SVE66" i="7"/>
  <c r="SVG66" i="7"/>
  <c r="SVI66" i="7"/>
  <c r="SVK66" i="7"/>
  <c r="SVM66" i="7"/>
  <c r="SVO66" i="7"/>
  <c r="SVQ66" i="7"/>
  <c r="SVS66" i="7"/>
  <c r="SVU66" i="7"/>
  <c r="SVW66" i="7"/>
  <c r="SVY66" i="7"/>
  <c r="SWA66" i="7"/>
  <c r="SWC66" i="7"/>
  <c r="SWE66" i="7"/>
  <c r="SWG66" i="7"/>
  <c r="SWI66" i="7"/>
  <c r="SWK66" i="7"/>
  <c r="SWM66" i="7"/>
  <c r="SWO66" i="7"/>
  <c r="SWQ66" i="7"/>
  <c r="SWS66" i="7"/>
  <c r="SWU66" i="7"/>
  <c r="SWW66" i="7"/>
  <c r="SWY66" i="7"/>
  <c r="SXA66" i="7"/>
  <c r="SXC66" i="7"/>
  <c r="SXE66" i="7"/>
  <c r="SXG66" i="7"/>
  <c r="SXI66" i="7"/>
  <c r="SXK66" i="7"/>
  <c r="SXM66" i="7"/>
  <c r="SXO66" i="7"/>
  <c r="SXQ66" i="7"/>
  <c r="SXS66" i="7"/>
  <c r="SXU66" i="7"/>
  <c r="SXW66" i="7"/>
  <c r="SXY66" i="7"/>
  <c r="SYA66" i="7"/>
  <c r="SYC66" i="7"/>
  <c r="SYE66" i="7"/>
  <c r="SYG66" i="7"/>
  <c r="SYI66" i="7"/>
  <c r="SYK66" i="7"/>
  <c r="SYM66" i="7"/>
  <c r="SYO66" i="7"/>
  <c r="SYQ66" i="7"/>
  <c r="SYS66" i="7"/>
  <c r="SYU66" i="7"/>
  <c r="SYW66" i="7"/>
  <c r="SYY66" i="7"/>
  <c r="SZA66" i="7"/>
  <c r="SZC66" i="7"/>
  <c r="SZE66" i="7"/>
  <c r="SZG66" i="7"/>
  <c r="SZI66" i="7"/>
  <c r="SZK66" i="7"/>
  <c r="SZM66" i="7"/>
  <c r="SZO66" i="7"/>
  <c r="SZQ66" i="7"/>
  <c r="SZS66" i="7"/>
  <c r="SZU66" i="7"/>
  <c r="SZW66" i="7"/>
  <c r="SZY66" i="7"/>
  <c r="TAA66" i="7"/>
  <c r="TAC66" i="7"/>
  <c r="TAE66" i="7"/>
  <c r="TAG66" i="7"/>
  <c r="TAI66" i="7"/>
  <c r="TAK66" i="7"/>
  <c r="TAM66" i="7"/>
  <c r="TAO66" i="7"/>
  <c r="TAQ66" i="7"/>
  <c r="TAS66" i="7"/>
  <c r="TAU66" i="7"/>
  <c r="TAW66" i="7"/>
  <c r="TAY66" i="7"/>
  <c r="TBA66" i="7"/>
  <c r="TBC66" i="7"/>
  <c r="TBE66" i="7"/>
  <c r="TBG66" i="7"/>
  <c r="TBI66" i="7"/>
  <c r="TBK66" i="7"/>
  <c r="TBM66" i="7"/>
  <c r="TBO66" i="7"/>
  <c r="TBQ66" i="7"/>
  <c r="TBS66" i="7"/>
  <c r="TBU66" i="7"/>
  <c r="TBW66" i="7"/>
  <c r="TBY66" i="7"/>
  <c r="TCA66" i="7"/>
  <c r="TCC66" i="7"/>
  <c r="TCE66" i="7"/>
  <c r="TCG66" i="7"/>
  <c r="TCI66" i="7"/>
  <c r="TCK66" i="7"/>
  <c r="TCM66" i="7"/>
  <c r="TCO66" i="7"/>
  <c r="TCQ66" i="7"/>
  <c r="TCS66" i="7"/>
  <c r="TCU66" i="7"/>
  <c r="TCW66" i="7"/>
  <c r="TCY66" i="7"/>
  <c r="TDA66" i="7"/>
  <c r="TDC66" i="7"/>
  <c r="TDE66" i="7"/>
  <c r="TDG66" i="7"/>
  <c r="TDI66" i="7"/>
  <c r="TDK66" i="7"/>
  <c r="TDM66" i="7"/>
  <c r="TDO66" i="7"/>
  <c r="TDQ66" i="7"/>
  <c r="TDS66" i="7"/>
  <c r="TDU66" i="7"/>
  <c r="TDW66" i="7"/>
  <c r="TDY66" i="7"/>
  <c r="TEA66" i="7"/>
  <c r="TEC66" i="7"/>
  <c r="TEE66" i="7"/>
  <c r="TEG66" i="7"/>
  <c r="TEI66" i="7"/>
  <c r="TEK66" i="7"/>
  <c r="TEM66" i="7"/>
  <c r="TEO66" i="7"/>
  <c r="TEQ66" i="7"/>
  <c r="TES66" i="7"/>
  <c r="TEU66" i="7"/>
  <c r="TEW66" i="7"/>
  <c r="TEY66" i="7"/>
  <c r="TFA66" i="7"/>
  <c r="TFC66" i="7"/>
  <c r="TFE66" i="7"/>
  <c r="TFG66" i="7"/>
  <c r="TFI66" i="7"/>
  <c r="TFK66" i="7"/>
  <c r="TFM66" i="7"/>
  <c r="TFO66" i="7"/>
  <c r="TFQ66" i="7"/>
  <c r="TFS66" i="7"/>
  <c r="TFU66" i="7"/>
  <c r="TFW66" i="7"/>
  <c r="TFY66" i="7"/>
  <c r="TGA66" i="7"/>
  <c r="TGC66" i="7"/>
  <c r="TGE66" i="7"/>
  <c r="TGG66" i="7"/>
  <c r="TGI66" i="7"/>
  <c r="TGK66" i="7"/>
  <c r="TGM66" i="7"/>
  <c r="TGO66" i="7"/>
  <c r="TGQ66" i="7"/>
  <c r="TGS66" i="7"/>
  <c r="TGU66" i="7"/>
  <c r="TGW66" i="7"/>
  <c r="TGY66" i="7"/>
  <c r="THA66" i="7"/>
  <c r="THC66" i="7"/>
  <c r="THE66" i="7"/>
  <c r="THG66" i="7"/>
  <c r="THI66" i="7"/>
  <c r="THK66" i="7"/>
  <c r="THM66" i="7"/>
  <c r="THO66" i="7"/>
  <c r="THQ66" i="7"/>
  <c r="THS66" i="7"/>
  <c r="THU66" i="7"/>
  <c r="THW66" i="7"/>
  <c r="THY66" i="7"/>
  <c r="TIA66" i="7"/>
  <c r="TIC66" i="7"/>
  <c r="TIE66" i="7"/>
  <c r="TIG66" i="7"/>
  <c r="TII66" i="7"/>
  <c r="TIK66" i="7"/>
  <c r="TIM66" i="7"/>
  <c r="TIO66" i="7"/>
  <c r="TIQ66" i="7"/>
  <c r="TIS66" i="7"/>
  <c r="TIU66" i="7"/>
  <c r="TIW66" i="7"/>
  <c r="TIY66" i="7"/>
  <c r="TJA66" i="7"/>
  <c r="TJC66" i="7"/>
  <c r="TJE66" i="7"/>
  <c r="TJG66" i="7"/>
  <c r="TJI66" i="7"/>
  <c r="TJK66" i="7"/>
  <c r="TJM66" i="7"/>
  <c r="TJO66" i="7"/>
  <c r="TJQ66" i="7"/>
  <c r="TJS66" i="7"/>
  <c r="TJU66" i="7"/>
  <c r="TJW66" i="7"/>
  <c r="TJY66" i="7"/>
  <c r="TKA66" i="7"/>
  <c r="TKC66" i="7"/>
  <c r="TKE66" i="7"/>
  <c r="TKG66" i="7"/>
  <c r="TKI66" i="7"/>
  <c r="TKK66" i="7"/>
  <c r="TKM66" i="7"/>
  <c r="TKO66" i="7"/>
  <c r="TKQ66" i="7"/>
  <c r="TKS66" i="7"/>
  <c r="TKU66" i="7"/>
  <c r="TKW66" i="7"/>
  <c r="TKY66" i="7"/>
  <c r="TLA66" i="7"/>
  <c r="TLC66" i="7"/>
  <c r="TLE66" i="7"/>
  <c r="TLG66" i="7"/>
  <c r="TLI66" i="7"/>
  <c r="TLK66" i="7"/>
  <c r="TLM66" i="7"/>
  <c r="TLO66" i="7"/>
  <c r="TLQ66" i="7"/>
  <c r="TLS66" i="7"/>
  <c r="TLU66" i="7"/>
  <c r="TLW66" i="7"/>
  <c r="TLY66" i="7"/>
  <c r="TMA66" i="7"/>
  <c r="TMC66" i="7"/>
  <c r="TME66" i="7"/>
  <c r="TMG66" i="7"/>
  <c r="TMI66" i="7"/>
  <c r="TMK66" i="7"/>
  <c r="TMM66" i="7"/>
  <c r="TMO66" i="7"/>
  <c r="TMQ66" i="7"/>
  <c r="TMS66" i="7"/>
  <c r="TMU66" i="7"/>
  <c r="TMW66" i="7"/>
  <c r="TMY66" i="7"/>
  <c r="TNA66" i="7"/>
  <c r="TNC66" i="7"/>
  <c r="TNE66" i="7"/>
  <c r="TNG66" i="7"/>
  <c r="TNI66" i="7"/>
  <c r="TNK66" i="7"/>
  <c r="TNM66" i="7"/>
  <c r="TNO66" i="7"/>
  <c r="TNQ66" i="7"/>
  <c r="TNS66" i="7"/>
  <c r="TNU66" i="7"/>
  <c r="TNW66" i="7"/>
  <c r="TNY66" i="7"/>
  <c r="TOA66" i="7"/>
  <c r="TOC66" i="7"/>
  <c r="TOE66" i="7"/>
  <c r="TOG66" i="7"/>
  <c r="TOI66" i="7"/>
  <c r="TOK66" i="7"/>
  <c r="TOM66" i="7"/>
  <c r="TOO66" i="7"/>
  <c r="TOQ66" i="7"/>
  <c r="TOS66" i="7"/>
  <c r="TOU66" i="7"/>
  <c r="TOW66" i="7"/>
  <c r="TOY66" i="7"/>
  <c r="TPA66" i="7"/>
  <c r="TPC66" i="7"/>
  <c r="TPE66" i="7"/>
  <c r="TPG66" i="7"/>
  <c r="TPI66" i="7"/>
  <c r="TPK66" i="7"/>
  <c r="TPM66" i="7"/>
  <c r="TPO66" i="7"/>
  <c r="TPQ66" i="7"/>
  <c r="TPS66" i="7"/>
  <c r="TPU66" i="7"/>
  <c r="TPW66" i="7"/>
  <c r="TPY66" i="7"/>
  <c r="TQA66" i="7"/>
  <c r="TQC66" i="7"/>
  <c r="TQE66" i="7"/>
  <c r="TQG66" i="7"/>
  <c r="TQI66" i="7"/>
  <c r="TQK66" i="7"/>
  <c r="TQM66" i="7"/>
  <c r="TQO66" i="7"/>
  <c r="TQQ66" i="7"/>
  <c r="TQS66" i="7"/>
  <c r="TQU66" i="7"/>
  <c r="TQW66" i="7"/>
  <c r="TQY66" i="7"/>
  <c r="TRA66" i="7"/>
  <c r="TRC66" i="7"/>
  <c r="TRE66" i="7"/>
  <c r="TRG66" i="7"/>
  <c r="TRI66" i="7"/>
  <c r="TRK66" i="7"/>
  <c r="TRM66" i="7"/>
  <c r="TRO66" i="7"/>
  <c r="TRQ66" i="7"/>
  <c r="TRS66" i="7"/>
  <c r="TRU66" i="7"/>
  <c r="TRW66" i="7"/>
  <c r="TRY66" i="7"/>
  <c r="TSA66" i="7"/>
  <c r="TSC66" i="7"/>
  <c r="TSE66" i="7"/>
  <c r="TSG66" i="7"/>
  <c r="TSI66" i="7"/>
  <c r="TSK66" i="7"/>
  <c r="TSM66" i="7"/>
  <c r="TSO66" i="7"/>
  <c r="TSQ66" i="7"/>
  <c r="TSS66" i="7"/>
  <c r="TSU66" i="7"/>
  <c r="TSW66" i="7"/>
  <c r="TSY66" i="7"/>
  <c r="TTA66" i="7"/>
  <c r="TTC66" i="7"/>
  <c r="TTE66" i="7"/>
  <c r="TTG66" i="7"/>
  <c r="TTI66" i="7"/>
  <c r="TTK66" i="7"/>
  <c r="TTM66" i="7"/>
  <c r="TTO66" i="7"/>
  <c r="TTQ66" i="7"/>
  <c r="TTS66" i="7"/>
  <c r="TTU66" i="7"/>
  <c r="TTW66" i="7"/>
  <c r="TTY66" i="7"/>
  <c r="TUA66" i="7"/>
  <c r="TUC66" i="7"/>
  <c r="TUE66" i="7"/>
  <c r="TUG66" i="7"/>
  <c r="TUI66" i="7"/>
  <c r="TUK66" i="7"/>
  <c r="TUM66" i="7"/>
  <c r="TUO66" i="7"/>
  <c r="TUQ66" i="7"/>
  <c r="TUS66" i="7"/>
  <c r="TUU66" i="7"/>
  <c r="TUW66" i="7"/>
  <c r="TUY66" i="7"/>
  <c r="TVA66" i="7"/>
  <c r="TVC66" i="7"/>
  <c r="TVE66" i="7"/>
  <c r="TVG66" i="7"/>
  <c r="TVI66" i="7"/>
  <c r="TVK66" i="7"/>
  <c r="TVM66" i="7"/>
  <c r="TVO66" i="7"/>
  <c r="TVQ66" i="7"/>
  <c r="TVS66" i="7"/>
  <c r="TVU66" i="7"/>
  <c r="TVW66" i="7"/>
  <c r="TVY66" i="7"/>
  <c r="TWA66" i="7"/>
  <c r="TWC66" i="7"/>
  <c r="TWE66" i="7"/>
  <c r="TWG66" i="7"/>
  <c r="TWI66" i="7"/>
  <c r="TWK66" i="7"/>
  <c r="TWM66" i="7"/>
  <c r="TWO66" i="7"/>
  <c r="TWQ66" i="7"/>
  <c r="TWS66" i="7"/>
  <c r="TWU66" i="7"/>
  <c r="TWW66" i="7"/>
  <c r="TWY66" i="7"/>
  <c r="TXA66" i="7"/>
  <c r="TXC66" i="7"/>
  <c r="TXE66" i="7"/>
  <c r="TXG66" i="7"/>
  <c r="TXI66" i="7"/>
  <c r="TXK66" i="7"/>
  <c r="TXM66" i="7"/>
  <c r="TXO66" i="7"/>
  <c r="TXQ66" i="7"/>
  <c r="TXS66" i="7"/>
  <c r="TXU66" i="7"/>
  <c r="TXW66" i="7"/>
  <c r="TXY66" i="7"/>
  <c r="TYA66" i="7"/>
  <c r="TYC66" i="7"/>
  <c r="TYE66" i="7"/>
  <c r="TYG66" i="7"/>
  <c r="TYI66" i="7"/>
  <c r="TYK66" i="7"/>
  <c r="TYM66" i="7"/>
  <c r="TYO66" i="7"/>
  <c r="TYQ66" i="7"/>
  <c r="TYS66" i="7"/>
  <c r="TYU66" i="7"/>
  <c r="TYW66" i="7"/>
  <c r="TYY66" i="7"/>
  <c r="TZA66" i="7"/>
  <c r="TZC66" i="7"/>
  <c r="TZE66" i="7"/>
  <c r="TZG66" i="7"/>
  <c r="TZI66" i="7"/>
  <c r="TZK66" i="7"/>
  <c r="TZM66" i="7"/>
  <c r="TZO66" i="7"/>
  <c r="TZQ66" i="7"/>
  <c r="TZS66" i="7"/>
  <c r="TZU66" i="7"/>
  <c r="TZW66" i="7"/>
  <c r="TZY66" i="7"/>
  <c r="UAA66" i="7"/>
  <c r="UAC66" i="7"/>
  <c r="UAE66" i="7"/>
  <c r="UAG66" i="7"/>
  <c r="UAI66" i="7"/>
  <c r="UAK66" i="7"/>
  <c r="UAM66" i="7"/>
  <c r="UAO66" i="7"/>
  <c r="UAQ66" i="7"/>
  <c r="UAS66" i="7"/>
  <c r="UAU66" i="7"/>
  <c r="UAW66" i="7"/>
  <c r="UAY66" i="7"/>
  <c r="UBA66" i="7"/>
  <c r="UBC66" i="7"/>
  <c r="UBE66" i="7"/>
  <c r="UBG66" i="7"/>
  <c r="UBI66" i="7"/>
  <c r="UBK66" i="7"/>
  <c r="UBM66" i="7"/>
  <c r="UBO66" i="7"/>
  <c r="UBQ66" i="7"/>
  <c r="UBS66" i="7"/>
  <c r="UBU66" i="7"/>
  <c r="UBW66" i="7"/>
  <c r="UBY66" i="7"/>
  <c r="UCA66" i="7"/>
  <c r="UCC66" i="7"/>
  <c r="UCE66" i="7"/>
  <c r="UCG66" i="7"/>
  <c r="UCI66" i="7"/>
  <c r="UCK66" i="7"/>
  <c r="UCM66" i="7"/>
  <c r="UCO66" i="7"/>
  <c r="UCQ66" i="7"/>
  <c r="UCS66" i="7"/>
  <c r="UCU66" i="7"/>
  <c r="UCW66" i="7"/>
  <c r="UCY66" i="7"/>
  <c r="UDA66" i="7"/>
  <c r="UDC66" i="7"/>
  <c r="UDE66" i="7"/>
  <c r="UDG66" i="7"/>
  <c r="UDI66" i="7"/>
  <c r="UDK66" i="7"/>
  <c r="UDM66" i="7"/>
  <c r="UDO66" i="7"/>
  <c r="UDQ66" i="7"/>
  <c r="UDS66" i="7"/>
  <c r="UDU66" i="7"/>
  <c r="UDW66" i="7"/>
  <c r="UDY66" i="7"/>
  <c r="UEA66" i="7"/>
  <c r="UEC66" i="7"/>
  <c r="UEE66" i="7"/>
  <c r="UEG66" i="7"/>
  <c r="UEI66" i="7"/>
  <c r="UEK66" i="7"/>
  <c r="UEM66" i="7"/>
  <c r="UEO66" i="7"/>
  <c r="UEQ66" i="7"/>
  <c r="UES66" i="7"/>
  <c r="UEU66" i="7"/>
  <c r="UEW66" i="7"/>
  <c r="UEY66" i="7"/>
  <c r="UFA66" i="7"/>
  <c r="UFC66" i="7"/>
  <c r="UFE66" i="7"/>
  <c r="UFG66" i="7"/>
  <c r="UFI66" i="7"/>
  <c r="UFK66" i="7"/>
  <c r="UFM66" i="7"/>
  <c r="UFO66" i="7"/>
  <c r="UFQ66" i="7"/>
  <c r="UFS66" i="7"/>
  <c r="UFU66" i="7"/>
  <c r="UFW66" i="7"/>
  <c r="UFY66" i="7"/>
  <c r="UGA66" i="7"/>
  <c r="UGC66" i="7"/>
  <c r="UGE66" i="7"/>
  <c r="UGG66" i="7"/>
  <c r="UGI66" i="7"/>
  <c r="UGK66" i="7"/>
  <c r="UGM66" i="7"/>
  <c r="UGO66" i="7"/>
  <c r="UGQ66" i="7"/>
  <c r="UGS66" i="7"/>
  <c r="UGU66" i="7"/>
  <c r="UGW66" i="7"/>
  <c r="UGY66" i="7"/>
  <c r="UHA66" i="7"/>
  <c r="UHC66" i="7"/>
  <c r="UHE66" i="7"/>
  <c r="UHG66" i="7"/>
  <c r="UHI66" i="7"/>
  <c r="UHK66" i="7"/>
  <c r="UHM66" i="7"/>
  <c r="UHO66" i="7"/>
  <c r="UHQ66" i="7"/>
  <c r="UHS66" i="7"/>
  <c r="UHU66" i="7"/>
  <c r="UHW66" i="7"/>
  <c r="UHY66" i="7"/>
  <c r="UIA66" i="7"/>
  <c r="UIC66" i="7"/>
  <c r="UIE66" i="7"/>
  <c r="UIG66" i="7"/>
  <c r="UII66" i="7"/>
  <c r="UIK66" i="7"/>
  <c r="UIM66" i="7"/>
  <c r="UIO66" i="7"/>
  <c r="UIQ66" i="7"/>
  <c r="UIS66" i="7"/>
  <c r="UIU66" i="7"/>
  <c r="UIW66" i="7"/>
  <c r="UIY66" i="7"/>
  <c r="UJA66" i="7"/>
  <c r="UJC66" i="7"/>
  <c r="UJE66" i="7"/>
  <c r="UJG66" i="7"/>
  <c r="UJI66" i="7"/>
  <c r="UJK66" i="7"/>
  <c r="UJM66" i="7"/>
  <c r="UJO66" i="7"/>
  <c r="UJQ66" i="7"/>
  <c r="UJS66" i="7"/>
  <c r="UJU66" i="7"/>
  <c r="UJW66" i="7"/>
  <c r="UJY66" i="7"/>
  <c r="UKA66" i="7"/>
  <c r="UKC66" i="7"/>
  <c r="UKE66" i="7"/>
  <c r="UKG66" i="7"/>
  <c r="UKI66" i="7"/>
  <c r="UKK66" i="7"/>
  <c r="UKM66" i="7"/>
  <c r="UKO66" i="7"/>
  <c r="UKQ66" i="7"/>
  <c r="UKS66" i="7"/>
  <c r="UKU66" i="7"/>
  <c r="UKW66" i="7"/>
  <c r="UKY66" i="7"/>
  <c r="ULA66" i="7"/>
  <c r="ULC66" i="7"/>
  <c r="ULE66" i="7"/>
  <c r="ULG66" i="7"/>
  <c r="ULI66" i="7"/>
  <c r="ULK66" i="7"/>
  <c r="ULM66" i="7"/>
  <c r="ULO66" i="7"/>
  <c r="ULQ66" i="7"/>
  <c r="ULS66" i="7"/>
  <c r="ULU66" i="7"/>
  <c r="ULW66" i="7"/>
  <c r="ULY66" i="7"/>
  <c r="UMA66" i="7"/>
  <c r="UMC66" i="7"/>
  <c r="UME66" i="7"/>
  <c r="UMG66" i="7"/>
  <c r="UMI66" i="7"/>
  <c r="UMK66" i="7"/>
  <c r="UMM66" i="7"/>
  <c r="UMO66" i="7"/>
  <c r="UMQ66" i="7"/>
  <c r="UMS66" i="7"/>
  <c r="UMU66" i="7"/>
  <c r="UMW66" i="7"/>
  <c r="UMY66" i="7"/>
  <c r="UNA66" i="7"/>
  <c r="UNC66" i="7"/>
  <c r="UNE66" i="7"/>
  <c r="UNG66" i="7"/>
  <c r="UNI66" i="7"/>
  <c r="UNK66" i="7"/>
  <c r="UNM66" i="7"/>
  <c r="UNO66" i="7"/>
  <c r="UNQ66" i="7"/>
  <c r="UNS66" i="7"/>
  <c r="UNU66" i="7"/>
  <c r="UNW66" i="7"/>
  <c r="UNY66" i="7"/>
  <c r="UOA66" i="7"/>
  <c r="UOC66" i="7"/>
  <c r="UOE66" i="7"/>
  <c r="UOG66" i="7"/>
  <c r="UOI66" i="7"/>
  <c r="UOK66" i="7"/>
  <c r="UOM66" i="7"/>
  <c r="UOO66" i="7"/>
  <c r="UOQ66" i="7"/>
  <c r="UOS66" i="7"/>
  <c r="UOU66" i="7"/>
  <c r="UOW66" i="7"/>
  <c r="UOY66" i="7"/>
  <c r="UPA66" i="7"/>
  <c r="UPC66" i="7"/>
  <c r="UPE66" i="7"/>
  <c r="UPG66" i="7"/>
  <c r="UPI66" i="7"/>
  <c r="UPK66" i="7"/>
  <c r="UPM66" i="7"/>
  <c r="UPO66" i="7"/>
  <c r="UPQ66" i="7"/>
  <c r="UPS66" i="7"/>
  <c r="UPU66" i="7"/>
  <c r="UPW66" i="7"/>
  <c r="UPY66" i="7"/>
  <c r="UQA66" i="7"/>
  <c r="UQC66" i="7"/>
  <c r="UQE66" i="7"/>
  <c r="UQG66" i="7"/>
  <c r="UQI66" i="7"/>
  <c r="UQK66" i="7"/>
  <c r="UQM66" i="7"/>
  <c r="UQO66" i="7"/>
  <c r="UQQ66" i="7"/>
  <c r="UQS66" i="7"/>
  <c r="UQU66" i="7"/>
  <c r="UQW66" i="7"/>
  <c r="UQY66" i="7"/>
  <c r="URA66" i="7"/>
  <c r="URC66" i="7"/>
  <c r="URE66" i="7"/>
  <c r="URG66" i="7"/>
  <c r="URI66" i="7"/>
  <c r="URK66" i="7"/>
  <c r="URM66" i="7"/>
  <c r="URO66" i="7"/>
  <c r="URQ66" i="7"/>
  <c r="URS66" i="7"/>
  <c r="URU66" i="7"/>
  <c r="URW66" i="7"/>
  <c r="URY66" i="7"/>
  <c r="USA66" i="7"/>
  <c r="USC66" i="7"/>
  <c r="USE66" i="7"/>
  <c r="USG66" i="7"/>
  <c r="USI66" i="7"/>
  <c r="USK66" i="7"/>
  <c r="USM66" i="7"/>
  <c r="USO66" i="7"/>
  <c r="USQ66" i="7"/>
  <c r="USS66" i="7"/>
  <c r="USU66" i="7"/>
  <c r="USW66" i="7"/>
  <c r="USY66" i="7"/>
  <c r="UTA66" i="7"/>
  <c r="UTC66" i="7"/>
  <c r="UTE66" i="7"/>
  <c r="UTG66" i="7"/>
  <c r="UTI66" i="7"/>
  <c r="UTK66" i="7"/>
  <c r="UTM66" i="7"/>
  <c r="UTO66" i="7"/>
  <c r="UTQ66" i="7"/>
  <c r="UTS66" i="7"/>
  <c r="UTU66" i="7"/>
  <c r="UTW66" i="7"/>
  <c r="UTY66" i="7"/>
  <c r="UUA66" i="7"/>
  <c r="UUC66" i="7"/>
  <c r="UUE66" i="7"/>
  <c r="UUG66" i="7"/>
  <c r="UUI66" i="7"/>
  <c r="UUK66" i="7"/>
  <c r="UUM66" i="7"/>
  <c r="UUO66" i="7"/>
  <c r="UUQ66" i="7"/>
  <c r="UUS66" i="7"/>
  <c r="UUU66" i="7"/>
  <c r="UUW66" i="7"/>
  <c r="UUY66" i="7"/>
  <c r="UVA66" i="7"/>
  <c r="UVC66" i="7"/>
  <c r="UVE66" i="7"/>
  <c r="UVG66" i="7"/>
  <c r="UVI66" i="7"/>
  <c r="UVK66" i="7"/>
  <c r="UVM66" i="7"/>
  <c r="UVO66" i="7"/>
  <c r="UVQ66" i="7"/>
  <c r="UVS66" i="7"/>
  <c r="UVU66" i="7"/>
  <c r="UVW66" i="7"/>
  <c r="UVY66" i="7"/>
  <c r="UWA66" i="7"/>
  <c r="UWC66" i="7"/>
  <c r="UWE66" i="7"/>
  <c r="UWG66" i="7"/>
  <c r="UWI66" i="7"/>
  <c r="UWK66" i="7"/>
  <c r="UWM66" i="7"/>
  <c r="UWO66" i="7"/>
  <c r="UWQ66" i="7"/>
  <c r="UWS66" i="7"/>
  <c r="UWU66" i="7"/>
  <c r="UWW66" i="7"/>
  <c r="UWY66" i="7"/>
  <c r="UXA66" i="7"/>
  <c r="UXC66" i="7"/>
  <c r="UXE66" i="7"/>
  <c r="UXG66" i="7"/>
  <c r="UXI66" i="7"/>
  <c r="UXK66" i="7"/>
  <c r="UXM66" i="7"/>
  <c r="UXO66" i="7"/>
  <c r="UXQ66" i="7"/>
  <c r="UXS66" i="7"/>
  <c r="UXU66" i="7"/>
  <c r="UXW66" i="7"/>
  <c r="UXY66" i="7"/>
  <c r="UYA66" i="7"/>
  <c r="UYC66" i="7"/>
  <c r="UYE66" i="7"/>
  <c r="UYG66" i="7"/>
  <c r="UYI66" i="7"/>
  <c r="UYK66" i="7"/>
  <c r="UYM66" i="7"/>
  <c r="UYO66" i="7"/>
  <c r="UYQ66" i="7"/>
  <c r="UYS66" i="7"/>
  <c r="UYU66" i="7"/>
  <c r="UYW66" i="7"/>
  <c r="UYY66" i="7"/>
  <c r="UZA66" i="7"/>
  <c r="UZC66" i="7"/>
  <c r="UZE66" i="7"/>
  <c r="UZG66" i="7"/>
  <c r="UZI66" i="7"/>
  <c r="UZK66" i="7"/>
  <c r="UZM66" i="7"/>
  <c r="UZO66" i="7"/>
  <c r="UZQ66" i="7"/>
  <c r="UZS66" i="7"/>
  <c r="UZU66" i="7"/>
  <c r="UZW66" i="7"/>
  <c r="UZY66" i="7"/>
  <c r="VAA66" i="7"/>
  <c r="VAC66" i="7"/>
  <c r="VAE66" i="7"/>
  <c r="VAG66" i="7"/>
  <c r="VAI66" i="7"/>
  <c r="VAK66" i="7"/>
  <c r="VAM66" i="7"/>
  <c r="VAO66" i="7"/>
  <c r="VAQ66" i="7"/>
  <c r="VAS66" i="7"/>
  <c r="VAU66" i="7"/>
  <c r="VAW66" i="7"/>
  <c r="VAY66" i="7"/>
  <c r="VBA66" i="7"/>
  <c r="VBC66" i="7"/>
  <c r="VBE66" i="7"/>
  <c r="VBG66" i="7"/>
  <c r="VBI66" i="7"/>
  <c r="VBK66" i="7"/>
  <c r="VBM66" i="7"/>
  <c r="VBO66" i="7"/>
  <c r="VBQ66" i="7"/>
  <c r="VBS66" i="7"/>
  <c r="VBU66" i="7"/>
  <c r="VBW66" i="7"/>
  <c r="VBY66" i="7"/>
  <c r="VCA66" i="7"/>
  <c r="VCC66" i="7"/>
  <c r="VCE66" i="7"/>
  <c r="VCG66" i="7"/>
  <c r="VCI66" i="7"/>
  <c r="VCK66" i="7"/>
  <c r="VCM66" i="7"/>
  <c r="VCO66" i="7"/>
  <c r="VCQ66" i="7"/>
  <c r="VCS66" i="7"/>
  <c r="VCU66" i="7"/>
  <c r="VCW66" i="7"/>
  <c r="VCY66" i="7"/>
  <c r="VDA66" i="7"/>
  <c r="VDC66" i="7"/>
  <c r="VDE66" i="7"/>
  <c r="VDG66" i="7"/>
  <c r="VDI66" i="7"/>
  <c r="VDK66" i="7"/>
  <c r="VDM66" i="7"/>
  <c r="VDO66" i="7"/>
  <c r="VDQ66" i="7"/>
  <c r="VDS66" i="7"/>
  <c r="VDU66" i="7"/>
  <c r="VDW66" i="7"/>
  <c r="VDY66" i="7"/>
  <c r="VEA66" i="7"/>
  <c r="VEC66" i="7"/>
  <c r="VEE66" i="7"/>
  <c r="VEG66" i="7"/>
  <c r="VEI66" i="7"/>
  <c r="VEK66" i="7"/>
  <c r="VEM66" i="7"/>
  <c r="VEO66" i="7"/>
  <c r="VEQ66" i="7"/>
  <c r="VES66" i="7"/>
  <c r="VEU66" i="7"/>
  <c r="VEW66" i="7"/>
  <c r="VEY66" i="7"/>
  <c r="VFA66" i="7"/>
  <c r="VFC66" i="7"/>
  <c r="VFE66" i="7"/>
  <c r="VFG66" i="7"/>
  <c r="VFI66" i="7"/>
  <c r="VFK66" i="7"/>
  <c r="VFM66" i="7"/>
  <c r="VFO66" i="7"/>
  <c r="VFQ66" i="7"/>
  <c r="VFS66" i="7"/>
  <c r="VFU66" i="7"/>
  <c r="VFW66" i="7"/>
  <c r="VFY66" i="7"/>
  <c r="VGA66" i="7"/>
  <c r="VGC66" i="7"/>
  <c r="VGE66" i="7"/>
  <c r="VGG66" i="7"/>
  <c r="VGI66" i="7"/>
  <c r="VGK66" i="7"/>
  <c r="VGM66" i="7"/>
  <c r="VGO66" i="7"/>
  <c r="VGQ66" i="7"/>
  <c r="VGS66" i="7"/>
  <c r="VGU66" i="7"/>
  <c r="VGW66" i="7"/>
  <c r="VGY66" i="7"/>
  <c r="VHA66" i="7"/>
  <c r="VHC66" i="7"/>
  <c r="VHE66" i="7"/>
  <c r="VHG66" i="7"/>
  <c r="VHI66" i="7"/>
  <c r="VHK66" i="7"/>
  <c r="VHM66" i="7"/>
  <c r="VHO66" i="7"/>
  <c r="VHQ66" i="7"/>
  <c r="VHS66" i="7"/>
  <c r="VHU66" i="7"/>
  <c r="VHW66" i="7"/>
  <c r="VHY66" i="7"/>
  <c r="VIA66" i="7"/>
  <c r="VIC66" i="7"/>
  <c r="VIE66" i="7"/>
  <c r="VIG66" i="7"/>
  <c r="VII66" i="7"/>
  <c r="VIK66" i="7"/>
  <c r="VIM66" i="7"/>
  <c r="VIO66" i="7"/>
  <c r="VIQ66" i="7"/>
  <c r="VIS66" i="7"/>
  <c r="VIU66" i="7"/>
  <c r="VIW66" i="7"/>
  <c r="VIY66" i="7"/>
  <c r="VJA66" i="7"/>
  <c r="VJC66" i="7"/>
  <c r="VJE66" i="7"/>
  <c r="VJG66" i="7"/>
  <c r="VJI66" i="7"/>
  <c r="VJK66" i="7"/>
  <c r="VJM66" i="7"/>
  <c r="VJO66" i="7"/>
  <c r="VJQ66" i="7"/>
  <c r="VJS66" i="7"/>
  <c r="VJU66" i="7"/>
  <c r="VJW66" i="7"/>
  <c r="VJY66" i="7"/>
  <c r="VKA66" i="7"/>
  <c r="VKC66" i="7"/>
  <c r="VKE66" i="7"/>
  <c r="VKG66" i="7"/>
  <c r="VKI66" i="7"/>
  <c r="VKK66" i="7"/>
  <c r="VKM66" i="7"/>
  <c r="VKO66" i="7"/>
  <c r="VKQ66" i="7"/>
  <c r="VKS66" i="7"/>
  <c r="VKU66" i="7"/>
  <c r="VKW66" i="7"/>
  <c r="VKY66" i="7"/>
  <c r="VLA66" i="7"/>
  <c r="VLC66" i="7"/>
  <c r="VLE66" i="7"/>
  <c r="VLG66" i="7"/>
  <c r="VLI66" i="7"/>
  <c r="VLK66" i="7"/>
  <c r="VLM66" i="7"/>
  <c r="VLO66" i="7"/>
  <c r="VLQ66" i="7"/>
  <c r="VLS66" i="7"/>
  <c r="VLU66" i="7"/>
  <c r="VLW66" i="7"/>
  <c r="VLY66" i="7"/>
  <c r="VMA66" i="7"/>
  <c r="VMC66" i="7"/>
  <c r="VME66" i="7"/>
  <c r="VMG66" i="7"/>
  <c r="VMI66" i="7"/>
  <c r="VMK66" i="7"/>
  <c r="VMM66" i="7"/>
  <c r="VMO66" i="7"/>
  <c r="VMQ66" i="7"/>
  <c r="VMS66" i="7"/>
  <c r="VMU66" i="7"/>
  <c r="VMW66" i="7"/>
  <c r="VMY66" i="7"/>
  <c r="VNA66" i="7"/>
  <c r="VNC66" i="7"/>
  <c r="VNE66" i="7"/>
  <c r="VNG66" i="7"/>
  <c r="VNI66" i="7"/>
  <c r="VNK66" i="7"/>
  <c r="VNM66" i="7"/>
  <c r="VNO66" i="7"/>
  <c r="VNQ66" i="7"/>
  <c r="VNS66" i="7"/>
  <c r="VNU66" i="7"/>
  <c r="VNW66" i="7"/>
  <c r="VNY66" i="7"/>
  <c r="VOA66" i="7"/>
  <c r="VOC66" i="7"/>
  <c r="VOE66" i="7"/>
  <c r="VOG66" i="7"/>
  <c r="VOI66" i="7"/>
  <c r="VOK66" i="7"/>
  <c r="VOM66" i="7"/>
  <c r="VOO66" i="7"/>
  <c r="VOQ66" i="7"/>
  <c r="VOS66" i="7"/>
  <c r="VOU66" i="7"/>
  <c r="VOW66" i="7"/>
  <c r="VOY66" i="7"/>
  <c r="VPA66" i="7"/>
  <c r="VPC66" i="7"/>
  <c r="VPE66" i="7"/>
  <c r="VPG66" i="7"/>
  <c r="VPI66" i="7"/>
  <c r="VPK66" i="7"/>
  <c r="VPM66" i="7"/>
  <c r="VPO66" i="7"/>
  <c r="VPQ66" i="7"/>
  <c r="VPS66" i="7"/>
  <c r="VPU66" i="7"/>
  <c r="VPW66" i="7"/>
  <c r="VPY66" i="7"/>
  <c r="VQA66" i="7"/>
  <c r="VQC66" i="7"/>
  <c r="VQE66" i="7"/>
  <c r="VQG66" i="7"/>
  <c r="VQI66" i="7"/>
  <c r="VQK66" i="7"/>
  <c r="VQM66" i="7"/>
  <c r="VQO66" i="7"/>
  <c r="VQQ66" i="7"/>
  <c r="VQS66" i="7"/>
  <c r="VQU66" i="7"/>
  <c r="VQW66" i="7"/>
  <c r="VQY66" i="7"/>
  <c r="VRA66" i="7"/>
  <c r="VRC66" i="7"/>
  <c r="VRE66" i="7"/>
  <c r="VRG66" i="7"/>
  <c r="VRI66" i="7"/>
  <c r="VRK66" i="7"/>
  <c r="VRM66" i="7"/>
  <c r="VRO66" i="7"/>
  <c r="VRQ66" i="7"/>
  <c r="VRS66" i="7"/>
  <c r="VRU66" i="7"/>
  <c r="VRW66" i="7"/>
  <c r="VRY66" i="7"/>
  <c r="VSA66" i="7"/>
  <c r="VSC66" i="7"/>
  <c r="VSE66" i="7"/>
  <c r="VSG66" i="7"/>
  <c r="VSI66" i="7"/>
  <c r="VSK66" i="7"/>
  <c r="VSM66" i="7"/>
  <c r="VSO66" i="7"/>
  <c r="VSQ66" i="7"/>
  <c r="VSS66" i="7"/>
  <c r="VSU66" i="7"/>
  <c r="VSW66" i="7"/>
  <c r="VSY66" i="7"/>
  <c r="VTA66" i="7"/>
  <c r="VTC66" i="7"/>
  <c r="VTE66" i="7"/>
  <c r="VTG66" i="7"/>
  <c r="VTI66" i="7"/>
  <c r="VTK66" i="7"/>
  <c r="VTM66" i="7"/>
  <c r="VTO66" i="7"/>
  <c r="VTQ66" i="7"/>
  <c r="VTS66" i="7"/>
  <c r="VTU66" i="7"/>
  <c r="VTW66" i="7"/>
  <c r="VTY66" i="7"/>
  <c r="VUA66" i="7"/>
  <c r="VUC66" i="7"/>
  <c r="VUE66" i="7"/>
  <c r="VUG66" i="7"/>
  <c r="VUI66" i="7"/>
  <c r="VUK66" i="7"/>
  <c r="VUM66" i="7"/>
  <c r="VUO66" i="7"/>
  <c r="VUQ66" i="7"/>
  <c r="VUS66" i="7"/>
  <c r="VUU66" i="7"/>
  <c r="VUW66" i="7"/>
  <c r="VUY66" i="7"/>
  <c r="VVA66" i="7"/>
  <c r="VVC66" i="7"/>
  <c r="VVE66" i="7"/>
  <c r="VVG66" i="7"/>
  <c r="VVI66" i="7"/>
  <c r="VVK66" i="7"/>
  <c r="VVM66" i="7"/>
  <c r="VVO66" i="7"/>
  <c r="VVQ66" i="7"/>
  <c r="VVS66" i="7"/>
  <c r="VVU66" i="7"/>
  <c r="VVW66" i="7"/>
  <c r="VVY66" i="7"/>
  <c r="VWA66" i="7"/>
  <c r="VWC66" i="7"/>
  <c r="VWE66" i="7"/>
  <c r="VWG66" i="7"/>
  <c r="VWI66" i="7"/>
  <c r="VWK66" i="7"/>
  <c r="VWM66" i="7"/>
  <c r="VWO66" i="7"/>
  <c r="VWQ66" i="7"/>
  <c r="VWS66" i="7"/>
  <c r="VWU66" i="7"/>
  <c r="VWW66" i="7"/>
  <c r="VWY66" i="7"/>
  <c r="VXA66" i="7"/>
  <c r="VXC66" i="7"/>
  <c r="VXE66" i="7"/>
  <c r="VXG66" i="7"/>
  <c r="VXI66" i="7"/>
  <c r="VXK66" i="7"/>
  <c r="VXM66" i="7"/>
  <c r="VXO66" i="7"/>
  <c r="VXQ66" i="7"/>
  <c r="VXS66" i="7"/>
  <c r="VXU66" i="7"/>
  <c r="VXW66" i="7"/>
  <c r="VXY66" i="7"/>
  <c r="VYA66" i="7"/>
  <c r="VYC66" i="7"/>
  <c r="VYE66" i="7"/>
  <c r="VYG66" i="7"/>
  <c r="VYI66" i="7"/>
  <c r="VYK66" i="7"/>
  <c r="VYM66" i="7"/>
  <c r="VYO66" i="7"/>
  <c r="VYQ66" i="7"/>
  <c r="VYS66" i="7"/>
  <c r="VYU66" i="7"/>
  <c r="VYW66" i="7"/>
  <c r="VYY66" i="7"/>
  <c r="VZA66" i="7"/>
  <c r="VZC66" i="7"/>
  <c r="VZE66" i="7"/>
  <c r="VZG66" i="7"/>
  <c r="VZI66" i="7"/>
  <c r="VZK66" i="7"/>
  <c r="VZM66" i="7"/>
  <c r="VZO66" i="7"/>
  <c r="VZQ66" i="7"/>
  <c r="VZS66" i="7"/>
  <c r="VZU66" i="7"/>
  <c r="VZW66" i="7"/>
  <c r="VZY66" i="7"/>
  <c r="WAA66" i="7"/>
  <c r="WAC66" i="7"/>
  <c r="WAE66" i="7"/>
  <c r="WAG66" i="7"/>
  <c r="WAI66" i="7"/>
  <c r="WAK66" i="7"/>
  <c r="WAM66" i="7"/>
  <c r="WAO66" i="7"/>
  <c r="WAQ66" i="7"/>
  <c r="WAS66" i="7"/>
  <c r="WAU66" i="7"/>
  <c r="WAW66" i="7"/>
  <c r="WAY66" i="7"/>
  <c r="WBA66" i="7"/>
  <c r="WBC66" i="7"/>
  <c r="WBE66" i="7"/>
  <c r="WBG66" i="7"/>
  <c r="WBI66" i="7"/>
  <c r="WBK66" i="7"/>
  <c r="WBM66" i="7"/>
  <c r="WBO66" i="7"/>
  <c r="WBQ66" i="7"/>
  <c r="WBS66" i="7"/>
  <c r="WBU66" i="7"/>
  <c r="WBW66" i="7"/>
  <c r="WBY66" i="7"/>
  <c r="WCA66" i="7"/>
  <c r="WCC66" i="7"/>
  <c r="WCE66" i="7"/>
  <c r="WCG66" i="7"/>
  <c r="WCI66" i="7"/>
  <c r="WCK66" i="7"/>
  <c r="WCM66" i="7"/>
  <c r="WCO66" i="7"/>
  <c r="WCQ66" i="7"/>
  <c r="WCS66" i="7"/>
  <c r="WCU66" i="7"/>
  <c r="WCW66" i="7"/>
  <c r="WCY66" i="7"/>
  <c r="WDA66" i="7"/>
  <c r="WDC66" i="7"/>
  <c r="WDE66" i="7"/>
  <c r="WDG66" i="7"/>
  <c r="WDI66" i="7"/>
  <c r="WDK66" i="7"/>
  <c r="WDM66" i="7"/>
  <c r="WDO66" i="7"/>
  <c r="WDQ66" i="7"/>
  <c r="WDS66" i="7"/>
  <c r="WDU66" i="7"/>
  <c r="WDW66" i="7"/>
  <c r="WDY66" i="7"/>
  <c r="WEA66" i="7"/>
  <c r="WEC66" i="7"/>
  <c r="WEE66" i="7"/>
  <c r="WEG66" i="7"/>
  <c r="WEI66" i="7"/>
  <c r="WEK66" i="7"/>
  <c r="WEM66" i="7"/>
  <c r="WEO66" i="7"/>
  <c r="WEQ66" i="7"/>
  <c r="WES66" i="7"/>
  <c r="WEU66" i="7"/>
  <c r="WEW66" i="7"/>
  <c r="WEY66" i="7"/>
  <c r="WFA66" i="7"/>
  <c r="WFC66" i="7"/>
  <c r="WFE66" i="7"/>
  <c r="WFG66" i="7"/>
  <c r="WFI66" i="7"/>
  <c r="WFK66" i="7"/>
  <c r="WFM66" i="7"/>
  <c r="WFO66" i="7"/>
  <c r="WFQ66" i="7"/>
  <c r="WFS66" i="7"/>
  <c r="WFU66" i="7"/>
  <c r="WFW66" i="7"/>
  <c r="WFY66" i="7"/>
  <c r="WGA66" i="7"/>
  <c r="WGC66" i="7"/>
  <c r="WGE66" i="7"/>
  <c r="WGG66" i="7"/>
  <c r="WGI66" i="7"/>
  <c r="WGK66" i="7"/>
  <c r="WGM66" i="7"/>
  <c r="WGO66" i="7"/>
  <c r="WGQ66" i="7"/>
  <c r="WGS66" i="7"/>
  <c r="WGU66" i="7"/>
  <c r="WGW66" i="7"/>
  <c r="WGY66" i="7"/>
  <c r="WHA66" i="7"/>
  <c r="WHC66" i="7"/>
  <c r="WHE66" i="7"/>
  <c r="WHG66" i="7"/>
  <c r="WHI66" i="7"/>
  <c r="WHK66" i="7"/>
  <c r="WHM66" i="7"/>
  <c r="WHO66" i="7"/>
  <c r="WHQ66" i="7"/>
  <c r="WHS66" i="7"/>
  <c r="WHU66" i="7"/>
  <c r="WHW66" i="7"/>
  <c r="WHY66" i="7"/>
  <c r="WIA66" i="7"/>
  <c r="WIC66" i="7"/>
  <c r="WIE66" i="7"/>
  <c r="WIG66" i="7"/>
  <c r="WII66" i="7"/>
  <c r="WIK66" i="7"/>
  <c r="WIM66" i="7"/>
  <c r="WIO66" i="7"/>
  <c r="WIQ66" i="7"/>
  <c r="WIS66" i="7"/>
  <c r="WIU66" i="7"/>
  <c r="WIW66" i="7"/>
  <c r="WIY66" i="7"/>
  <c r="WJA66" i="7"/>
  <c r="WJC66" i="7"/>
  <c r="WJE66" i="7"/>
  <c r="WJG66" i="7"/>
  <c r="WJI66" i="7"/>
  <c r="WJK66" i="7"/>
  <c r="WJM66" i="7"/>
  <c r="WJO66" i="7"/>
  <c r="WJQ66" i="7"/>
  <c r="WJS66" i="7"/>
  <c r="WJU66" i="7"/>
  <c r="WJW66" i="7"/>
  <c r="WJY66" i="7"/>
  <c r="WKA66" i="7"/>
  <c r="WKC66" i="7"/>
  <c r="WKE66" i="7"/>
  <c r="WKG66" i="7"/>
  <c r="WKI66" i="7"/>
  <c r="WKK66" i="7"/>
  <c r="WKM66" i="7"/>
  <c r="WKO66" i="7"/>
  <c r="WKQ66" i="7"/>
  <c r="WKS66" i="7"/>
  <c r="WKU66" i="7"/>
  <c r="WKW66" i="7"/>
  <c r="WKY66" i="7"/>
  <c r="WLA66" i="7"/>
  <c r="WLC66" i="7"/>
  <c r="WLE66" i="7"/>
  <c r="WLG66" i="7"/>
  <c r="WLI66" i="7"/>
  <c r="WLK66" i="7"/>
  <c r="WLM66" i="7"/>
  <c r="WLO66" i="7"/>
  <c r="WLQ66" i="7"/>
  <c r="WLS66" i="7"/>
  <c r="WLU66" i="7"/>
  <c r="WLW66" i="7"/>
  <c r="WLY66" i="7"/>
  <c r="WMA66" i="7"/>
  <c r="WMC66" i="7"/>
  <c r="WME66" i="7"/>
  <c r="WMG66" i="7"/>
  <c r="WMI66" i="7"/>
  <c r="WMK66" i="7"/>
  <c r="WMM66" i="7"/>
  <c r="WMO66" i="7"/>
  <c r="WMQ66" i="7"/>
  <c r="WMS66" i="7"/>
  <c r="WMU66" i="7"/>
  <c r="WMW66" i="7"/>
  <c r="WMY66" i="7"/>
  <c r="WNA66" i="7"/>
  <c r="WNC66" i="7"/>
  <c r="WNE66" i="7"/>
  <c r="WNG66" i="7"/>
  <c r="WNI66" i="7"/>
  <c r="WNK66" i="7"/>
  <c r="WNM66" i="7"/>
  <c r="WNO66" i="7"/>
  <c r="WNQ66" i="7"/>
  <c r="WNS66" i="7"/>
  <c r="WNU66" i="7"/>
  <c r="WNW66" i="7"/>
  <c r="WNY66" i="7"/>
  <c r="WOA66" i="7"/>
  <c r="WOC66" i="7"/>
  <c r="WOE66" i="7"/>
  <c r="WOG66" i="7"/>
  <c r="WOI66" i="7"/>
  <c r="WOK66" i="7"/>
  <c r="WOM66" i="7"/>
  <c r="WOO66" i="7"/>
  <c r="WOQ66" i="7"/>
  <c r="WOS66" i="7"/>
  <c r="WOU66" i="7"/>
  <c r="WOW66" i="7"/>
  <c r="WOY66" i="7"/>
  <c r="WPA66" i="7"/>
  <c r="WPC66" i="7"/>
  <c r="WPE66" i="7"/>
  <c r="WPG66" i="7"/>
  <c r="WPI66" i="7"/>
  <c r="WPK66" i="7"/>
  <c r="WPM66" i="7"/>
  <c r="WPO66" i="7"/>
  <c r="WPQ66" i="7"/>
  <c r="WPS66" i="7"/>
  <c r="WPU66" i="7"/>
  <c r="WPW66" i="7"/>
  <c r="WPY66" i="7"/>
  <c r="WQA66" i="7"/>
  <c r="WQC66" i="7"/>
  <c r="WQE66" i="7"/>
  <c r="WQG66" i="7"/>
  <c r="WQI66" i="7"/>
  <c r="WQK66" i="7"/>
  <c r="WQM66" i="7"/>
  <c r="WQO66" i="7"/>
  <c r="WQQ66" i="7"/>
  <c r="WQS66" i="7"/>
  <c r="WQU66" i="7"/>
  <c r="WQW66" i="7"/>
  <c r="WQY66" i="7"/>
  <c r="WRA66" i="7"/>
  <c r="WRC66" i="7"/>
  <c r="WRE66" i="7"/>
  <c r="WRG66" i="7"/>
  <c r="WRI66" i="7"/>
  <c r="WRK66" i="7"/>
  <c r="WRM66" i="7"/>
  <c r="WRO66" i="7"/>
  <c r="WRQ66" i="7"/>
  <c r="WRS66" i="7"/>
  <c r="WRU66" i="7"/>
  <c r="WRW66" i="7"/>
  <c r="WRY66" i="7"/>
  <c r="WSA66" i="7"/>
  <c r="WSC66" i="7"/>
  <c r="WSE66" i="7"/>
  <c r="WSG66" i="7"/>
  <c r="WSI66" i="7"/>
  <c r="WSK66" i="7"/>
  <c r="WSM66" i="7"/>
  <c r="WSO66" i="7"/>
  <c r="WSQ66" i="7"/>
  <c r="WSS66" i="7"/>
  <c r="WSU66" i="7"/>
  <c r="WSW66" i="7"/>
  <c r="WSY66" i="7"/>
  <c r="WTA66" i="7"/>
  <c r="WTC66" i="7"/>
  <c r="WTE66" i="7"/>
  <c r="WTG66" i="7"/>
  <c r="WTI66" i="7"/>
  <c r="WTK66" i="7"/>
  <c r="WTM66" i="7"/>
  <c r="WTO66" i="7"/>
  <c r="WTQ66" i="7"/>
  <c r="WTS66" i="7"/>
  <c r="WTU66" i="7"/>
  <c r="WTW66" i="7"/>
  <c r="WTY66" i="7"/>
  <c r="WUA66" i="7"/>
  <c r="WUC66" i="7"/>
  <c r="WUE66" i="7"/>
  <c r="WUG66" i="7"/>
  <c r="WUI66" i="7"/>
  <c r="WUK66" i="7"/>
  <c r="WUM66" i="7"/>
  <c r="WUO66" i="7"/>
  <c r="WUQ66" i="7"/>
  <c r="WUS66" i="7"/>
  <c r="WUU66" i="7"/>
  <c r="WUW66" i="7"/>
  <c r="WUY66" i="7"/>
  <c r="WVA66" i="7"/>
  <c r="WVC66" i="7"/>
  <c r="WVE66" i="7"/>
  <c r="WVG66" i="7"/>
  <c r="WVI66" i="7"/>
  <c r="WVK66" i="7"/>
  <c r="WVM66" i="7"/>
  <c r="WVO66" i="7"/>
  <c r="WVQ66" i="7"/>
  <c r="WVS66" i="7"/>
  <c r="WVU66" i="7"/>
  <c r="WVW66" i="7"/>
  <c r="WVY66" i="7"/>
  <c r="WWA66" i="7"/>
  <c r="WWC66" i="7"/>
  <c r="WWE66" i="7"/>
  <c r="WWG66" i="7"/>
  <c r="WWI66" i="7"/>
  <c r="WWK66" i="7"/>
  <c r="WWM66" i="7"/>
  <c r="WWO66" i="7"/>
  <c r="WWQ66" i="7"/>
  <c r="WWS66" i="7"/>
  <c r="WWU66" i="7"/>
  <c r="WWW66" i="7"/>
  <c r="WWY66" i="7"/>
  <c r="WXA66" i="7"/>
  <c r="WXC66" i="7"/>
  <c r="WXE66" i="7"/>
  <c r="WXG66" i="7"/>
  <c r="WXI66" i="7"/>
  <c r="WXK66" i="7"/>
  <c r="WXM66" i="7"/>
  <c r="WXO66" i="7"/>
  <c r="WXQ66" i="7"/>
  <c r="WXS66" i="7"/>
  <c r="WXU66" i="7"/>
  <c r="WXW66" i="7"/>
  <c r="WXY66" i="7"/>
  <c r="WYA66" i="7"/>
  <c r="WYC66" i="7"/>
  <c r="WYE66" i="7"/>
  <c r="WYG66" i="7"/>
  <c r="WYI66" i="7"/>
  <c r="WYK66" i="7"/>
  <c r="WYM66" i="7"/>
  <c r="WYO66" i="7"/>
  <c r="WYQ66" i="7"/>
  <c r="WYS66" i="7"/>
  <c r="WYU66" i="7"/>
  <c r="WYW66" i="7"/>
  <c r="WYY66" i="7"/>
  <c r="WZA66" i="7"/>
  <c r="WZC66" i="7"/>
  <c r="WZE66" i="7"/>
  <c r="WZG66" i="7"/>
  <c r="WZI66" i="7"/>
  <c r="WZK66" i="7"/>
  <c r="WZM66" i="7"/>
  <c r="WZO66" i="7"/>
  <c r="WZQ66" i="7"/>
  <c r="WZS66" i="7"/>
  <c r="WZU66" i="7"/>
  <c r="WZW66" i="7"/>
  <c r="WZY66" i="7"/>
  <c r="XAA66" i="7"/>
  <c r="XAC66" i="7"/>
  <c r="XAE66" i="7"/>
  <c r="XAG66" i="7"/>
  <c r="XAI66" i="7"/>
  <c r="XAK66" i="7"/>
  <c r="XAM66" i="7"/>
  <c r="XAO66" i="7"/>
  <c r="XAQ66" i="7"/>
  <c r="XAS66" i="7"/>
  <c r="XAU66" i="7"/>
  <c r="XAW66" i="7"/>
  <c r="XAY66" i="7"/>
  <c r="XBA66" i="7"/>
  <c r="XBC66" i="7"/>
  <c r="XBE66" i="7"/>
  <c r="XBG66" i="7"/>
  <c r="XBI66" i="7"/>
  <c r="XBK66" i="7"/>
  <c r="XBM66" i="7"/>
  <c r="XBO66" i="7"/>
  <c r="XBQ66" i="7"/>
  <c r="XBS66" i="7"/>
  <c r="XBU66" i="7"/>
  <c r="XBW66" i="7"/>
  <c r="XBY66" i="7"/>
  <c r="XCA66" i="7"/>
  <c r="XCC66" i="7"/>
  <c r="XCE66" i="7"/>
  <c r="XCG66" i="7"/>
  <c r="XCI66" i="7"/>
  <c r="XCK66" i="7"/>
  <c r="XCM66" i="7"/>
  <c r="XCO66" i="7"/>
  <c r="XCQ66" i="7"/>
  <c r="XCS66" i="7"/>
  <c r="XCU66" i="7"/>
  <c r="XCW66" i="7"/>
  <c r="XCY66" i="7"/>
  <c r="XDA66" i="7"/>
  <c r="XDC66" i="7"/>
  <c r="XDE66" i="7"/>
  <c r="XDG66" i="7"/>
  <c r="XDI66" i="7"/>
  <c r="XDK66" i="7"/>
  <c r="XDM66" i="7"/>
  <c r="XDO66" i="7"/>
  <c r="XDQ66" i="7"/>
  <c r="XDS66" i="7"/>
  <c r="XDU66" i="7"/>
  <c r="XDW66" i="7"/>
  <c r="XDY66" i="7"/>
  <c r="XEA66" i="7"/>
  <c r="XEC66" i="7"/>
  <c r="XEE66" i="7"/>
  <c r="XEG66" i="7"/>
  <c r="XEI66" i="7"/>
  <c r="XEK66" i="7"/>
  <c r="XEM66" i="7"/>
  <c r="XEO66" i="7"/>
  <c r="XEQ66" i="7"/>
  <c r="XES66" i="7"/>
  <c r="XEU66" i="7"/>
  <c r="XEW66" i="7"/>
  <c r="XEY66" i="7"/>
  <c r="XFA66" i="7"/>
  <c r="XFC66" i="7"/>
  <c r="G67" i="7"/>
  <c r="I67" i="7"/>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AM564" i="3"/>
  <c r="AM576" i="3" s="1"/>
  <c r="AM565" i="3"/>
  <c r="AM566" i="3"/>
  <c r="AM567" i="3"/>
  <c r="AM568" i="3"/>
  <c r="AF637" i="3"/>
  <c r="E39" i="7" s="1"/>
  <c r="AO637" i="3"/>
  <c r="AO638" i="3"/>
  <c r="AD182" i="20" s="1"/>
  <c r="AD194" i="20" s="1"/>
  <c r="AO639" i="3"/>
  <c r="AO649" i="3"/>
  <c r="AO651" i="3" s="1"/>
  <c r="AO650" i="3"/>
  <c r="AE709" i="3"/>
  <c r="AC892" i="3"/>
  <c r="E32" i="7" s="1"/>
  <c r="AA915" i="3"/>
  <c r="AA916" i="3"/>
  <c r="AA932" i="3"/>
  <c r="AB48" i="15"/>
  <c r="AB50" i="15"/>
  <c r="C46" i="11"/>
  <c r="D46" i="11" s="1"/>
  <c r="E45" i="13"/>
  <c r="F30" i="4"/>
  <c r="F38" i="4"/>
  <c r="B45" i="4"/>
  <c r="C45" i="4"/>
  <c r="B46" i="11" s="1"/>
  <c r="E45" i="4"/>
  <c r="R45" i="4" s="1"/>
  <c r="S45" i="4"/>
  <c r="C46" i="4"/>
  <c r="C47" i="11" s="1"/>
  <c r="C53" i="4"/>
  <c r="C56" i="4"/>
  <c r="C57" i="11" s="1"/>
  <c r="C62" i="4"/>
  <c r="B62" i="13" s="1"/>
  <c r="F63" i="4"/>
  <c r="C75" i="4"/>
  <c r="B76" i="11" s="1"/>
  <c r="B78" i="11" s="1"/>
  <c r="C77" i="4"/>
  <c r="B77" i="13" s="1"/>
  <c r="C80" i="4"/>
  <c r="B80" i="13" s="1"/>
  <c r="C83" i="4"/>
  <c r="B84" i="11" s="1"/>
  <c r="B97" i="11" s="1"/>
  <c r="G83" i="4"/>
  <c r="G96" i="4" s="1"/>
  <c r="G30" i="4" s="1"/>
  <c r="F97" i="4"/>
  <c r="F105" i="4"/>
  <c r="E108" i="4"/>
  <c r="F108" i="4"/>
  <c r="G108" i="4"/>
  <c r="H108" i="4"/>
  <c r="C63" i="11" l="1"/>
  <c r="E30" i="4"/>
  <c r="G38" i="4"/>
  <c r="G63" i="4" s="1"/>
  <c r="G97" i="4" s="1"/>
  <c r="G105" i="4" s="1"/>
  <c r="B47" i="11"/>
  <c r="D47" i="11" s="1"/>
  <c r="K39" i="7"/>
  <c r="K42" i="7" s="1"/>
  <c r="S39" i="7"/>
  <c r="S42" i="7" s="1"/>
  <c r="AA39" i="7"/>
  <c r="AA42" i="7" s="1"/>
  <c r="E42" i="7"/>
  <c r="M39" i="7"/>
  <c r="M42" i="7" s="1"/>
  <c r="U39" i="7"/>
  <c r="U42" i="7" s="1"/>
  <c r="AC39" i="7"/>
  <c r="AC42" i="7" s="1"/>
  <c r="G39" i="7"/>
  <c r="G42" i="7" s="1"/>
  <c r="O39" i="7"/>
  <c r="O42" i="7" s="1"/>
  <c r="W39" i="7"/>
  <c r="W42" i="7" s="1"/>
  <c r="AE39" i="7"/>
  <c r="AE42" i="7" s="1"/>
  <c r="Q39" i="7"/>
  <c r="Q42" i="7" s="1"/>
  <c r="Y39" i="7"/>
  <c r="Y42" i="7" s="1"/>
  <c r="AG39" i="7"/>
  <c r="AG42" i="7" s="1"/>
  <c r="I39" i="7"/>
  <c r="I42" i="7" s="1"/>
  <c r="C96" i="4"/>
  <c r="E83" i="4"/>
  <c r="B80" i="4"/>
  <c r="B77" i="4"/>
  <c r="B75" i="4"/>
  <c r="AC884" i="3" s="1"/>
  <c r="B62" i="4"/>
  <c r="B56" i="4"/>
  <c r="B53" i="4"/>
  <c r="B46" i="4"/>
  <c r="B75" i="13"/>
  <c r="B56" i="13"/>
  <c r="B53" i="13"/>
  <c r="B45" i="13"/>
  <c r="B81" i="11"/>
  <c r="B82" i="11" s="1"/>
  <c r="C54" i="11"/>
  <c r="CNM66" i="7"/>
  <c r="CNE66" i="7"/>
  <c r="CMW66" i="7"/>
  <c r="CMO66" i="7"/>
  <c r="CMG66" i="7"/>
  <c r="CLY66" i="7"/>
  <c r="CLQ66" i="7"/>
  <c r="CLI66" i="7"/>
  <c r="CLA66" i="7"/>
  <c r="CKS66" i="7"/>
  <c r="CKK66" i="7"/>
  <c r="CKC66" i="7"/>
  <c r="CJU66" i="7"/>
  <c r="CJM66" i="7"/>
  <c r="CJE66" i="7"/>
  <c r="CIW66" i="7"/>
  <c r="CIO66" i="7"/>
  <c r="CIG66" i="7"/>
  <c r="CHY66" i="7"/>
  <c r="CHQ66" i="7"/>
  <c r="CHI66" i="7"/>
  <c r="CHA66" i="7"/>
  <c r="CGS66" i="7"/>
  <c r="CGK66" i="7"/>
  <c r="CGC66" i="7"/>
  <c r="CFU66" i="7"/>
  <c r="CFM66" i="7"/>
  <c r="CFE66" i="7"/>
  <c r="CEW66" i="7"/>
  <c r="CEO66" i="7"/>
  <c r="CEG66" i="7"/>
  <c r="CDY66" i="7"/>
  <c r="CDQ66" i="7"/>
  <c r="CDI66" i="7"/>
  <c r="CDA66" i="7"/>
  <c r="CCS66" i="7"/>
  <c r="CCK66" i="7"/>
  <c r="CCC66" i="7"/>
  <c r="CBU66" i="7"/>
  <c r="CBM66" i="7"/>
  <c r="CBE66" i="7"/>
  <c r="CAW66" i="7"/>
  <c r="CAO66" i="7"/>
  <c r="CAG66" i="7"/>
  <c r="BZY66" i="7"/>
  <c r="BZQ66" i="7"/>
  <c r="BZI66" i="7"/>
  <c r="BZA66" i="7"/>
  <c r="BYS66" i="7"/>
  <c r="BYK66" i="7"/>
  <c r="BYC66" i="7"/>
  <c r="BXU66" i="7"/>
  <c r="BXM66" i="7"/>
  <c r="BXE66" i="7"/>
  <c r="BWW66" i="7"/>
  <c r="BWO66" i="7"/>
  <c r="BWG66" i="7"/>
  <c r="BVY66" i="7"/>
  <c r="BVQ66" i="7"/>
  <c r="BVI66" i="7"/>
  <c r="BVA66" i="7"/>
  <c r="BUS66" i="7"/>
  <c r="BUK66" i="7"/>
  <c r="BUC66" i="7"/>
  <c r="BTU66" i="7"/>
  <c r="BTM66" i="7"/>
  <c r="BTA66" i="7"/>
  <c r="BSQ66" i="7"/>
  <c r="BSG66" i="7"/>
  <c r="BRU66" i="7"/>
  <c r="BRK66" i="7"/>
  <c r="BRA66" i="7"/>
  <c r="BQO66" i="7"/>
  <c r="BQE66" i="7"/>
  <c r="BPU66" i="7"/>
  <c r="BPI66" i="7"/>
  <c r="BOY66" i="7"/>
  <c r="BOO66" i="7"/>
  <c r="BOC66" i="7"/>
  <c r="BNS66" i="7"/>
  <c r="BNI66" i="7"/>
  <c r="BMW66" i="7"/>
  <c r="BMM66" i="7"/>
  <c r="BMC66" i="7"/>
  <c r="BLQ66" i="7"/>
  <c r="BLG66" i="7"/>
  <c r="BKW66" i="7"/>
  <c r="BKK66" i="7"/>
  <c r="BKA66" i="7"/>
  <c r="BJQ66" i="7"/>
  <c r="BJE66" i="7"/>
  <c r="BIU66" i="7"/>
  <c r="BIK66" i="7"/>
  <c r="BHY66" i="7"/>
  <c r="BHO66" i="7"/>
  <c r="BHE66" i="7"/>
  <c r="BGS66" i="7"/>
  <c r="BGI66" i="7"/>
  <c r="BFY66" i="7"/>
  <c r="BFM66" i="7"/>
  <c r="BFC66" i="7"/>
  <c r="BES66" i="7"/>
  <c r="BEG66" i="7"/>
  <c r="BDW66" i="7"/>
  <c r="BDM66" i="7"/>
  <c r="BDA66" i="7"/>
  <c r="BCQ66" i="7"/>
  <c r="BCG66" i="7"/>
  <c r="BBU66" i="7"/>
  <c r="BBK66" i="7"/>
  <c r="BBA66" i="7"/>
  <c r="BAO66" i="7"/>
  <c r="BAE66" i="7"/>
  <c r="AZU66" i="7"/>
  <c r="AZI66" i="7"/>
  <c r="AYY66" i="7"/>
  <c r="AYO66" i="7"/>
  <c r="AYC66" i="7"/>
  <c r="AXQ66" i="7"/>
  <c r="AXC66" i="7"/>
  <c r="AWM66" i="7"/>
  <c r="AWA66" i="7"/>
  <c r="AVM66" i="7"/>
  <c r="AUW66" i="7"/>
  <c r="AUI66" i="7"/>
  <c r="ATW66" i="7"/>
  <c r="ATG66" i="7"/>
  <c r="ASS66" i="7"/>
  <c r="ASE66" i="7"/>
  <c r="ARO66" i="7"/>
  <c r="ARC66" i="7"/>
  <c r="AQO66" i="7"/>
  <c r="APY66" i="7"/>
  <c r="APK66" i="7"/>
  <c r="AOY66" i="7"/>
  <c r="AOI66" i="7"/>
  <c r="ANU66" i="7"/>
  <c r="ANG66" i="7"/>
  <c r="AMQ66" i="7"/>
  <c r="AME66" i="7"/>
  <c r="ALQ66" i="7"/>
  <c r="ALA66" i="7"/>
  <c r="AKM66" i="7"/>
  <c r="AKA66" i="7"/>
  <c r="AJK66" i="7"/>
  <c r="AIW66" i="7"/>
  <c r="AIG66" i="7"/>
  <c r="AHK66" i="7"/>
  <c r="AGS66" i="7"/>
  <c r="AGC66" i="7"/>
  <c r="AFG66" i="7"/>
  <c r="AEO66" i="7"/>
  <c r="ADW66" i="7"/>
  <c r="ADA66" i="7"/>
  <c r="ACK66" i="7"/>
  <c r="ABS66" i="7"/>
  <c r="AAW66" i="7"/>
  <c r="AAE66" i="7"/>
  <c r="ZO66" i="7"/>
  <c r="YS66" i="7"/>
  <c r="YA66" i="7"/>
  <c r="XG66" i="7"/>
  <c r="WM66" i="7"/>
  <c r="VW66" i="7"/>
  <c r="VC66" i="7"/>
  <c r="UI66" i="7"/>
  <c r="TO66" i="7"/>
  <c r="SY66" i="7"/>
  <c r="SE66" i="7"/>
  <c r="RK66" i="7"/>
  <c r="QS66" i="7"/>
  <c r="PW66" i="7"/>
  <c r="PG66" i="7"/>
  <c r="OO66" i="7"/>
  <c r="NS66" i="7"/>
  <c r="NA66" i="7"/>
  <c r="MK66" i="7"/>
  <c r="LO66" i="7"/>
  <c r="KW66" i="7"/>
  <c r="KE66" i="7"/>
  <c r="JI66" i="7"/>
  <c r="IS66" i="7"/>
  <c r="IA66" i="7"/>
  <c r="HE66" i="7"/>
  <c r="GK66" i="7"/>
  <c r="FO66" i="7"/>
  <c r="EK66" i="7"/>
  <c r="DM66" i="7"/>
  <c r="CM66" i="7"/>
  <c r="BM66" i="7"/>
  <c r="AQ66" i="7"/>
  <c r="C49" i="4"/>
  <c r="C54" i="4" s="1"/>
  <c r="AAU66" i="7"/>
  <c r="AAA66" i="7"/>
  <c r="ZG66" i="7"/>
  <c r="YM66" i="7"/>
  <c r="XW66" i="7"/>
  <c r="XC66" i="7"/>
  <c r="WI66" i="7"/>
  <c r="VQ66" i="7"/>
  <c r="UU66" i="7"/>
  <c r="UE66" i="7"/>
  <c r="TM66" i="7"/>
  <c r="SQ66" i="7"/>
  <c r="RY66" i="7"/>
  <c r="RI66" i="7"/>
  <c r="QM66" i="7"/>
  <c r="PU66" i="7"/>
  <c r="PC66" i="7"/>
  <c r="OG66" i="7"/>
  <c r="NQ66" i="7"/>
  <c r="MY66" i="7"/>
  <c r="MC66" i="7"/>
  <c r="LK66" i="7"/>
  <c r="KU66" i="7"/>
  <c r="JY66" i="7"/>
  <c r="JG66" i="7"/>
  <c r="IM66" i="7"/>
  <c r="HS66" i="7"/>
  <c r="HC66" i="7"/>
  <c r="GE66" i="7"/>
  <c r="FE66" i="7"/>
  <c r="EC66" i="7"/>
  <c r="DI66" i="7"/>
  <c r="CG66" i="7"/>
  <c r="BG66" i="7"/>
  <c r="C81" i="11"/>
  <c r="B57" i="11"/>
  <c r="B63" i="11" s="1"/>
  <c r="H53" i="4"/>
  <c r="H54" i="4" s="1"/>
  <c r="H63" i="4" s="1"/>
  <c r="H97" i="4" s="1"/>
  <c r="H105" i="4" s="1"/>
  <c r="C84" i="11"/>
  <c r="C76" i="11"/>
  <c r="B54" i="11"/>
  <c r="B83" i="4"/>
  <c r="C81" i="4"/>
  <c r="E80" i="4"/>
  <c r="E75" i="4"/>
  <c r="E56" i="4"/>
  <c r="E46" i="4"/>
  <c r="R46" i="4" s="1"/>
  <c r="B83" i="13"/>
  <c r="B46" i="13"/>
  <c r="G32" i="7"/>
  <c r="E34" i="7"/>
  <c r="E36" i="7" s="1"/>
  <c r="AM66" i="7"/>
  <c r="AU66" i="7"/>
  <c r="BC66" i="7"/>
  <c r="BK66" i="7"/>
  <c r="BS66" i="7"/>
  <c r="CA66" i="7"/>
  <c r="CI66" i="7"/>
  <c r="CQ66" i="7"/>
  <c r="CY66" i="7"/>
  <c r="DG66" i="7"/>
  <c r="DO66" i="7"/>
  <c r="DW66" i="7"/>
  <c r="EE66" i="7"/>
  <c r="EM66" i="7"/>
  <c r="EU66" i="7"/>
  <c r="FC66" i="7"/>
  <c r="FK66" i="7"/>
  <c r="FS66" i="7"/>
  <c r="GA66" i="7"/>
  <c r="GI66" i="7"/>
  <c r="GQ66" i="7"/>
  <c r="AO66" i="7"/>
  <c r="AY66" i="7"/>
  <c r="BI66" i="7"/>
  <c r="BU66" i="7"/>
  <c r="CE66" i="7"/>
  <c r="CO66" i="7"/>
  <c r="DA66" i="7"/>
  <c r="DK66" i="7"/>
  <c r="DU66" i="7"/>
  <c r="EG66" i="7"/>
  <c r="EQ66" i="7"/>
  <c r="FA66" i="7"/>
  <c r="FM66" i="7"/>
  <c r="FW66" i="7"/>
  <c r="GG66" i="7"/>
  <c r="GS66" i="7"/>
  <c r="HA66" i="7"/>
  <c r="HI66" i="7"/>
  <c r="HQ66" i="7"/>
  <c r="HY66" i="7"/>
  <c r="IG66" i="7"/>
  <c r="IO66" i="7"/>
  <c r="IW66" i="7"/>
  <c r="JE66" i="7"/>
  <c r="JM66" i="7"/>
  <c r="JU66" i="7"/>
  <c r="KC66" i="7"/>
  <c r="KK66" i="7"/>
  <c r="KS66" i="7"/>
  <c r="LA66" i="7"/>
  <c r="LI66" i="7"/>
  <c r="LQ66" i="7"/>
  <c r="LY66" i="7"/>
  <c r="MG66" i="7"/>
  <c r="MO66" i="7"/>
  <c r="MW66" i="7"/>
  <c r="NE66" i="7"/>
  <c r="NM66" i="7"/>
  <c r="NU66" i="7"/>
  <c r="OC66" i="7"/>
  <c r="OK66" i="7"/>
  <c r="OS66" i="7"/>
  <c r="PA66" i="7"/>
  <c r="PI66" i="7"/>
  <c r="PQ66" i="7"/>
  <c r="PY66" i="7"/>
  <c r="QG66" i="7"/>
  <c r="QO66" i="7"/>
  <c r="QW66" i="7"/>
  <c r="RE66" i="7"/>
  <c r="RM66" i="7"/>
  <c r="RU66" i="7"/>
  <c r="SC66" i="7"/>
  <c r="SK66" i="7"/>
  <c r="SS66" i="7"/>
  <c r="TA66" i="7"/>
  <c r="TI66" i="7"/>
  <c r="TQ66" i="7"/>
  <c r="TY66" i="7"/>
  <c r="UG66" i="7"/>
  <c r="UO66" i="7"/>
  <c r="UW66" i="7"/>
  <c r="VE66" i="7"/>
  <c r="VM66" i="7"/>
  <c r="VU66" i="7"/>
  <c r="WC66" i="7"/>
  <c r="WK66" i="7"/>
  <c r="WS66" i="7"/>
  <c r="XA66" i="7"/>
  <c r="XI66" i="7"/>
  <c r="XQ66" i="7"/>
  <c r="XY66" i="7"/>
  <c r="YG66" i="7"/>
  <c r="YO66" i="7"/>
  <c r="YW66" i="7"/>
  <c r="ZE66" i="7"/>
  <c r="ZM66" i="7"/>
  <c r="ZU66" i="7"/>
  <c r="AAC66" i="7"/>
  <c r="AAK66" i="7"/>
  <c r="AAS66" i="7"/>
  <c r="ABA66" i="7"/>
  <c r="ABI66" i="7"/>
  <c r="ABQ66" i="7"/>
  <c r="ABY66" i="7"/>
  <c r="ACG66" i="7"/>
  <c r="ACO66" i="7"/>
  <c r="ACW66" i="7"/>
  <c r="ADE66" i="7"/>
  <c r="ADM66" i="7"/>
  <c r="ADU66" i="7"/>
  <c r="AEC66" i="7"/>
  <c r="AEK66" i="7"/>
  <c r="AES66" i="7"/>
  <c r="AFA66" i="7"/>
  <c r="AFI66" i="7"/>
  <c r="AFQ66" i="7"/>
  <c r="AFY66" i="7"/>
  <c r="AGG66" i="7"/>
  <c r="AGO66" i="7"/>
  <c r="AGW66" i="7"/>
  <c r="AHE66" i="7"/>
  <c r="AHM66" i="7"/>
  <c r="AHU66" i="7"/>
  <c r="AIC66" i="7"/>
  <c r="AIK66" i="7"/>
  <c r="AIS66" i="7"/>
  <c r="AJA66" i="7"/>
  <c r="AJI66" i="7"/>
  <c r="AJQ66" i="7"/>
  <c r="AJY66" i="7"/>
  <c r="AKG66" i="7"/>
  <c r="AKO66" i="7"/>
  <c r="AKW66" i="7"/>
  <c r="ALE66" i="7"/>
  <c r="ALM66" i="7"/>
  <c r="ALU66" i="7"/>
  <c r="AMC66" i="7"/>
  <c r="AMK66" i="7"/>
  <c r="AMS66" i="7"/>
  <c r="ANA66" i="7"/>
  <c r="ANI66" i="7"/>
  <c r="ANQ66" i="7"/>
  <c r="ANY66" i="7"/>
  <c r="AOG66" i="7"/>
  <c r="AOO66" i="7"/>
  <c r="AOW66" i="7"/>
  <c r="APE66" i="7"/>
  <c r="APM66" i="7"/>
  <c r="APU66" i="7"/>
  <c r="AQC66" i="7"/>
  <c r="AQK66" i="7"/>
  <c r="AQS66" i="7"/>
  <c r="ARA66" i="7"/>
  <c r="ARI66" i="7"/>
  <c r="ARQ66" i="7"/>
  <c r="ARY66" i="7"/>
  <c r="ASG66" i="7"/>
  <c r="ASO66" i="7"/>
  <c r="ASW66" i="7"/>
  <c r="ATE66" i="7"/>
  <c r="ATM66" i="7"/>
  <c r="ATU66" i="7"/>
  <c r="AUC66" i="7"/>
  <c r="AUK66" i="7"/>
  <c r="AUS66" i="7"/>
  <c r="AVA66" i="7"/>
  <c r="AVI66" i="7"/>
  <c r="AVQ66" i="7"/>
  <c r="AVY66" i="7"/>
  <c r="AWG66" i="7"/>
  <c r="AWO66" i="7"/>
  <c r="AWW66" i="7"/>
  <c r="AXE66" i="7"/>
  <c r="AXM66" i="7"/>
  <c r="AXU66" i="7"/>
  <c r="AK66" i="7"/>
  <c r="BA66" i="7"/>
  <c r="BO66" i="7"/>
  <c r="CC66" i="7"/>
  <c r="CS66" i="7"/>
  <c r="DE66" i="7"/>
  <c r="DS66" i="7"/>
  <c r="EI66" i="7"/>
  <c r="EW66" i="7"/>
  <c r="FI66" i="7"/>
  <c r="FY66" i="7"/>
  <c r="GM66" i="7"/>
  <c r="GY66" i="7"/>
  <c r="HK66" i="7"/>
  <c r="HU66" i="7"/>
  <c r="IE66" i="7"/>
  <c r="IQ66" i="7"/>
  <c r="JA66" i="7"/>
  <c r="JK66" i="7"/>
  <c r="JW66" i="7"/>
  <c r="KG66" i="7"/>
  <c r="KQ66" i="7"/>
  <c r="LC66" i="7"/>
  <c r="LM66" i="7"/>
  <c r="LW66" i="7"/>
  <c r="MI66" i="7"/>
  <c r="MS66" i="7"/>
  <c r="NC66" i="7"/>
  <c r="NO66" i="7"/>
  <c r="NY66" i="7"/>
  <c r="OI66" i="7"/>
  <c r="OU66" i="7"/>
  <c r="PE66" i="7"/>
  <c r="PO66" i="7"/>
  <c r="QA66" i="7"/>
  <c r="QK66" i="7"/>
  <c r="QU66" i="7"/>
  <c r="RG66" i="7"/>
  <c r="RQ66" i="7"/>
  <c r="SA66" i="7"/>
  <c r="SM66" i="7"/>
  <c r="SW66" i="7"/>
  <c r="TG66" i="7"/>
  <c r="TS66" i="7"/>
  <c r="UC66" i="7"/>
  <c r="UM66" i="7"/>
  <c r="UY66" i="7"/>
  <c r="VI66" i="7"/>
  <c r="VS66" i="7"/>
  <c r="WE66" i="7"/>
  <c r="WO66" i="7"/>
  <c r="WY66" i="7"/>
  <c r="XK66" i="7"/>
  <c r="XU66" i="7"/>
  <c r="YE66" i="7"/>
  <c r="YQ66" i="7"/>
  <c r="ZA66" i="7"/>
  <c r="ZK66" i="7"/>
  <c r="ZW66" i="7"/>
  <c r="AAG66" i="7"/>
  <c r="AAQ66" i="7"/>
  <c r="ABC66" i="7"/>
  <c r="ABM66" i="7"/>
  <c r="ABW66" i="7"/>
  <c r="ACI66" i="7"/>
  <c r="ACS66" i="7"/>
  <c r="ADC66" i="7"/>
  <c r="ADO66" i="7"/>
  <c r="ADY66" i="7"/>
  <c r="AEI66" i="7"/>
  <c r="AEU66" i="7"/>
  <c r="AFE66" i="7"/>
  <c r="AFO66" i="7"/>
  <c r="AGA66" i="7"/>
  <c r="AGK66" i="7"/>
  <c r="AGU66" i="7"/>
  <c r="AHG66" i="7"/>
  <c r="AHQ66" i="7"/>
  <c r="AIA66" i="7"/>
  <c r="AIM66" i="7"/>
  <c r="AW66" i="7"/>
  <c r="BQ66" i="7"/>
  <c r="CK66" i="7"/>
  <c r="DC66" i="7"/>
  <c r="DY66" i="7"/>
  <c r="EO66" i="7"/>
  <c r="FG66" i="7"/>
  <c r="GC66" i="7"/>
  <c r="GU66" i="7"/>
  <c r="HG66" i="7"/>
  <c r="HW66" i="7"/>
  <c r="IK66" i="7"/>
  <c r="IY66" i="7"/>
  <c r="JO66" i="7"/>
  <c r="KA66" i="7"/>
  <c r="KO66" i="7"/>
  <c r="LE66" i="7"/>
  <c r="LS66" i="7"/>
  <c r="ME66" i="7"/>
  <c r="MU66" i="7"/>
  <c r="NI66" i="7"/>
  <c r="NW66" i="7"/>
  <c r="OM66" i="7"/>
  <c r="OY66" i="7"/>
  <c r="PM66" i="7"/>
  <c r="QC66" i="7"/>
  <c r="QQ66" i="7"/>
  <c r="RC66" i="7"/>
  <c r="RS66" i="7"/>
  <c r="SG66" i="7"/>
  <c r="SU66" i="7"/>
  <c r="TK66" i="7"/>
  <c r="TW66" i="7"/>
  <c r="UK66" i="7"/>
  <c r="VA66" i="7"/>
  <c r="VO66" i="7"/>
  <c r="WA66" i="7"/>
  <c r="WQ66" i="7"/>
  <c r="XE66" i="7"/>
  <c r="XS66" i="7"/>
  <c r="YI66" i="7"/>
  <c r="YU66" i="7"/>
  <c r="ZI66" i="7"/>
  <c r="ZY66" i="7"/>
  <c r="AAM66" i="7"/>
  <c r="AAY66" i="7"/>
  <c r="ABO66" i="7"/>
  <c r="ACC66" i="7"/>
  <c r="ACQ66" i="7"/>
  <c r="ADG66" i="7"/>
  <c r="ADS66" i="7"/>
  <c r="AEG66" i="7"/>
  <c r="AEW66" i="7"/>
  <c r="AFK66" i="7"/>
  <c r="AFW66" i="7"/>
  <c r="AGM66" i="7"/>
  <c r="AHA66" i="7"/>
  <c r="AHO66" i="7"/>
  <c r="AIE66" i="7"/>
  <c r="AIQ66" i="7"/>
  <c r="AJC66" i="7"/>
  <c r="AJM66" i="7"/>
  <c r="AJW66" i="7"/>
  <c r="AKI66" i="7"/>
  <c r="AKS66" i="7"/>
  <c r="ALC66" i="7"/>
  <c r="ALO66" i="7"/>
  <c r="ALY66" i="7"/>
  <c r="AMI66" i="7"/>
  <c r="AMU66" i="7"/>
  <c r="ANE66" i="7"/>
  <c r="ANO66" i="7"/>
  <c r="AOA66" i="7"/>
  <c r="AOK66" i="7"/>
  <c r="AOU66" i="7"/>
  <c r="APG66" i="7"/>
  <c r="APQ66" i="7"/>
  <c r="AQA66" i="7"/>
  <c r="AQM66" i="7"/>
  <c r="AQW66" i="7"/>
  <c r="ARG66" i="7"/>
  <c r="ARS66" i="7"/>
  <c r="ASC66" i="7"/>
  <c r="ASM66" i="7"/>
  <c r="ASY66" i="7"/>
  <c r="ATI66" i="7"/>
  <c r="ATS66" i="7"/>
  <c r="AUE66" i="7"/>
  <c r="AUO66" i="7"/>
  <c r="AUY66" i="7"/>
  <c r="AVK66" i="7"/>
  <c r="AVU66" i="7"/>
  <c r="AWE66" i="7"/>
  <c r="AWQ66" i="7"/>
  <c r="AXA66" i="7"/>
  <c r="AXK66" i="7"/>
  <c r="AXW66" i="7"/>
  <c r="AYE66" i="7"/>
  <c r="AYM66" i="7"/>
  <c r="AYU66" i="7"/>
  <c r="AZC66" i="7"/>
  <c r="AZK66" i="7"/>
  <c r="AZS66" i="7"/>
  <c r="BAA66" i="7"/>
  <c r="BAI66" i="7"/>
  <c r="BAQ66" i="7"/>
  <c r="BAY66" i="7"/>
  <c r="BBG66" i="7"/>
  <c r="BBO66" i="7"/>
  <c r="BBW66" i="7"/>
  <c r="BCE66" i="7"/>
  <c r="BCM66" i="7"/>
  <c r="BCU66" i="7"/>
  <c r="BDC66" i="7"/>
  <c r="BDK66" i="7"/>
  <c r="BDS66" i="7"/>
  <c r="BEA66" i="7"/>
  <c r="BEI66" i="7"/>
  <c r="BEQ66" i="7"/>
  <c r="BEY66" i="7"/>
  <c r="BFG66" i="7"/>
  <c r="BFO66" i="7"/>
  <c r="BFW66" i="7"/>
  <c r="BGE66" i="7"/>
  <c r="BGM66" i="7"/>
  <c r="BGU66" i="7"/>
  <c r="BHC66" i="7"/>
  <c r="BHK66" i="7"/>
  <c r="BHS66" i="7"/>
  <c r="BIA66" i="7"/>
  <c r="BII66" i="7"/>
  <c r="BIQ66" i="7"/>
  <c r="BIY66" i="7"/>
  <c r="BJG66" i="7"/>
  <c r="BJO66" i="7"/>
  <c r="BJW66" i="7"/>
  <c r="BKE66" i="7"/>
  <c r="BKM66" i="7"/>
  <c r="BKU66" i="7"/>
  <c r="BLC66" i="7"/>
  <c r="BLK66" i="7"/>
  <c r="BLS66" i="7"/>
  <c r="BMA66" i="7"/>
  <c r="BMI66" i="7"/>
  <c r="BMQ66" i="7"/>
  <c r="BMY66" i="7"/>
  <c r="BNG66" i="7"/>
  <c r="BNO66" i="7"/>
  <c r="BNW66" i="7"/>
  <c r="BOE66" i="7"/>
  <c r="BOM66" i="7"/>
  <c r="BOU66" i="7"/>
  <c r="BPC66" i="7"/>
  <c r="BPK66" i="7"/>
  <c r="BPS66" i="7"/>
  <c r="BQA66" i="7"/>
  <c r="BQI66" i="7"/>
  <c r="BQQ66" i="7"/>
  <c r="BQY66" i="7"/>
  <c r="BRG66" i="7"/>
  <c r="BRO66" i="7"/>
  <c r="BRW66" i="7"/>
  <c r="BSE66" i="7"/>
  <c r="BSM66" i="7"/>
  <c r="BSU66" i="7"/>
  <c r="BTC66" i="7"/>
  <c r="BTK66" i="7"/>
  <c r="ES65" i="7"/>
  <c r="EK65" i="7"/>
  <c r="EC65" i="7"/>
  <c r="DU65" i="7"/>
  <c r="DM65" i="7"/>
  <c r="DE65" i="7"/>
  <c r="CW65" i="7"/>
  <c r="CO65" i="7"/>
  <c r="CG65" i="7"/>
  <c r="BY65" i="7"/>
  <c r="BQ65" i="7"/>
  <c r="BI65" i="7"/>
  <c r="BA65" i="7"/>
  <c r="AS65" i="7"/>
  <c r="AK65" i="7"/>
  <c r="EO65" i="7"/>
  <c r="EG65" i="7"/>
  <c r="DY65" i="7"/>
  <c r="DQ65" i="7"/>
  <c r="DI65" i="7"/>
  <c r="DA65" i="7"/>
  <c r="CS65" i="7"/>
  <c r="CK65" i="7"/>
  <c r="CC65" i="7"/>
  <c r="BU65" i="7"/>
  <c r="BM65" i="7"/>
  <c r="BE65" i="7"/>
  <c r="AW65" i="7"/>
  <c r="B54" i="13" l="1"/>
  <c r="B54" i="4"/>
  <c r="B63" i="4" s="1"/>
  <c r="C63" i="4"/>
  <c r="G34" i="7"/>
  <c r="G36" i="7" s="1"/>
  <c r="I32" i="7"/>
  <c r="E62" i="4"/>
  <c r="R56" i="4"/>
  <c r="R62" i="4" s="1"/>
  <c r="R83" i="4"/>
  <c r="R96" i="4" s="1"/>
  <c r="E96" i="4"/>
  <c r="E53" i="4"/>
  <c r="R53" i="4" s="1"/>
  <c r="S53" i="4" s="1"/>
  <c r="D63" i="11"/>
  <c r="E77" i="4"/>
  <c r="R75" i="4"/>
  <c r="R77" i="4" s="1"/>
  <c r="B96" i="13"/>
  <c r="B96" i="4"/>
  <c r="D57" i="11"/>
  <c r="R80" i="4"/>
  <c r="E81" i="4"/>
  <c r="C78" i="11"/>
  <c r="D78" i="11" s="1"/>
  <c r="D76" i="11"/>
  <c r="D81" i="11"/>
  <c r="C82" i="11"/>
  <c r="D82" i="11" s="1"/>
  <c r="E49" i="4"/>
  <c r="R49" i="4" s="1"/>
  <c r="R54" i="4" s="1"/>
  <c r="B49" i="13"/>
  <c r="C50" i="11"/>
  <c r="B50" i="11"/>
  <c r="B49" i="4"/>
  <c r="D54" i="11"/>
  <c r="E38" i="4"/>
  <c r="R30" i="4"/>
  <c r="E48" i="7"/>
  <c r="E44" i="7"/>
  <c r="B81" i="13"/>
  <c r="B81" i="4"/>
  <c r="C97" i="11"/>
  <c r="D97" i="11" s="1"/>
  <c r="D84" i="11"/>
  <c r="B55" i="11"/>
  <c r="B64" i="11" s="1"/>
  <c r="B98" i="11" s="1"/>
  <c r="B106" i="11" s="1"/>
  <c r="S54" i="4" l="1"/>
  <c r="E54" i="13" s="1"/>
  <c r="E53" i="13"/>
  <c r="E54" i="4"/>
  <c r="E63" i="4" s="1"/>
  <c r="E97" i="4" s="1"/>
  <c r="E105" i="4" s="1"/>
  <c r="D50" i="11"/>
  <c r="C55" i="11"/>
  <c r="S80" i="4"/>
  <c r="R81" i="4"/>
  <c r="I34" i="7"/>
  <c r="I36" i="7" s="1"/>
  <c r="K32" i="7"/>
  <c r="S30" i="4"/>
  <c r="R38" i="4"/>
  <c r="R63" i="4" s="1"/>
  <c r="R97" i="4" s="1"/>
  <c r="R105" i="4" s="1"/>
  <c r="B63" i="13"/>
  <c r="C97" i="4"/>
  <c r="E47" i="7"/>
  <c r="E46" i="7"/>
  <c r="E59" i="7"/>
  <c r="G44" i="7"/>
  <c r="G48" i="7"/>
  <c r="E30" i="13" l="1"/>
  <c r="S38" i="4"/>
  <c r="E80" i="13"/>
  <c r="S81" i="4"/>
  <c r="E81" i="13" s="1"/>
  <c r="G59" i="7"/>
  <c r="G47" i="7"/>
  <c r="G46" i="7"/>
  <c r="M32" i="7"/>
  <c r="K34" i="7"/>
  <c r="K36" i="7" s="1"/>
  <c r="D55" i="11"/>
  <c r="C64" i="11"/>
  <c r="B97" i="13"/>
  <c r="B97" i="4"/>
  <c r="C105" i="4"/>
  <c r="E61" i="7"/>
  <c r="E65" i="7" s="1"/>
  <c r="I44" i="7"/>
  <c r="I48" i="7"/>
  <c r="I46" i="7" l="1"/>
  <c r="I59" i="7"/>
  <c r="I47" i="7"/>
  <c r="D64" i="11"/>
  <c r="C98" i="11"/>
  <c r="E66" i="7"/>
  <c r="E69" i="7" s="1"/>
  <c r="E71" i="7" s="1"/>
  <c r="B105" i="13"/>
  <c r="AC454" i="3"/>
  <c r="AG252" i="20"/>
  <c r="B105" i="4"/>
  <c r="E38" i="13"/>
  <c r="S63" i="4"/>
  <c r="O32" i="7"/>
  <c r="M34" i="7"/>
  <c r="M36" i="7" s="1"/>
  <c r="K44" i="7"/>
  <c r="K48" i="7"/>
  <c r="G61" i="7"/>
  <c r="G65" i="7" s="1"/>
  <c r="M48" i="7" l="1"/>
  <c r="M44" i="7"/>
  <c r="G66" i="7"/>
  <c r="G69" i="7" s="1"/>
  <c r="G71" i="7" s="1"/>
  <c r="O34" i="7"/>
  <c r="O36" i="7" s="1"/>
  <c r="Q32" i="7"/>
  <c r="AB249" i="20"/>
  <c r="AG251" i="20" s="1"/>
  <c r="AG253" i="20" s="1"/>
  <c r="AK256" i="20" s="1"/>
  <c r="T792" i="20" s="1"/>
  <c r="AF792" i="20" s="1"/>
  <c r="AC453" i="3"/>
  <c r="AB47" i="15"/>
  <c r="AB49" i="15" s="1"/>
  <c r="I61" i="7"/>
  <c r="I65" i="7"/>
  <c r="I66" i="7"/>
  <c r="D98" i="11"/>
  <c r="C106" i="11"/>
  <c r="D106" i="11" s="1"/>
  <c r="K47" i="7"/>
  <c r="K46" i="7"/>
  <c r="K59" i="7"/>
  <c r="E63" i="13"/>
  <c r="S97" i="4"/>
  <c r="I69" i="7" l="1"/>
  <c r="I71" i="7"/>
  <c r="M47" i="7"/>
  <c r="M46" i="7"/>
  <c r="M59" i="7"/>
  <c r="Q34" i="7"/>
  <c r="Q36" i="7" s="1"/>
  <c r="S32" i="7"/>
  <c r="K61" i="7"/>
  <c r="K66" i="7" s="1"/>
  <c r="S105" i="4"/>
  <c r="E97" i="13"/>
  <c r="AB54" i="15"/>
  <c r="AB55" i="15" s="1"/>
  <c r="O44" i="7"/>
  <c r="O48" i="7"/>
  <c r="K65" i="7" l="1"/>
  <c r="K69" i="7" s="1"/>
  <c r="K71" i="7" s="1"/>
  <c r="M61" i="7"/>
  <c r="O59" i="7"/>
  <c r="O47" i="7"/>
  <c r="O46" i="7"/>
  <c r="U32" i="7"/>
  <c r="S34" i="7"/>
  <c r="S36" i="7" s="1"/>
  <c r="E105" i="13"/>
  <c r="S107" i="4"/>
  <c r="Q44" i="7"/>
  <c r="Q48" i="7"/>
  <c r="M66" i="7" l="1"/>
  <c r="M65" i="7"/>
  <c r="S44" i="7"/>
  <c r="S48" i="7"/>
  <c r="Q46" i="7"/>
  <c r="Q59" i="7"/>
  <c r="Q47" i="7"/>
  <c r="W32" i="7"/>
  <c r="U34" i="7"/>
  <c r="U36" i="7" s="1"/>
  <c r="O61" i="7"/>
  <c r="AC455" i="3"/>
  <c r="AF766" i="20"/>
  <c r="AF768" i="20" s="1"/>
  <c r="AK774" i="20" s="1"/>
  <c r="T799" i="20" s="1"/>
  <c r="AF799" i="20" s="1"/>
  <c r="AF801" i="20" s="1"/>
  <c r="E107" i="13"/>
  <c r="M69" i="7" l="1"/>
  <c r="M71" i="7" s="1"/>
  <c r="S47" i="7"/>
  <c r="S46" i="7"/>
  <c r="S59" i="7"/>
  <c r="O66" i="7"/>
  <c r="Q61" i="7"/>
  <c r="Q66" i="7" s="1"/>
  <c r="Q65" i="7"/>
  <c r="O65" i="7"/>
  <c r="U48" i="7"/>
  <c r="U44" i="7"/>
  <c r="T11" i="15"/>
  <c r="T23" i="15" s="1"/>
  <c r="Y11" i="15"/>
  <c r="Y23" i="15" s="1"/>
  <c r="Y26" i="15" s="1"/>
  <c r="Y28" i="15" s="1"/>
  <c r="W34" i="7"/>
  <c r="W36" i="7" s="1"/>
  <c r="Y32" i="7"/>
  <c r="O69" i="7" l="1"/>
  <c r="O71" i="7" s="1"/>
  <c r="U47" i="7"/>
  <c r="U46" i="7"/>
  <c r="U59" i="7"/>
  <c r="W44" i="7"/>
  <c r="W48" i="7"/>
  <c r="Q69" i="7"/>
  <c r="Q71" i="7" s="1"/>
  <c r="Y34" i="7"/>
  <c r="Y36" i="7" s="1"/>
  <c r="AA32" i="7"/>
  <c r="S61" i="7"/>
  <c r="S65" i="7"/>
  <c r="S66" i="7"/>
  <c r="T26" i="15"/>
  <c r="T28" i="15" s="1"/>
  <c r="T29" i="15" s="1"/>
  <c r="Y38" i="15"/>
  <c r="Y40" i="15" s="1"/>
  <c r="AD38" i="15"/>
  <c r="AD40" i="15" s="1"/>
  <c r="Y64" i="15"/>
  <c r="Y68" i="15" s="1"/>
  <c r="Y44" i="7" l="1"/>
  <c r="Y48" i="7"/>
  <c r="U61" i="7"/>
  <c r="U66" i="7" s="1"/>
  <c r="U65" i="7"/>
  <c r="S69" i="7"/>
  <c r="S71" i="7" s="1"/>
  <c r="AC32" i="7"/>
  <c r="AA34" i="7"/>
  <c r="AA36" i="7" s="1"/>
  <c r="W59" i="7"/>
  <c r="W47" i="7"/>
  <c r="W46" i="7"/>
  <c r="Y41" i="15"/>
  <c r="AB56" i="15" s="1"/>
  <c r="W61" i="7" l="1"/>
  <c r="W66" i="7" s="1"/>
  <c r="U69" i="7"/>
  <c r="U71" i="7" s="1"/>
  <c r="AA44" i="7"/>
  <c r="AA48" i="7"/>
  <c r="AB57" i="15"/>
  <c r="M26" i="3"/>
  <c r="P203" i="3" s="1"/>
  <c r="AE32" i="7"/>
  <c r="AC34" i="7"/>
  <c r="AC36" i="7" s="1"/>
  <c r="Y46" i="7"/>
  <c r="Y59" i="7"/>
  <c r="Y47" i="7"/>
  <c r="AC48" i="7" l="1"/>
  <c r="AC44" i="7"/>
  <c r="AE34" i="7"/>
  <c r="AE36" i="7" s="1"/>
  <c r="AG32" i="7"/>
  <c r="AG34" i="7" s="1"/>
  <c r="AG36" i="7" s="1"/>
  <c r="Y61" i="7"/>
  <c r="Y65" i="7"/>
  <c r="Y66" i="7"/>
  <c r="AA47" i="7"/>
  <c r="AA46" i="7"/>
  <c r="AA59" i="7"/>
  <c r="W65" i="7"/>
  <c r="W69" i="7" s="1"/>
  <c r="W71" i="7" s="1"/>
  <c r="AB59" i="15"/>
  <c r="AB76" i="15" s="1"/>
  <c r="AB77" i="15" s="1"/>
  <c r="AG44" i="7" l="1"/>
  <c r="AG48" i="7"/>
  <c r="AA61" i="7"/>
  <c r="AA66" i="7" s="1"/>
  <c r="AE44" i="7"/>
  <c r="AE48" i="7"/>
  <c r="Y69" i="7"/>
  <c r="Y71" i="7" s="1"/>
  <c r="AC47" i="7"/>
  <c r="AC46" i="7"/>
  <c r="AC59" i="7"/>
  <c r="E3" i="21"/>
  <c r="E7" i="21" s="1"/>
  <c r="E18" i="21" s="1"/>
  <c r="M27" i="3"/>
  <c r="P204" i="3" s="1"/>
  <c r="AB78" i="15"/>
  <c r="AB80" i="15" s="1"/>
  <c r="J81" i="15" s="1"/>
  <c r="AA65" i="7" l="1"/>
  <c r="AA69" i="7" s="1"/>
  <c r="AA71" i="7" s="1"/>
  <c r="AG46" i="7"/>
  <c r="AG59" i="7"/>
  <c r="AG47" i="7"/>
  <c r="AC61" i="7"/>
  <c r="AC65" i="7" s="1"/>
  <c r="AE59" i="7"/>
  <c r="AE47" i="7"/>
  <c r="AE46" i="7"/>
  <c r="AC66" i="7" l="1"/>
  <c r="AC69" i="7" s="1"/>
  <c r="AC71" i="7" s="1"/>
  <c r="AG61" i="7"/>
  <c r="AG65" i="7"/>
  <c r="AG66" i="7"/>
  <c r="AE61" i="7"/>
  <c r="AE66" i="7" s="1"/>
  <c r="AE65" i="7" l="1"/>
  <c r="AE69" i="7"/>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<sst xmlns="http://schemas.openxmlformats.org/spreadsheetml/2006/main" count="5228" uniqueCount="2692">
  <si>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</si>
  <si>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</si>
  <si>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</si>
  <si>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</si>
  <si>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</si>
  <si>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</si>
  <si>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</si>
  <si>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</si>
  <si>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</si>
  <si>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</si>
  <si>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</si>
  <si>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</si>
  <si>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</si>
  <si>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</si>
  <si>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</si>
  <si>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</si>
  <si>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</si>
  <si>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</si>
  <si>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</si>
  <si>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</si>
  <si>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</si>
  <si>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</si>
  <si>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</si>
  <si>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</si>
  <si>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</si>
  <si>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</si>
  <si>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</si>
  <si>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</si>
  <si>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</si>
  <si>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</si>
  <si>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</si>
  <si>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</si>
  <si>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</si>
  <si>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</si>
  <si>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</si>
  <si>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</si>
  <si>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</si>
  <si>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</si>
  <si>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</si>
  <si>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</si>
  <si>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</si>
  <si>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</si>
  <si>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</si>
  <si>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</si>
  <si>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</si>
  <si>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</si>
  <si>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</si>
  <si>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</si>
  <si>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</si>
  <si>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</si>
  <si>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</si>
  <si>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</si>
  <si>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</si>
  <si>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</si>
  <si>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</si>
  <si>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</si>
  <si>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</si>
  <si>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</si>
  <si>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</si>
  <si>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</si>
  <si>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</si>
  <si>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</si>
  <si>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</si>
  <si>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</si>
  <si>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</si>
  <si>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</si>
  <si>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</si>
  <si>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</si>
  <si>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</si>
  <si>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</si>
  <si>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</si>
  <si>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</si>
  <si>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</si>
  <si>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</si>
  <si>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</si>
  <si>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</si>
  <si>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</si>
  <si>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</si>
  <si>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</si>
  <si>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</si>
  <si>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</si>
  <si>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</si>
  <si>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</si>
  <si>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</si>
  <si>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</si>
  <si>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</si>
  <si>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</si>
  <si>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</si>
  <si>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</si>
  <si>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</si>
  <si>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</si>
  <si>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</si>
  <si>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</si>
  <si>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</si>
  <si>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</si>
  <si>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</si>
  <si>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</si>
  <si>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</si>
  <si>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</si>
  <si>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</si>
  <si>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</si>
  <si>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</si>
  <si>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</si>
  <si>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</si>
  <si>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</si>
  <si>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</si>
  <si>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</si>
  <si>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</si>
  <si>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</si>
  <si>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</si>
  <si>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</si>
  <si>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</si>
  <si>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</si>
  <si>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</si>
  <si>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</si>
  <si>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</si>
  <si>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</si>
  <si>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</si>
  <si>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</si>
  <si>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</si>
  <si>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</si>
  <si>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</si>
  <si>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</si>
  <si>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</si>
  <si>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</si>
  <si>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</si>
  <si>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</si>
  <si>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</si>
  <si>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</si>
  <si>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</si>
  <si>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</si>
  <si>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</si>
  <si>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</si>
  <si>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</si>
  <si>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</si>
  <si>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</si>
  <si>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</si>
  <si>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</si>
  <si>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</si>
  <si>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</si>
  <si>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</si>
  <si>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</si>
  <si>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</si>
  <si>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</si>
  <si>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</si>
  <si>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</si>
  <si>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</si>
  <si>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</si>
  <si>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</si>
  <si>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</si>
  <si>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</si>
  <si>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</si>
  <si>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</si>
  <si>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</si>
  <si>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</si>
  <si>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</si>
  <si>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</si>
  <si>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</si>
  <si>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</si>
  <si>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</si>
  <si>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</si>
  <si>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</si>
  <si>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</si>
  <si>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</si>
  <si>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</si>
  <si>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</si>
  <si>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</si>
  <si>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</si>
  <si>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</si>
  <si>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</si>
  <si>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</si>
  <si>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</si>
  <si>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</si>
  <si>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</si>
  <si>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</si>
  <si>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</si>
  <si>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</si>
  <si>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</si>
  <si>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</si>
  <si>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</si>
  <si>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</si>
  <si>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</si>
  <si>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</si>
  <si>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</si>
  <si>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</si>
  <si>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</si>
  <si>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</si>
  <si>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</si>
  <si>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</si>
  <si>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</si>
  <si>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</si>
  <si>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</si>
  <si>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</si>
  <si>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</si>
  <si>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</si>
  <si>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</si>
  <si>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</si>
  <si>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</si>
  <si>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</si>
  <si>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</si>
  <si>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</si>
  <si>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</si>
  <si>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</si>
  <si>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</si>
  <si>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</si>
  <si>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</si>
  <si>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</si>
  <si>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</si>
  <si>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</si>
  <si>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</si>
  <si>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</si>
  <si>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</si>
  <si>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</si>
  <si>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</si>
  <si>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</si>
  <si>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</si>
  <si>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</si>
  <si>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</si>
  <si>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</si>
  <si>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</si>
  <si>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</si>
  <si>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</si>
  <si>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</si>
  <si>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</si>
  <si>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</si>
  <si>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</si>
  <si>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</si>
  <si>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</si>
  <si>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</si>
  <si>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</si>
  <si>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</si>
  <si>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</si>
  <si>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</si>
  <si>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</si>
  <si>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</si>
  <si>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</si>
  <si>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</si>
  <si>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</si>
  <si>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</si>
  <si>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</si>
  <si>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</si>
  <si>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</si>
  <si>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</si>
  <si>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</si>
  <si>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</si>
  <si>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</si>
  <si>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</si>
  <si>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</si>
  <si>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</si>
  <si>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</si>
  <si>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</si>
  <si>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</si>
  <si>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</si>
  <si>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</si>
  <si>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</si>
  <si>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</si>
  <si>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</si>
  <si>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</si>
  <si>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</si>
  <si>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</si>
  <si>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</si>
  <si>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</si>
  <si>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</si>
  <si>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</si>
  <si>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</si>
  <si>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</si>
  <si>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</si>
  <si>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</si>
  <si>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</si>
  <si>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</si>
  <si>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</si>
  <si>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</si>
  <si>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</si>
  <si>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</si>
  <si>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</si>
  <si>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</si>
  <si>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</si>
  <si>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</si>
  <si>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</si>
  <si>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</si>
  <si>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</si>
  <si>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</si>
  <si>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</si>
  <si>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</si>
  <si>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</si>
  <si>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</si>
  <si>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</si>
  <si>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</si>
  <si>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</si>
  <si>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</si>
  <si>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</si>
  <si>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</si>
  <si>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</si>
  <si>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</si>
  <si>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</si>
  <si>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</si>
  <si>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</si>
  <si>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</si>
  <si>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</si>
  <si>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</si>
  <si>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</si>
  <si>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</si>
  <si>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</si>
  <si>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</si>
  <si>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</si>
  <si>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</si>
  <si>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</si>
  <si>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</si>
  <si>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</si>
  <si>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</si>
  <si>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</si>
  <si>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</si>
  <si>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</si>
  <si>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</si>
  <si>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</si>
  <si>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</si>
  <si>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</si>
  <si>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</si>
  <si>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</si>
  <si>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</si>
  <si>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</si>
  <si>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</si>
  <si>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</si>
  <si>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</si>
  <si>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</si>
  <si>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</si>
  <si>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</si>
  <si>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</si>
  <si>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</si>
  <si>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</si>
  <si>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</si>
  <si>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</si>
  <si>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</si>
  <si>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</si>
  <si>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</si>
  <si>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</si>
  <si>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</si>
  <si>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</si>
  <si>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</si>
  <si>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</si>
  <si>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</si>
  <si>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</si>
  <si>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</si>
  <si>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</si>
  <si>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</si>
  <si>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</si>
  <si>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</si>
  <si>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</si>
  <si>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</si>
  <si>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</si>
  <si>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</si>
  <si>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</si>
  <si>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</si>
  <si>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</si>
  <si>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</si>
  <si>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</si>
  <si>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</si>
  <si>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</si>
  <si>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</si>
  <si>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</si>
  <si>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</si>
  <si>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</si>
  <si>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</si>
  <si>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</si>
  <si>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</si>
  <si>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</si>
  <si>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</si>
  <si>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</si>
  <si>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</si>
  <si>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</si>
  <si>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</si>
  <si>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</si>
  <si>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</si>
  <si>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</si>
  <si>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</si>
  <si>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</si>
  <si>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</si>
  <si>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</si>
  <si>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</si>
  <si>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</si>
  <si>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</si>
  <si>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</si>
  <si>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</si>
  <si>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</si>
  <si>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</si>
  <si>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</si>
  <si>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</si>
  <si>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</si>
  <si>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</si>
  <si>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</si>
  <si>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</si>
  <si>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</si>
  <si>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</si>
  <si>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</si>
  <si>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</si>
  <si>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</si>
  <si>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</si>
  <si>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</si>
  <si>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</si>
  <si>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</si>
  <si>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</si>
  <si>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</si>
  <si>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</si>
  <si>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</si>
  <si>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</si>
  <si>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</si>
  <si>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</si>
  <si>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</si>
  <si>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</si>
  <si>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</si>
  <si>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</si>
  <si>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</si>
  <si>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</si>
  <si>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</si>
  <si>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</si>
  <si>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</si>
  <si>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</si>
  <si>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</si>
  <si>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</si>
  <si>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</si>
  <si>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</si>
  <si>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</si>
  <si>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</si>
  <si>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</si>
  <si>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</si>
  <si>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</si>
  <si>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</si>
  <si>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</si>
  <si>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</si>
  <si>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</si>
  <si>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</si>
  <si>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</si>
  <si>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</si>
  <si>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</si>
  <si>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</si>
  <si>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</si>
  <si>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</si>
  <si>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</si>
  <si>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</si>
  <si>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</si>
  <si>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</si>
  <si>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</si>
  <si>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</si>
  <si>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</si>
  <si>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</si>
  <si>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</si>
  <si>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</si>
  <si>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</si>
  <si>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</si>
  <si>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</si>
  <si>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</si>
  <si>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</si>
  <si>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</si>
  <si>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</si>
  <si>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</si>
  <si>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</si>
  <si>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</si>
  <si>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</si>
  <si>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</si>
  <si>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</si>
  <si>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</si>
  <si>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</si>
  <si>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</si>
  <si>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</si>
  <si>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</si>
  <si>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</si>
  <si>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</si>
  <si>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</si>
  <si>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</si>
  <si>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</si>
  <si>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</si>
  <si>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</si>
  <si>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</si>
  <si>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</si>
  <si>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</si>
  <si>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</si>
  <si>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</si>
  <si>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</si>
  <si>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</si>
  <si>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</si>
  <si>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</si>
  <si>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</si>
  <si>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</si>
  <si>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</si>
  <si>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</si>
  <si>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</si>
  <si>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</si>
  <si>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</si>
  <si>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</si>
  <si>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</si>
  <si>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</si>
  <si>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</si>
  <si>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</si>
  <si>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</si>
  <si>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</si>
  <si>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</si>
  <si>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</si>
  <si>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</si>
  <si>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</si>
  <si>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</si>
  <si>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</si>
  <si>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</si>
  <si>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</si>
  <si>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</si>
  <si>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</si>
  <si>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</si>
  <si>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</si>
  <si>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</si>
  <si>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</si>
  <si>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</si>
  <si>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</si>
  <si>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</si>
  <si>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</si>
  <si>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</si>
  <si>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</si>
  <si>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</si>
  <si>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</si>
  <si>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</si>
  <si>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</si>
  <si>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</si>
  <si>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</si>
  <si>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</si>
  <si>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</si>
  <si>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</si>
  <si>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</si>
  <si>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</si>
  <si>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</si>
  <si>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</si>
  <si>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</si>
  <si>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</si>
  <si>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</si>
  <si>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</si>
  <si>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</si>
  <si>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</si>
  <si>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</si>
  <si>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</si>
  <si>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</si>
  <si>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</si>
  <si>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</si>
  <si>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</si>
  <si>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</si>
  <si>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</si>
  <si>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</si>
  <si>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</si>
  <si>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</si>
  <si>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</si>
  <si>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</si>
  <si>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</si>
  <si>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</si>
  <si>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</si>
  <si>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</si>
  <si>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</si>
  <si>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</si>
  <si>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</si>
  <si>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</si>
  <si>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</si>
  <si>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</si>
  <si>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</si>
  <si>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</si>
  <si>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</si>
  <si>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</si>
  <si>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</si>
  <si>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</si>
  <si>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</si>
  <si>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</si>
  <si>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</si>
  <si>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</si>
  <si>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</si>
  <si>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</si>
  <si>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</si>
  <si>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</si>
  <si>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</si>
  <si>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</si>
  <si>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</si>
  <si>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</si>
  <si>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</si>
  <si>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</si>
  <si>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</si>
  <si>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</si>
  <si>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</si>
  <si>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</si>
  <si>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</si>
  <si>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</si>
  <si>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</si>
  <si>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</si>
  <si>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</si>
  <si>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</si>
  <si>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</si>
  <si>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</si>
  <si>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</si>
  <si>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</si>
  <si>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</si>
  <si>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</si>
  <si>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</si>
  <si>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</si>
  <si>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</si>
  <si>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</si>
  <si>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</si>
  <si>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</si>
  <si>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</si>
  <si>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</si>
  <si>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</si>
  <si>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</si>
  <si>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</si>
  <si>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</si>
  <si>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</si>
  <si>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</si>
  <si>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</si>
  <si>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</si>
  <si>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</si>
  <si>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</si>
  <si>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</si>
  <si>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</si>
  <si>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</si>
  <si>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</si>
  <si>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</si>
  <si>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</si>
  <si>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</si>
  <si>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</si>
  <si>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</si>
  <si>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</si>
  <si>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</si>
  <si>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</si>
  <si>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</si>
  <si>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</si>
  <si>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</si>
  <si>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</si>
  <si>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</si>
  <si>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</si>
  <si>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</si>
  <si>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</si>
  <si>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</si>
  <si>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</si>
  <si>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</si>
  <si>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</si>
  <si>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</si>
  <si>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</si>
  <si>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</si>
  <si>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</si>
  <si>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</si>
  <si>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</si>
  <si>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</si>
  <si>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</si>
  <si>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</si>
  <si>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</si>
  <si>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</si>
  <si>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</si>
  <si>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</si>
  <si>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</si>
  <si>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</si>
  <si>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</si>
  <si>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</si>
  <si>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</si>
  <si>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</si>
  <si>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</si>
  <si>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</si>
  <si>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</si>
  <si>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</si>
  <si>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</si>
  <si>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</si>
  <si>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</si>
  <si>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</si>
  <si>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</si>
  <si>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</si>
  <si>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</si>
  <si>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</si>
  <si>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</si>
  <si>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</si>
  <si>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</si>
  <si>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</si>
  <si>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</si>
  <si>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</si>
  <si>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</si>
  <si>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</si>
  <si>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</si>
  <si>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</si>
  <si>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</si>
  <si>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</si>
  <si>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</si>
  <si>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</si>
  <si>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</si>
  <si>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</si>
  <si>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</si>
  <si>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</si>
  <si>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</si>
  <si>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</si>
  <si>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</si>
  <si>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</si>
  <si>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</si>
  <si>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</si>
  <si>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</si>
  <si>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</si>
  <si>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</si>
  <si>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</si>
  <si>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</si>
  <si>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</si>
  <si>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</si>
  <si>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</si>
  <si>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</si>
  <si>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</si>
  <si>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</si>
  <si>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</si>
  <si>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</si>
  <si>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</si>
  <si>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</si>
  <si>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</si>
  <si>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</si>
  <si>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</si>
  <si>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</si>
  <si>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</si>
  <si>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</si>
  <si>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</si>
  <si>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</si>
  <si>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</si>
  <si>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</si>
  <si>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</si>
  <si>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</si>
  <si>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</si>
  <si>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</si>
  <si>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</si>
  <si>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</si>
  <si>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</si>
  <si>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</si>
  <si>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</si>
  <si>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</si>
  <si>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</si>
  <si>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</si>
  <si>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</si>
  <si>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</si>
  <si>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</si>
  <si>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</si>
  <si>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</si>
  <si>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</si>
  <si>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</si>
  <si>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</si>
  <si>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</si>
  <si>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</si>
  <si>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</si>
  <si>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</si>
  <si>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</si>
  <si>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</si>
  <si>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</si>
  <si>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</si>
  <si>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</si>
  <si>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</si>
  <si>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</si>
  <si>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</si>
  <si>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</si>
  <si>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</si>
  <si>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</si>
  <si>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</si>
  <si>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</si>
  <si>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</si>
  <si>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</si>
  <si>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</si>
  <si>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</si>
  <si>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</si>
  <si>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</si>
  <si>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</si>
  <si>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</si>
  <si>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</si>
  <si>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</si>
  <si>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</si>
  <si>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</si>
  <si>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</si>
  <si>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</si>
  <si>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</si>
  <si>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</si>
  <si>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</si>
  <si>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</si>
  <si>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</si>
  <si>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</si>
  <si>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</si>
  <si>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</si>
  <si>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</si>
  <si>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</si>
  <si>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</si>
  <si>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</si>
  <si>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</si>
  <si>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</si>
  <si>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</si>
  <si>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</si>
  <si>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</si>
  <si>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</si>
  <si>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</si>
  <si>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</si>
  <si>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</si>
  <si>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</si>
  <si>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</si>
  <si>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</si>
  <si>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</si>
  <si>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</si>
  <si>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</si>
  <si>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</si>
  <si>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</si>
  <si>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</si>
  <si>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</si>
  <si>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</si>
  <si>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</si>
  <si>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</si>
  <si>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</si>
  <si>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</si>
  <si>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</si>
  <si>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</si>
  <si>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</si>
  <si>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</si>
  <si>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</si>
  <si>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</si>
  <si>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</si>
  <si>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</si>
  <si>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</si>
  <si>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</si>
  <si>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</si>
  <si>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</si>
  <si>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</si>
  <si>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</si>
  <si>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</si>
  <si>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</si>
  <si>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</si>
  <si>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</si>
  <si>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</si>
  <si>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</si>
  <si>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</si>
  <si>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</si>
  <si>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</si>
  <si>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</si>
  <si>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</si>
  <si>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</si>
  <si>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</si>
  <si>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</si>
  <si>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</si>
  <si>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</si>
  <si>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</si>
  <si>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</si>
  <si>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</si>
  <si>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</si>
  <si>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</si>
  <si>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</si>
  <si>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</si>
  <si>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</si>
  <si>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</si>
  <si>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</si>
  <si>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</si>
  <si>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</si>
  <si>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</si>
  <si>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</si>
  <si>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</si>
  <si>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</si>
  <si>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</si>
  <si>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</si>
  <si>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</si>
  <si>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</si>
  <si>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</si>
  <si>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</si>
  <si>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</si>
  <si>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</si>
  <si>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</si>
  <si>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</si>
  <si>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</si>
  <si>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</si>
  <si>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</si>
  <si>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</si>
  <si>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</si>
  <si>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</si>
  <si>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</si>
  <si>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</si>
  <si>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</si>
  <si>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</si>
  <si>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</si>
  <si>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</si>
  <si>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</si>
  <si>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</si>
  <si>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</si>
  <si>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</si>
  <si>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</si>
  <si>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</si>
  <si>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</si>
  <si>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</si>
  <si>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</si>
  <si>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</si>
  <si>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</si>
  <si>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</si>
  <si>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</si>
  <si>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</si>
  <si>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</si>
  <si>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</si>
  <si>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</si>
  <si>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</si>
  <si>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</si>
  <si>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</si>
  <si>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</si>
  <si>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</si>
  <si>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</si>
  <si>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</si>
  <si>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</si>
  <si>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</si>
  <si>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</si>
  <si>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</si>
  <si>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</si>
  <si>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</si>
  <si>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</si>
  <si>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</si>
  <si>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</si>
  <si>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</si>
  <si>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</si>
  <si>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</si>
  <si>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</si>
  <si>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</si>
  <si>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</si>
  <si>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</si>
  <si>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</si>
  <si>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</si>
  <si>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</si>
  <si>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</si>
  <si>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</si>
  <si>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</si>
  <si>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</si>
  <si>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</si>
  <si>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</si>
  <si>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</si>
  <si>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</si>
  <si>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</si>
  <si>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</si>
  <si>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</si>
  <si>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</si>
  <si>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</si>
  <si>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</si>
  <si>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</si>
  <si>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</si>
  <si>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</si>
  <si>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</si>
  <si>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</si>
  <si>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</si>
  <si>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</si>
  <si>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</si>
  <si>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</si>
  <si>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</si>
  <si>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</si>
  <si>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</si>
  <si>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</si>
  <si>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</si>
  <si>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</si>
  <si>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</si>
  <si>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</si>
  <si>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</si>
  <si>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</si>
  <si>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</si>
  <si>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</si>
  <si>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</si>
  <si>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</si>
  <si>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</si>
  <si>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</si>
  <si>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</si>
  <si>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</si>
  <si>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</si>
  <si>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</si>
  <si>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</si>
  <si>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</si>
  <si>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</si>
  <si>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</si>
  <si>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</si>
  <si>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</si>
  <si>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</si>
  <si>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</si>
  <si>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</si>
  <si>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</si>
  <si>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</si>
  <si>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</si>
  <si>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</si>
  <si>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</si>
  <si>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</si>
  <si>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</si>
  <si>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</si>
  <si>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</si>
  <si>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</si>
  <si>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</si>
  <si>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</si>
  <si>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</si>
  <si>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</si>
  <si>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</si>
  <si>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</si>
  <si>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</si>
  <si>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</si>
  <si>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</si>
  <si>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</si>
  <si>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</si>
  <si>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</si>
  <si>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</si>
  <si>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</si>
  <si>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</si>
  <si>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</si>
  <si>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</si>
  <si>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</si>
  <si>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</si>
  <si>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</si>
  <si>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</si>
  <si>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</si>
  <si>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</si>
  <si>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</si>
  <si>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</si>
  <si>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</si>
  <si>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</si>
  <si>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</si>
  <si>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</si>
  <si>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</si>
  <si>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</si>
  <si>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</si>
  <si>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</si>
  <si>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</si>
  <si>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</si>
  <si>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</si>
  <si>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</si>
  <si>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</si>
  <si>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</si>
  <si>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</si>
  <si>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</si>
  <si>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</si>
  <si>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</si>
  <si>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</si>
  <si>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</si>
  <si>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</si>
  <si>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</si>
  <si>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</si>
  <si>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</si>
  <si>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</si>
  <si>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</si>
  <si>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</si>
  <si>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</si>
  <si>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</si>
  <si>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</si>
  <si>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</si>
  <si>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</si>
  <si>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</si>
  <si>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</si>
  <si>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</si>
  <si>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</si>
  <si>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</si>
  <si>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</si>
  <si>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</si>
  <si>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</si>
  <si>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</si>
  <si>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</si>
  <si>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</si>
  <si>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</si>
  <si>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</si>
  <si>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</si>
  <si>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</si>
  <si>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</si>
  <si>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</si>
  <si>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</si>
  <si>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</si>
  <si>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</si>
  <si>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</si>
  <si>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</si>
  <si>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</si>
  <si>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</si>
  <si>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</si>
  <si>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</si>
  <si>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</si>
  <si>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</si>
  <si>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</si>
  <si>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</si>
  <si>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</si>
  <si>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</si>
  <si>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</si>
  <si>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</si>
  <si>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</si>
  <si>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</si>
  <si>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</si>
  <si>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</si>
  <si>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</si>
  <si>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</si>
  <si>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</si>
  <si>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</si>
  <si>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</si>
  <si>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</si>
  <si>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</si>
  <si>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</si>
  <si>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</si>
  <si>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</si>
  <si>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</si>
  <si>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</si>
  <si>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</si>
  <si>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</si>
  <si>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</si>
  <si>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</si>
  <si>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</si>
  <si>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</si>
  <si>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</si>
  <si>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</si>
  <si>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</si>
  <si>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</si>
  <si>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</si>
  <si>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</si>
  <si>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</si>
  <si>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</si>
  <si>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</si>
  <si>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</si>
  <si>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</si>
  <si>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</si>
  <si>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</si>
  <si>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</si>
  <si>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</si>
  <si>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</si>
  <si>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</si>
  <si>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</si>
  <si>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</si>
  <si>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</si>
  <si>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</si>
  <si>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</si>
  <si>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</si>
  <si>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</si>
  <si>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</si>
  <si>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</si>
  <si>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</si>
  <si>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</si>
  <si>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</si>
  <si>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</si>
  <si>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</si>
  <si>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</si>
  <si>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</si>
  <si>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</si>
  <si>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</si>
  <si>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</si>
  <si>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</si>
  <si>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</si>
  <si>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</si>
  <si>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</si>
  <si>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</si>
  <si>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</si>
  <si>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</si>
  <si>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</si>
  <si>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</si>
  <si>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</si>
  <si>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</si>
  <si>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</si>
  <si>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</si>
  <si>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</si>
  <si>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</si>
  <si>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</si>
  <si>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</si>
  <si>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</si>
  <si>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</si>
  <si>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</si>
  <si>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</si>
  <si>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</si>
  <si>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</si>
  <si>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</si>
  <si>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</si>
  <si>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</si>
  <si>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</si>
  <si>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</si>
  <si>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</si>
  <si>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</si>
  <si>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</si>
  <si>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</si>
  <si>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</si>
  <si>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</si>
  <si>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</si>
  <si>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</si>
  <si>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</si>
  <si>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</si>
  <si>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</si>
  <si>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</si>
  <si>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</si>
  <si>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</si>
  <si>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</si>
  <si>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</si>
  <si>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</si>
  <si>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</si>
  <si>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</si>
  <si>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</si>
  <si>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</si>
  <si>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</si>
  <si>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</si>
  <si>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</si>
  <si>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</si>
  <si>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</si>
  <si>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</si>
  <si>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</si>
  <si>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</si>
  <si>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</si>
  <si>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</si>
  <si>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</si>
  <si>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</si>
  <si>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</si>
  <si>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</si>
  <si>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</si>
  <si>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</si>
  <si>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</si>
  <si>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</si>
  <si>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</si>
  <si>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</si>
  <si>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</si>
  <si>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</si>
  <si>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</si>
  <si>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</si>
  <si>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</si>
  <si>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</si>
  <si>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</si>
  <si>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</si>
  <si>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</si>
  <si>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</si>
  <si>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</si>
  <si>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</si>
  <si>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</si>
  <si>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</si>
  <si>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</si>
  <si>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</si>
  <si>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</si>
  <si>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</si>
  <si>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</si>
  <si>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</si>
  <si>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</si>
  <si>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</si>
  <si>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</si>
  <si>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</si>
  <si>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</si>
  <si>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</si>
  <si>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</si>
  <si>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</si>
  <si>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</si>
  <si>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</si>
  <si>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</si>
  <si>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</si>
  <si>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</si>
  <si>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</si>
  <si>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</si>
  <si>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</si>
  <si>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</si>
  <si>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</si>
  <si>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</si>
  <si>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</si>
  <si>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</si>
  <si>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</si>
  <si>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</si>
  <si>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</si>
  <si>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</si>
  <si>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</si>
  <si>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</si>
  <si>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</si>
  <si>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</si>
  <si>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</si>
  <si>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</si>
  <si>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</si>
  <si>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</si>
  <si>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</si>
  <si>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</si>
  <si>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</si>
  <si>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</si>
  <si>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</si>
  <si>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</si>
  <si>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</si>
  <si>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</si>
  <si>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</si>
  <si>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</si>
  <si>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</si>
  <si>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</si>
  <si>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</si>
  <si>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</si>
  <si>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</si>
  <si>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</si>
  <si>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</si>
  <si>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</si>
  <si>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</si>
  <si>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</si>
  <si>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</si>
  <si>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</si>
  <si>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</si>
  <si>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</si>
  <si>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</si>
  <si>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</si>
  <si>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</si>
  <si>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</si>
  <si>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</si>
  <si>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</si>
  <si>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</si>
  <si>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</si>
  <si>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</si>
  <si>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</si>
  <si>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</si>
  <si>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</si>
  <si>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</si>
  <si>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</si>
  <si>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</si>
  <si>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</si>
  <si>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</si>
  <si>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</si>
  <si>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</si>
  <si>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</si>
  <si>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</si>
  <si>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</si>
  <si>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</si>
  <si>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</si>
  <si>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</si>
  <si>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</si>
  <si>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</si>
  <si>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</si>
  <si>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</si>
  <si>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</si>
  <si>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</si>
  <si>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</si>
  <si>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</si>
  <si>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</si>
  <si>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</si>
  <si>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</si>
  <si>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</si>
  <si>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</si>
  <si>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</si>
  <si>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</si>
  <si>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</si>
  <si>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</si>
  <si>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</si>
  <si>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</si>
  <si>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</si>
  <si>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</si>
  <si>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</si>
  <si>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</si>
  <si>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</si>
  <si>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</si>
  <si>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</si>
  <si>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</si>
  <si>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</si>
  <si>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</si>
  <si>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</si>
  <si>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</si>
  <si>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</si>
  <si>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</si>
  <si>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</si>
  <si>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</si>
  <si>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</si>
  <si>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</si>
  <si>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</si>
  <si>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</si>
  <si>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</si>
  <si>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</si>
  <si>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</si>
  <si>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</si>
  <si>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</si>
  <si>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</si>
  <si>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</si>
  <si>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</si>
  <si>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</si>
  <si>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</si>
  <si>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</si>
  <si>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</si>
  <si>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</si>
  <si>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</si>
  <si>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</si>
  <si>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</si>
  <si>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</si>
  <si>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</si>
  <si>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</si>
  <si>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</si>
  <si>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</si>
  <si>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</si>
  <si>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</si>
  <si>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</si>
  <si>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</si>
  <si>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</si>
  <si>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</si>
  <si>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</si>
  <si>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</si>
  <si>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</si>
  <si>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</si>
  <si>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</si>
  <si>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</si>
  <si>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</si>
  <si>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</si>
  <si>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</si>
  <si>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</si>
  <si>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</si>
  <si>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</si>
  <si>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</si>
  <si>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</si>
  <si>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</si>
  <si>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</si>
  <si>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</si>
  <si>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</si>
  <si>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</si>
  <si>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</si>
  <si>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</si>
  <si>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</si>
  <si>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</si>
  <si>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</si>
  <si>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</si>
  <si>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</si>
  <si>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</si>
  <si>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</si>
  <si>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</si>
  <si>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</si>
  <si>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</si>
  <si>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</si>
  <si>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</si>
  <si>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</si>
  <si>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</si>
  <si>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</si>
  <si>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</si>
  <si>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</si>
  <si>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</si>
  <si>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</si>
  <si>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</si>
  <si>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</si>
  <si>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</si>
  <si>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</si>
  <si>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</si>
  <si>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</si>
  <si>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</si>
  <si>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</si>
  <si>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</si>
  <si>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</si>
  <si>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</si>
  <si>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</si>
  <si>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</si>
  <si>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</si>
  <si>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</si>
  <si>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</si>
  <si>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</si>
  <si>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</si>
  <si>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</si>
  <si>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</si>
  <si>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</si>
  <si>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</si>
  <si>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</si>
  <si>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</si>
  <si>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</si>
  <si>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</si>
  <si>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</si>
  <si>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</si>
  <si>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</si>
  <si>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</si>
  <si>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</si>
  <si>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</si>
  <si>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</si>
  <si>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</si>
  <si>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</si>
  <si>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</si>
  <si>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</si>
  <si>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</si>
  <si>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</si>
  <si>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</si>
  <si>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</si>
  <si>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</si>
  <si>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</si>
  <si>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</si>
  <si>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</si>
  <si>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</si>
  <si>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</si>
  <si>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</si>
  <si>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</si>
  <si>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</si>
  <si>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</si>
  <si>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</si>
  <si>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</si>
  <si>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</si>
  <si>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</si>
  <si>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</si>
  <si>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</si>
  <si>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</si>
  <si>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</si>
  <si>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</si>
  <si>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</si>
  <si>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</si>
  <si>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</si>
  <si>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</si>
  <si>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</si>
  <si>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</si>
  <si>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</si>
  <si>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</si>
  <si>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</si>
  <si>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</si>
  <si>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</si>
  <si>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</si>
  <si>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</si>
  <si>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</si>
  <si>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</si>
  <si>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</si>
  <si>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</si>
  <si>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</si>
  <si>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</si>
  <si>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</si>
  <si>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</si>
  <si>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</si>
  <si>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</si>
  <si>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</si>
  <si>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</si>
  <si>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</si>
  <si>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</si>
  <si>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</si>
  <si>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</si>
  <si>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</si>
  <si>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</si>
  <si>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</si>
  <si>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</si>
  <si>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</si>
  <si>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</si>
  <si>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</si>
  <si>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</si>
  <si>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</si>
  <si>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</si>
  <si>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</si>
  <si>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</si>
  <si>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</si>
  <si>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</si>
  <si>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</si>
  <si>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</si>
  <si>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</si>
  <si>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</si>
  <si>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</si>
  <si>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</si>
  <si>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</si>
  <si>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</si>
  <si>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</si>
  <si>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</si>
  <si>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</si>
  <si>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</si>
  <si>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</si>
  <si>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</si>
  <si>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</si>
  <si>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</si>
  <si>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</si>
  <si>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</si>
  <si>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</si>
  <si>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</si>
  <si>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</si>
  <si>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</si>
  <si>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</si>
  <si>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</si>
  <si>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</si>
  <si>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</si>
  <si>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</si>
  <si>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</si>
  <si>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</si>
  <si>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</si>
  <si>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</si>
  <si>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</si>
  <si>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</si>
  <si>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</si>
  <si>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</si>
  <si>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</si>
  <si>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</si>
  <si>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</si>
  <si>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</si>
  <si>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</si>
  <si>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</si>
  <si>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</si>
  <si>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</si>
  <si>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</si>
  <si>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</si>
  <si>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</si>
  <si>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</si>
  <si>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</si>
  <si>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</si>
  <si>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</si>
  <si>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</si>
  <si>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</si>
  <si>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</si>
  <si>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</si>
  <si>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</si>
  <si>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</si>
  <si>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</si>
  <si>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</si>
  <si>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</si>
  <si>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</si>
  <si>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</si>
  <si>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</si>
  <si>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</si>
  <si>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</si>
  <si>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</si>
  <si>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</si>
  <si>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</si>
  <si>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</si>
  <si>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</si>
  <si>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</si>
  <si>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</si>
  <si>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</si>
  <si>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</si>
  <si>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</si>
  <si>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</si>
  <si>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</si>
  <si>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</si>
  <si>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</si>
  <si>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</si>
  <si>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</si>
  <si>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</si>
  <si>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</si>
  <si>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</si>
  <si>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</si>
  <si>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</si>
  <si>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</si>
  <si>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</si>
  <si>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</si>
  <si>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</si>
  <si>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</si>
  <si>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</si>
  <si>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</si>
  <si>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</si>
  <si>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</si>
  <si>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</si>
  <si>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</si>
  <si>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</si>
  <si>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</si>
  <si>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</si>
  <si>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</si>
  <si>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</si>
  <si>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</si>
  <si>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</si>
  <si>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</si>
  <si>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</si>
  <si>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</si>
  <si>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</si>
  <si>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</si>
  <si>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</si>
  <si>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</si>
  <si>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</si>
  <si>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</si>
  <si>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</si>
  <si>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</si>
  <si>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</si>
  <si>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</si>
  <si>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</si>
  <si>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</si>
  <si>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</si>
  <si>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</si>
  <si>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</si>
  <si>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</si>
  <si>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</si>
  <si>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</si>
  <si>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</si>
  <si>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</si>
  <si>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</si>
  <si>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</si>
  <si>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</si>
  <si>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</si>
  <si>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</si>
  <si>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</si>
  <si>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</si>
  <si>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</si>
  <si>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</si>
  <si>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</si>
  <si>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</si>
  <si>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</si>
  <si>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</si>
  <si>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</si>
  <si>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</si>
  <si>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</si>
  <si>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</si>
  <si>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</si>
  <si>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</si>
  <si>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</si>
  <si>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</si>
  <si>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</si>
  <si>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</si>
  <si>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</si>
  <si>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</si>
  <si>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</si>
  <si>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</si>
  <si>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</si>
  <si>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</si>
  <si>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</si>
  <si>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</si>
  <si>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</si>
  <si>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</si>
  <si>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</si>
  <si>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</si>
  <si>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</si>
  <si>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</si>
  <si>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</si>
  <si>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</si>
  <si>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</si>
  <si>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</si>
  <si>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</si>
  <si>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</si>
  <si>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</si>
  <si>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</si>
  <si>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</si>
  <si>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</si>
  <si>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</si>
  <si>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</si>
  <si>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</si>
  <si>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</si>
  <si>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</si>
  <si>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</si>
  <si>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</si>
  <si>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</si>
  <si>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</si>
  <si>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</si>
  <si>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</si>
  <si>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</si>
  <si>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</si>
  <si>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</si>
  <si>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</si>
  <si>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</si>
  <si>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</si>
  <si>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</si>
  <si>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</si>
  <si>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</si>
  <si>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</si>
  <si>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</si>
  <si>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</si>
  <si>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</si>
  <si>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</si>
  <si>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</si>
  <si>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</si>
  <si>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</si>
  <si>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</si>
  <si>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</si>
  <si>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</si>
  <si>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</si>
  <si>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</si>
  <si>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</si>
  <si>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</si>
  <si>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</si>
  <si>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</si>
  <si>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</si>
  <si>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</si>
  <si>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</si>
  <si>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</si>
  <si>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</si>
  <si>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</si>
  <si>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</si>
  <si>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</si>
  <si>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</si>
  <si>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</si>
  <si>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</si>
  <si>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</si>
  <si>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</si>
  <si>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</si>
  <si>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</si>
  <si>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</si>
  <si>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</si>
  <si>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</si>
  <si>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</si>
  <si>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</si>
  <si>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</si>
  <si>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</si>
  <si>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</si>
  <si>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</si>
  <si>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</si>
  <si>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</si>
  <si>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</si>
  <si>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</si>
  <si>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</si>
  <si>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</si>
  <si>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</si>
  <si>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</si>
  <si>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</si>
  <si>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</si>
  <si>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</si>
  <si>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</si>
  <si>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</si>
  <si>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</si>
  <si>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</si>
  <si>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</si>
  <si>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</si>
  <si>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</si>
  <si>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</si>
  <si>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</si>
  <si>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</si>
  <si>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</si>
  <si>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</si>
  <si>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</si>
  <si>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</si>
  <si>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</si>
  <si>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</si>
  <si>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</si>
  <si>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</si>
  <si>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</si>
  <si>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</si>
  <si>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</si>
  <si>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</si>
  <si>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</si>
  <si>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</si>
  <si>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</si>
  <si>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</si>
  <si>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</si>
  <si>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</si>
  <si>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</si>
  <si>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</si>
  <si>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</si>
  <si>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</si>
  <si>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</si>
  <si>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</si>
  <si>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</si>
  <si>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</si>
  <si>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</si>
  <si>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</si>
  <si>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</si>
  <si>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</si>
  <si>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</si>
  <si>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</si>
  <si>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</si>
  <si>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</si>
  <si>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</si>
  <si>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</si>
  <si>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</si>
  <si>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</si>
  <si>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</si>
  <si>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</si>
  <si>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</si>
  <si>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</si>
  <si>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</si>
  <si>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</si>
  <si>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</si>
  <si>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</si>
  <si>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</si>
  <si>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</si>
  <si>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</si>
  <si>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</si>
  <si>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</si>
  <si>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</si>
  <si>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</si>
  <si>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</si>
  <si>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</si>
  <si>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</si>
  <si>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</si>
  <si>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</si>
  <si>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</si>
  <si>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</si>
  <si>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</si>
  <si>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</si>
  <si>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</si>
  <si>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</si>
  <si>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</si>
  <si>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</si>
  <si>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</si>
  <si>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</si>
  <si>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</si>
  <si>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</si>
  <si>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</si>
  <si>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</si>
  <si>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</si>
  <si>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</si>
  <si>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</si>
  <si>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</si>
  <si>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</si>
  <si>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</si>
  <si>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</si>
  <si>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</si>
  <si>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</si>
  <si>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</si>
  <si>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</si>
  <si>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</si>
  <si>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</si>
  <si>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</si>
  <si>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</si>
  <si>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</si>
  <si>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</si>
  <si>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</si>
  <si>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</si>
  <si>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</si>
  <si>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</si>
  <si>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</si>
  <si>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</si>
  <si>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</si>
  <si>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</si>
  <si>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</si>
  <si>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</si>
  <si>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</si>
  <si>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</si>
  <si>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</si>
  <si>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</si>
  <si>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</si>
  <si>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</si>
  <si>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</si>
  <si>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</si>
  <si>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</si>
  <si>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</si>
  <si>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</si>
  <si>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</si>
  <si>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</si>
  <si>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</si>
  <si>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</si>
  <si>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</si>
  <si>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</si>
  <si>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</si>
  <si>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</si>
  <si>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</si>
  <si>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</si>
  <si>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</si>
  <si>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</si>
  <si>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</si>
  <si>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</si>
  <si>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</si>
  <si>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</si>
  <si>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</si>
  <si>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</si>
  <si>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</si>
  <si>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</si>
  <si>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</si>
  <si>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</si>
  <si>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</si>
  <si>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</si>
  <si>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</si>
  <si>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</si>
  <si>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</si>
  <si>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</si>
  <si>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</si>
  <si>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</si>
  <si>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</si>
  <si>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</si>
  <si>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</si>
  <si>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</si>
  <si>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</si>
  <si>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</si>
  <si>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</si>
  <si>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</si>
  <si>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</si>
  <si>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</si>
  <si>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</si>
  <si>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</si>
  <si>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</si>
  <si>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</si>
  <si>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</si>
  <si>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</si>
  <si>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</si>
  <si>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</si>
  <si>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</si>
  <si>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</si>
  <si>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</si>
  <si>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</si>
  <si>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</si>
  <si>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</si>
  <si>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</si>
  <si>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</si>
  <si>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</si>
  <si>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</si>
  <si>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</si>
  <si>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</si>
  <si>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</si>
  <si>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</si>
  <si>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</si>
  <si>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</si>
  <si>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</si>
  <si>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</si>
  <si>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</si>
  <si>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</si>
  <si>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</si>
  <si>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</si>
  <si>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</si>
  <si>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</si>
  <si>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</si>
  <si>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</si>
  <si>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</si>
  <si>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</si>
  <si>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</si>
  <si>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</si>
  <si>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</si>
  <si>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</si>
  <si>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</si>
  <si>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</si>
  <si>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</si>
  <si>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</si>
  <si>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</si>
  <si>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</si>
  <si>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</si>
  <si>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</si>
  <si>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</si>
  <si>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</si>
  <si>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</si>
  <si>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</si>
  <si>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</si>
  <si>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</si>
  <si>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</si>
  <si>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</si>
  <si>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</si>
  <si>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</si>
  <si>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</si>
  <si>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</si>
  <si>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</si>
  <si>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</si>
  <si>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</si>
  <si>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</si>
  <si>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</si>
  <si>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</si>
  <si>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</si>
  <si>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</si>
  <si>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</si>
  <si>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</si>
  <si>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</si>
  <si>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</si>
  <si>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</si>
  <si>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</si>
  <si>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</si>
  <si>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</si>
  <si>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</si>
  <si>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</si>
  <si>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</si>
  <si>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</si>
  <si>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</si>
  <si>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</si>
  <si>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</si>
  <si>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</si>
  <si>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</si>
  <si>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</si>
  <si>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</si>
  <si>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</si>
  <si>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</si>
  <si>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</si>
  <si>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</si>
  <si>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</si>
  <si>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</si>
  <si>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</si>
  <si>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</si>
  <si>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</si>
  <si>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</si>
  <si>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</si>
  <si>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</si>
  <si>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</si>
  <si>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</si>
  <si>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</si>
  <si>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</si>
  <si>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</si>
  <si>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</si>
  <si>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</si>
  <si>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</si>
  <si>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</si>
  <si>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</si>
  <si>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</si>
  <si>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</si>
  <si>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</si>
  <si>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</si>
  <si>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</si>
  <si>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</si>
  <si>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</si>
  <si>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</si>
  <si>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</si>
  <si>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</si>
  <si>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</si>
  <si>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</si>
  <si>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</si>
  <si>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</si>
  <si>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</si>
  <si>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</si>
  <si>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</si>
  <si>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</si>
  <si>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</si>
  <si>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</si>
  <si>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</si>
  <si>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</si>
  <si>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</si>
  <si>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</si>
  <si>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</si>
  <si>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</si>
  <si>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</si>
  <si>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</si>
  <si>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</si>
  <si>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</si>
  <si>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</si>
  <si>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</si>
  <si>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</si>
  <si>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</si>
  <si>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</si>
  <si>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</si>
  <si>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</si>
  <si>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</si>
  <si>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</si>
  <si>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</si>
  <si>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</si>
  <si>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</si>
  <si>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</si>
  <si>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</si>
  <si>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</si>
  <si>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</si>
  <si>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</si>
  <si>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</si>
  <si>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</si>
  <si>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</si>
  <si>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</si>
  <si>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</si>
  <si>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</si>
  <si>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</si>
  <si>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</si>
  <si>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</si>
  <si>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</si>
  <si>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</si>
  <si>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</si>
  <si>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</si>
  <si>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</si>
  <si>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</si>
  <si>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</si>
  <si>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</si>
  <si>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</si>
  <si>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</si>
  <si>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</si>
  <si>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</si>
  <si>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</si>
  <si>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</si>
  <si>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</si>
  <si>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</si>
  <si>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</si>
  <si>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</si>
  <si>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</si>
  <si>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</si>
  <si>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</si>
  <si>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</si>
  <si>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</si>
  <si>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</si>
  <si>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</si>
  <si>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</si>
  <si>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</si>
  <si>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</si>
  <si>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</si>
  <si>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</si>
  <si>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</si>
  <si>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</si>
  <si>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</si>
  <si>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</si>
  <si>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</si>
  <si>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</si>
  <si>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</si>
  <si>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</si>
  <si>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</si>
  <si>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</si>
  <si>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</si>
  <si>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</si>
  <si>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</si>
  <si>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</si>
  <si>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</si>
  <si>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</si>
  <si>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</si>
  <si>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</si>
  <si>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</si>
  <si>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</si>
  <si>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</si>
  <si>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</si>
  <si>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</si>
  <si>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</si>
  <si>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</si>
  <si>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</si>
  <si>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</si>
  <si>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</si>
  <si>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</si>
  <si>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</si>
  <si>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</si>
  <si>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</si>
  <si>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</si>
  <si>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</si>
  <si>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</si>
  <si>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</si>
  <si>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</si>
  <si>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</si>
  <si>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</si>
  <si>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</si>
  <si>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</si>
  <si>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</si>
  <si>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</si>
  <si>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</si>
  <si>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</si>
  <si>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</si>
  <si>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</si>
  <si>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</si>
  <si>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</si>
  <si>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</si>
  <si>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</si>
  <si>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</si>
  <si>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</si>
  <si>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</si>
  <si>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</si>
  <si>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</si>
  <si>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</si>
  <si>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</si>
  <si>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</si>
  <si>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</si>
  <si>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</si>
  <si>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</si>
  <si>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</si>
  <si>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</si>
  <si>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</si>
  <si>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</si>
  <si>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</si>
  <si>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</si>
  <si>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</si>
  <si>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</si>
  <si>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</si>
  <si>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</si>
  <si>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</si>
  <si>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</si>
  <si>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</si>
  <si>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</si>
  <si>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</si>
  <si>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</si>
  <si>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</si>
  <si>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</si>
  <si>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</si>
  <si>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</si>
  <si>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</si>
  <si>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</si>
  <si>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</si>
  <si>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</si>
  <si>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</si>
  <si>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</si>
  <si>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</si>
  <si>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</si>
  <si>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</si>
  <si>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</si>
  <si>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</si>
  <si>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</si>
  <si>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</si>
  <si>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</si>
  <si>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</si>
  <si>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</si>
  <si>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</si>
  <si>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</si>
  <si>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</si>
  <si>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</si>
  <si>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</si>
  <si>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</si>
  <si>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</si>
  <si>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</si>
  <si>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</si>
  <si>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</si>
  <si>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</si>
  <si>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</si>
  <si>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</si>
  <si>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</si>
  <si>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</si>
  <si>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</si>
  <si>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</si>
  <si>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</si>
  <si>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</si>
  <si>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</si>
  <si>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</si>
  <si>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</si>
  <si>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</si>
  <si>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</si>
  <si>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</si>
  <si>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</si>
  <si>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</si>
  <si>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</si>
  <si>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</si>
  <si>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</si>
  <si>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</si>
  <si>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</si>
  <si>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</si>
  <si>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</si>
  <si>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</si>
  <si>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</si>
  <si>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</si>
  <si>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</si>
  <si>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</si>
  <si>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</si>
  <si>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</si>
  <si>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</si>
  <si>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</si>
  <si>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</si>
  <si>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</si>
  <si>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</si>
  <si>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</si>
  <si>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</si>
  <si>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</si>
  <si>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</si>
  <si>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</si>
  <si>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</si>
  <si>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</si>
  <si>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</si>
  <si>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</si>
  <si>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</si>
  <si>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</si>
  <si>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</si>
  <si>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</si>
  <si>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</si>
  <si>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</si>
  <si>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</si>
  <si>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</si>
  <si>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</si>
  <si>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</si>
  <si>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</si>
  <si>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</si>
  <si>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</si>
  <si>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</si>
  <si>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</si>
  <si>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</si>
  <si>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</si>
  <si>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</si>
  <si>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</si>
  <si>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</si>
  <si>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</si>
  <si>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</si>
  <si>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</si>
  <si>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</si>
  <si>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</si>
  <si>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</si>
  <si>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</si>
  <si>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</si>
  <si>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</si>
  <si>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</si>
  <si>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</si>
  <si>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</si>
  <si>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</si>
  <si>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</si>
  <si>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</si>
  <si>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</si>
  <si>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</si>
  <si>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</si>
  <si>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</si>
  <si>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</si>
  <si>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</si>
  <si>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</si>
  <si>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</si>
  <si>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</si>
  <si>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</si>
  <si>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</si>
  <si>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</si>
  <si>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</si>
  <si>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</si>
  <si>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</si>
  <si>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</si>
  <si>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</si>
  <si>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</si>
  <si>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</si>
  <si>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</si>
  <si>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</si>
  <si>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</si>
  <si>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</si>
  <si>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</si>
  <si>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</si>
  <si>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</si>
  <si>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</si>
  <si>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</si>
  <si>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</si>
  <si>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</si>
  <si>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</si>
  <si>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</si>
  <si>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</si>
  <si>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</si>
  <si>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</si>
  <si>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</si>
  <si>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</si>
  <si>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</si>
  <si>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</si>
  <si>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</si>
  <si>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</si>
  <si>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</si>
  <si>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</si>
  <si>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</si>
  <si>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</si>
  <si>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</si>
  <si>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</si>
  <si>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</si>
  <si>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</si>
  <si>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</si>
  <si>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</si>
  <si>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</si>
  <si>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</si>
  <si>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</si>
  <si>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</si>
  <si>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</si>
  <si>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</si>
  <si>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</si>
  <si>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</si>
  <si>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</si>
  <si>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</si>
  <si>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</si>
  <si>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</si>
  <si>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</si>
  <si>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</si>
  <si>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</si>
  <si>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</si>
  <si>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</si>
  <si>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</si>
  <si>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</si>
  <si>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</si>
  <si>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</si>
  <si>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</si>
  <si>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</si>
  <si>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</si>
  <si>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</si>
  <si>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</si>
  <si>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</si>
  <si>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</si>
  <si>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</si>
  <si>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</si>
  <si>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</si>
  <si>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</si>
  <si>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</si>
  <si>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</si>
  <si>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</si>
  <si>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</si>
  <si>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</si>
  <si>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</si>
  <si>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</si>
  <si>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</si>
  <si>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</si>
  <si>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</si>
  <si>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</si>
  <si>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</si>
  <si>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</si>
  <si>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</si>
  <si>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</si>
  <si>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</si>
  <si>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</si>
  <si>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</si>
  <si>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</si>
  <si>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</si>
  <si>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</si>
  <si>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</si>
  <si>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</si>
  <si>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</si>
  <si>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</si>
  <si>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</si>
  <si>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</si>
  <si>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</si>
  <si>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</si>
  <si>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</si>
  <si>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</si>
  <si>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</si>
  <si>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</si>
  <si>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</si>
  <si>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</si>
  <si>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</si>
  <si>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</si>
  <si>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</si>
  <si>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</si>
  <si>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</si>
  <si>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</si>
  <si>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</si>
  <si>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</si>
  <si>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</si>
  <si>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</si>
  <si>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</si>
  <si>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</si>
  <si>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</si>
  <si>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</si>
  <si>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</si>
  <si>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</si>
  <si>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</si>
  <si>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</si>
  <si>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</si>
  <si>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</si>
  <si>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</si>
  <si>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</si>
  <si>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</si>
  <si>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</si>
  <si>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</si>
  <si>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</si>
  <si>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</si>
  <si>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</si>
  <si>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</si>
  <si>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</si>
  <si>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</si>
  <si>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</si>
  <si>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</si>
  <si>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</si>
  <si>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</si>
  <si>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</si>
  <si>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</si>
  <si>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</si>
  <si>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</si>
  <si>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</si>
  <si>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</si>
  <si>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</si>
  <si>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</si>
  <si>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</si>
  <si>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</si>
  <si>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</si>
  <si>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</si>
  <si>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</si>
  <si>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</si>
  <si>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</si>
  <si>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</si>
  <si>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</si>
  <si>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</si>
  <si>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</si>
  <si>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</si>
  <si>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</si>
  <si>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</si>
  <si>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</si>
  <si>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</si>
  <si>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</si>
  <si>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</si>
  <si>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</si>
  <si>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</si>
  <si>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</si>
  <si>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</si>
  <si>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</si>
  <si>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</si>
  <si>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</si>
  <si>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</si>
  <si>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</si>
  <si>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</si>
  <si>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</si>
  <si>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</si>
  <si>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</si>
  <si>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</si>
  <si>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</si>
  <si>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</si>
  <si>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</si>
  <si>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</si>
  <si>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</si>
  <si>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</si>
  <si>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</si>
  <si>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</si>
  <si>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</si>
  <si>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</si>
  <si>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</si>
  <si>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</si>
  <si>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</si>
  <si>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</si>
  <si>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</si>
  <si>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</si>
  <si>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</si>
  <si>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</si>
  <si>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</si>
  <si>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</si>
  <si>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</si>
  <si>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</si>
  <si>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</si>
  <si>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</si>
  <si>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</si>
  <si>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</si>
  <si>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</si>
  <si>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</si>
  <si>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</si>
  <si>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</si>
  <si>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</si>
  <si>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</si>
  <si>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</si>
  <si>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</si>
  <si>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Treasure Island Parcel C3.1 </t>
  </si>
  <si>
    <t>Mercy Housing California 82, L.P.</t>
  </si>
  <si>
    <t xml:space="preserve">San Francisco Mayor's Office of Housing </t>
  </si>
  <si>
    <t>1 South Van Ness Ave., 5th Floor</t>
  </si>
  <si>
    <t>(415) 701-5528</t>
  </si>
  <si>
    <t>(415) 701-5501</t>
  </si>
  <si>
    <t>CDLAC-TCAC Joint Application (submitting concurrently)</t>
  </si>
  <si>
    <t xml:space="preserve">San Francisco </t>
  </si>
  <si>
    <t>8905/001</t>
  </si>
  <si>
    <t>High Segregation &amp; Poverty</t>
  </si>
  <si>
    <t>40%/60%</t>
  </si>
  <si>
    <t xml:space="preserve">1256 Market Street </t>
  </si>
  <si>
    <t>CA</t>
  </si>
  <si>
    <t>415.805.9445</t>
  </si>
  <si>
    <t>415.355.7101</t>
  </si>
  <si>
    <t>nazim@mercyhousing.org</t>
  </si>
  <si>
    <t xml:space="preserve">Mercy Housing California </t>
  </si>
  <si>
    <t xml:space="preserve">Mercy Housing Calwest </t>
  </si>
  <si>
    <t>Barbara Gualco</t>
  </si>
  <si>
    <t xml:space="preserve">bgualco@mercyhousing.org </t>
  </si>
  <si>
    <t>Nabihah Azim</t>
  </si>
  <si>
    <t>Senior Project Developer</t>
  </si>
  <si>
    <t>San Francisco, CA, 94102</t>
  </si>
  <si>
    <t xml:space="preserve">Barabra Gualco </t>
  </si>
  <si>
    <t>(415)355-7117</t>
  </si>
  <si>
    <t>bgualco@mercyhousing.org</t>
  </si>
  <si>
    <t>(415) 355-7117</t>
  </si>
  <si>
    <t xml:space="preserve">Paulett Taggart Architects </t>
  </si>
  <si>
    <t xml:space="preserve">725 Greenwhich Street </t>
  </si>
  <si>
    <t>San Francisco, CA 94133</t>
  </si>
  <si>
    <t>Eric Robinson</t>
  </si>
  <si>
    <t>(415)956-1116</t>
  </si>
  <si>
    <t>er@tarc.com</t>
  </si>
  <si>
    <t>(415)956.0528</t>
  </si>
  <si>
    <t>Gubb &amp; Barshay LLP</t>
  </si>
  <si>
    <t>505 14th Street, Suite 450</t>
  </si>
  <si>
    <t>Oakland, CA 94612</t>
  </si>
  <si>
    <t xml:space="preserve">Evan Gross </t>
  </si>
  <si>
    <t>415-781-6600</t>
  </si>
  <si>
    <t>egross@gubbandbarshay.com</t>
  </si>
  <si>
    <t xml:space="preserve">Nibbi Brothers </t>
  </si>
  <si>
    <t xml:space="preserve">1000 Brannan Street </t>
  </si>
  <si>
    <t xml:space="preserve">San Francisco, CA, 94103 </t>
  </si>
  <si>
    <t xml:space="preserve">Tom Giarruso </t>
  </si>
  <si>
    <t>415.647.7251</t>
  </si>
  <si>
    <t>TomG@nibbi.com</t>
  </si>
  <si>
    <t>CohnReznick, LLP</t>
  </si>
  <si>
    <t>525 North Tyson Street, Suite 1000</t>
  </si>
  <si>
    <t>Charlotte, NC 28202</t>
  </si>
  <si>
    <t>Nic Mathias</t>
  </si>
  <si>
    <t>704-900-2013</t>
  </si>
  <si>
    <t>704-900-2014</t>
  </si>
  <si>
    <t>nic.mathias@cohnreznick.com</t>
  </si>
  <si>
    <t>TBD</t>
  </si>
  <si>
    <t>Community Economics, Inc</t>
  </si>
  <si>
    <t>538 9th Street</t>
  </si>
  <si>
    <t>Oakland, CA, 94607</t>
  </si>
  <si>
    <t>(510)832-8300</t>
  </si>
  <si>
    <t>diana@communityeconomics.org</t>
  </si>
  <si>
    <t xml:space="preserve">Newport Realty Advisors </t>
  </si>
  <si>
    <t xml:space="preserve">2601 Chestnut Street </t>
  </si>
  <si>
    <t>San Francisco, CA, 94123</t>
  </si>
  <si>
    <t xml:space="preserve">Charlie Castro </t>
  </si>
  <si>
    <t>(415) 835-6060</t>
  </si>
  <si>
    <t>Charlie@NewportRealtyAdvisors.com</t>
  </si>
  <si>
    <t xml:space="preserve">City and County of San Francisco </t>
  </si>
  <si>
    <t>1 S Van Ness Ave Ste 5</t>
  </si>
  <si>
    <t>San Francisco, CA, 94103</t>
  </si>
  <si>
    <t xml:space="preserve">Cindy Heavens </t>
  </si>
  <si>
    <t xml:space="preserve">cindy.heavens@sfgov.org </t>
  </si>
  <si>
    <t>Mercy Housing Management Group</t>
  </si>
  <si>
    <t>Jacquie Hoffman</t>
  </si>
  <si>
    <t>415.355.7124</t>
  </si>
  <si>
    <t>jhoffman@mercyhousing.org</t>
  </si>
  <si>
    <t>Inner City Infill Site</t>
  </si>
  <si>
    <t>Treasure Island Residential (TI-R)</t>
  </si>
  <si>
    <t>Housing and Community Development - Affordable Housing Sustainable Communities</t>
  </si>
  <si>
    <t>SF MOHCD Gap Loan</t>
  </si>
  <si>
    <t>SF MOHCD Accrued Deferred Interest</t>
  </si>
  <si>
    <t xml:space="preserve">GP Equity </t>
  </si>
  <si>
    <t>LP Equity</t>
  </si>
  <si>
    <t>HCD AHSC</t>
  </si>
  <si>
    <t>Diana Downton</t>
  </si>
  <si>
    <t>1256 Market Street</t>
  </si>
  <si>
    <t>GP Equity</t>
  </si>
  <si>
    <t xml:space="preserve">Soft Loan </t>
  </si>
  <si>
    <t xml:space="preserve">LP Equity </t>
  </si>
  <si>
    <t>MOHCD Gap Loan</t>
  </si>
  <si>
    <t xml:space="preserve">San Francisco, CA, 94102 </t>
  </si>
  <si>
    <t>Cindy Heavens</t>
  </si>
  <si>
    <t>Soft Loan</t>
  </si>
  <si>
    <t>2020 W. El Camino Avenue, Suite 500, 95833</t>
  </si>
  <si>
    <t>Sacramento, CA,95833</t>
  </si>
  <si>
    <t>Craig Morrow</t>
  </si>
  <si>
    <t>(916) 263-6547</t>
  </si>
  <si>
    <t>Electric</t>
  </si>
  <si>
    <t>Not Applicable</t>
  </si>
  <si>
    <t>Provided</t>
  </si>
  <si>
    <t>Customer Service Rep/taxes</t>
  </si>
  <si>
    <t>Supplies</t>
  </si>
  <si>
    <t>Contracts</t>
  </si>
  <si>
    <t>Telecommunications</t>
  </si>
  <si>
    <t xml:space="preserve">Maintenance </t>
  </si>
  <si>
    <t>San Francisco Housing Authority</t>
  </si>
  <si>
    <t>AHSC</t>
  </si>
  <si>
    <t>MOHCD</t>
  </si>
  <si>
    <t>City of San Francisco</t>
  </si>
  <si>
    <t xml:space="preserve">Mckinney Veto </t>
  </si>
  <si>
    <t>Other: Construction Legal Fees</t>
  </si>
  <si>
    <t>Mercy Housing Calwest</t>
  </si>
  <si>
    <t>City of San Francisco Mayor's Office of Housing</t>
  </si>
  <si>
    <t>Variable</t>
  </si>
  <si>
    <t>Fixed</t>
  </si>
  <si>
    <t>Tax Exempt Construction Loan - Citibank</t>
  </si>
  <si>
    <t>Taxable Construction Loan - Citibank</t>
  </si>
  <si>
    <t>30-day LIBOR</t>
  </si>
  <si>
    <t xml:space="preserve">Deferred Interest Soft Loan </t>
  </si>
  <si>
    <t>One Sansome Street, 27th Floor</t>
  </si>
  <si>
    <t>Tim Lohmann</t>
  </si>
  <si>
    <t>415-627-6325</t>
  </si>
  <si>
    <t>Construction Loan - Tax Exempt</t>
  </si>
  <si>
    <t>Construction Loan - Taxable</t>
  </si>
  <si>
    <t>Perm Loan - Citibank</t>
  </si>
  <si>
    <t>Permanent Mortgage</t>
  </si>
  <si>
    <t>Other (Land Lease)</t>
  </si>
  <si>
    <t>Other (Issuer Fee):</t>
  </si>
  <si>
    <t>S+C vouchers</t>
  </si>
  <si>
    <t>Other: (Perm Loan Legal)</t>
  </si>
  <si>
    <t xml:space="preserve">Other:  </t>
  </si>
  <si>
    <t>Other: (Deferred Interest Soft Loans)</t>
  </si>
  <si>
    <t>MOHCD Accrued/ Deferred Interest</t>
  </si>
  <si>
    <t>Land Lease</t>
  </si>
  <si>
    <t>Issuer Fee</t>
  </si>
  <si>
    <t>AHSC Debt Service</t>
  </si>
  <si>
    <t>HCD</t>
  </si>
  <si>
    <t>1 bedroom</t>
  </si>
  <si>
    <t>2 bedroom</t>
  </si>
  <si>
    <t>3 bedroom</t>
  </si>
  <si>
    <t>Director of Development</t>
  </si>
  <si>
    <t>Eric Shaw</t>
  </si>
  <si>
    <t>Treasure Island Development Group</t>
  </si>
  <si>
    <t>Secured by Leasehold Interest</t>
  </si>
  <si>
    <t xml:space="preserve">Bright Green Strategies </t>
  </si>
  <si>
    <t>Marzena Wrobel</t>
  </si>
  <si>
    <t>820 Delaware Street</t>
  </si>
  <si>
    <t>Berkeley, CA 95062</t>
  </si>
  <si>
    <t>n/a</t>
  </si>
  <si>
    <t>510-863-1109</t>
  </si>
  <si>
    <t>marzena@brightgreenstrategies.com</t>
  </si>
  <si>
    <t>510-701-5501</t>
  </si>
  <si>
    <t xml:space="preserve">Deferred </t>
  </si>
  <si>
    <t>Costs Deferred to Perm Conversion</t>
  </si>
  <si>
    <t>See Explanation attch 17</t>
  </si>
  <si>
    <t>Operations</t>
  </si>
  <si>
    <t>Mercy Housing California</t>
  </si>
  <si>
    <t>6th Street and Avenue C (also known as Seven Seas Street)</t>
  </si>
  <si>
    <t>eric.shaw@sfgov.org</t>
  </si>
  <si>
    <t>Nazim@mercyhousing.org</t>
  </si>
  <si>
    <t>Managing GP</t>
  </si>
  <si>
    <t>To Be Determined</t>
  </si>
  <si>
    <t>415-701-5617</t>
  </si>
  <si>
    <t>Vacant lot</t>
  </si>
  <si>
    <t>Treasure Island Development Corporation</t>
  </si>
  <si>
    <t>No parking requirement per local jurisdiction</t>
  </si>
  <si>
    <t xml:space="preserve">Sixth Street is 150' and 40', shared public way is 40', Seven Seas (C Street) is 125', and the mid-block easement is 125' and 40'. </t>
  </si>
  <si>
    <t>Special Use District that allows to build up to 40'-125'</t>
  </si>
  <si>
    <t>125'/70'/40'</t>
  </si>
  <si>
    <t>SF Dept of Homelessness &amp; Supportive Housing</t>
  </si>
  <si>
    <t>Catholic Charities CYO</t>
  </si>
  <si>
    <t>60 hours</t>
  </si>
  <si>
    <t>1 FTE</t>
  </si>
  <si>
    <t>1.67 FTE</t>
  </si>
  <si>
    <t>0.46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</si>
</sst>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0">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0" borderId="0"/>
    <xf numFmtId="44" fontId="1" fillId="0" borderId="0" applyFont="0" applyFill="0" applyBorder="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0" fillId="5" borderId="4" xfId="0" applyFill="1" applyBorder="1" applyAlignment="1" applyProtection="1">
      <alignment horizontal="left"/>
      <protection locked="0"/>
    </xf>
    <xf numFmtId="49" fontId="16" fillId="5" borderId="14" xfId="570" applyNumberFormat="1" applyFont="1" applyFill="1" applyBorder="1" applyAlignment="1" applyProtection="1">
      <alignment horizontal="left" vertical="center"/>
      <protection locked="0"/>
    </xf>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49" fontId="16" fillId="5" borderId="14" xfId="570" applyNumberFormat="1" applyFont="1" applyFill="1" applyBorder="1" applyAlignment="1" applyProtection="1">
      <alignment horizontal="center" vertical="center"/>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20"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0" applyFont="1" applyBorder="1" applyAlignment="1" applyProtection="1">
      <alignment horizontal="center"/>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11"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11"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11" fillId="5" borderId="3" xfId="0" applyNumberFormat="1" applyFont="1" applyFill="1" applyBorder="1" applyAlignment="1" applyProtection="1">
      <alignment horizontal="righ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0" fontId="11" fillId="5" borderId="3" xfId="0" applyNumberFormat="1"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3" xfId="0" applyFont="1" applyFill="1" applyBorder="1" applyAlignment="1" applyProtection="1">
      <alignment horizontal="center"/>
      <protection locked="0"/>
    </xf>
    <xf numFmtId="0" fontId="11" fillId="0" borderId="0" xfId="0" applyFont="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5" xfId="0" applyBorder="1" applyAlignment="1" applyProtection="1">
      <alignment horizontal="left"/>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14" fontId="11"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11" xfId="0" applyNumberFormat="1" applyFont="1" applyFill="1" applyBorder="1" applyAlignment="1" applyProtection="1">
      <alignment horizontal="center"/>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wrapText="1"/>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0">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5" xfId="8719"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8" xr:uid="{00000000-0005-0000-0000-0000A50A0000}"/>
    <cellStyle name="Currency 3 2 2 11" xfId="4635" xr:uid="{00000000-0005-0000-0000-0000A60A0000}"/>
    <cellStyle name="Currency 3 2 2 2" xfId="179" xr:uid="{00000000-0005-0000-0000-0000A70A0000}"/>
    <cellStyle name="Currency 3 2 2 2 10" xfId="4636"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6" xr:uid="{00000000-0005-0000-0000-0000AC0A0000}"/>
    <cellStyle name="Currency 3 2 2 2 2 2 3" xfId="5051" xr:uid="{00000000-0005-0000-0000-0000AD0A0000}"/>
    <cellStyle name="Currency 3 2 2 2 2 3" xfId="1154" xr:uid="{00000000-0005-0000-0000-0000AE0A0000}"/>
    <cellStyle name="Currency 3 2 2 2 2 3 2" xfId="3385" xr:uid="{00000000-0005-0000-0000-0000AF0A0000}"/>
    <cellStyle name="Currency 3 2 2 2 2 3 2 2" xfId="7609" xr:uid="{00000000-0005-0000-0000-0000B00A0000}"/>
    <cellStyle name="Currency 3 2 2 2 2 3 3" xfId="5464" xr:uid="{00000000-0005-0000-0000-0000B10A0000}"/>
    <cellStyle name="Currency 3 2 2 2 2 4" xfId="1568" xr:uid="{00000000-0005-0000-0000-0000B20A0000}"/>
    <cellStyle name="Currency 3 2 2 2 2 4 2" xfId="3798" xr:uid="{00000000-0005-0000-0000-0000B30A0000}"/>
    <cellStyle name="Currency 3 2 2 2 2 4 2 2" xfId="8022" xr:uid="{00000000-0005-0000-0000-0000B40A0000}"/>
    <cellStyle name="Currency 3 2 2 2 2 4 3" xfId="5877" xr:uid="{00000000-0005-0000-0000-0000B50A0000}"/>
    <cellStyle name="Currency 3 2 2 2 2 5" xfId="1982" xr:uid="{00000000-0005-0000-0000-0000B60A0000}"/>
    <cellStyle name="Currency 3 2 2 2 2 5 2" xfId="4211" xr:uid="{00000000-0005-0000-0000-0000B70A0000}"/>
    <cellStyle name="Currency 3 2 2 2 2 5 2 2" xfId="8435" xr:uid="{00000000-0005-0000-0000-0000B80A0000}"/>
    <cellStyle name="Currency 3 2 2 2 2 5 3" xfId="6290" xr:uid="{00000000-0005-0000-0000-0000B90A0000}"/>
    <cellStyle name="Currency 3 2 2 2 2 6" xfId="2417" xr:uid="{00000000-0005-0000-0000-0000BA0A0000}"/>
    <cellStyle name="Currency 3 2 2 2 2 6 2" xfId="6703" xr:uid="{00000000-0005-0000-0000-0000BB0A0000}"/>
    <cellStyle name="Currency 3 2 2 2 2 7" xfId="2714" xr:uid="{00000000-0005-0000-0000-0000BC0A0000}"/>
    <cellStyle name="Currency 3 2 2 2 2 8" xfId="2795" xr:uid="{00000000-0005-0000-0000-0000BD0A0000}"/>
    <cellStyle name="Currency 3 2 2 2 2 8 2" xfId="7020" xr:uid="{00000000-0005-0000-0000-0000BE0A0000}"/>
    <cellStyle name="Currency 3 2 2 2 2 9" xfId="4637" xr:uid="{00000000-0005-0000-0000-0000BF0A0000}"/>
    <cellStyle name="Currency 3 2 2 2 3" xfId="710" xr:uid="{00000000-0005-0000-0000-0000C00A0000}"/>
    <cellStyle name="Currency 3 2 2 2 3 2" xfId="2971" xr:uid="{00000000-0005-0000-0000-0000C10A0000}"/>
    <cellStyle name="Currency 3 2 2 2 3 2 2" xfId="7195" xr:uid="{00000000-0005-0000-0000-0000C20A0000}"/>
    <cellStyle name="Currency 3 2 2 2 3 3" xfId="5050" xr:uid="{00000000-0005-0000-0000-0000C30A0000}"/>
    <cellStyle name="Currency 3 2 2 2 4" xfId="1153" xr:uid="{00000000-0005-0000-0000-0000C40A0000}"/>
    <cellStyle name="Currency 3 2 2 2 4 2" xfId="3384" xr:uid="{00000000-0005-0000-0000-0000C50A0000}"/>
    <cellStyle name="Currency 3 2 2 2 4 2 2" xfId="7608" xr:uid="{00000000-0005-0000-0000-0000C60A0000}"/>
    <cellStyle name="Currency 3 2 2 2 4 3" xfId="5463" xr:uid="{00000000-0005-0000-0000-0000C70A0000}"/>
    <cellStyle name="Currency 3 2 2 2 5" xfId="1567" xr:uid="{00000000-0005-0000-0000-0000C80A0000}"/>
    <cellStyle name="Currency 3 2 2 2 5 2" xfId="3797" xr:uid="{00000000-0005-0000-0000-0000C90A0000}"/>
    <cellStyle name="Currency 3 2 2 2 5 2 2" xfId="8021" xr:uid="{00000000-0005-0000-0000-0000CA0A0000}"/>
    <cellStyle name="Currency 3 2 2 2 5 3" xfId="5876" xr:uid="{00000000-0005-0000-0000-0000CB0A0000}"/>
    <cellStyle name="Currency 3 2 2 2 6" xfId="1981" xr:uid="{00000000-0005-0000-0000-0000CC0A0000}"/>
    <cellStyle name="Currency 3 2 2 2 6 2" xfId="4210" xr:uid="{00000000-0005-0000-0000-0000CD0A0000}"/>
    <cellStyle name="Currency 3 2 2 2 6 2 2" xfId="8434" xr:uid="{00000000-0005-0000-0000-0000CE0A0000}"/>
    <cellStyle name="Currency 3 2 2 2 6 3" xfId="6289" xr:uid="{00000000-0005-0000-0000-0000CF0A0000}"/>
    <cellStyle name="Currency 3 2 2 2 7" xfId="2416" xr:uid="{00000000-0005-0000-0000-0000D00A0000}"/>
    <cellStyle name="Currency 3 2 2 2 7 2" xfId="6702" xr:uid="{00000000-0005-0000-0000-0000D10A0000}"/>
    <cellStyle name="Currency 3 2 2 2 8" xfId="2713" xr:uid="{00000000-0005-0000-0000-0000D20A0000}"/>
    <cellStyle name="Currency 3 2 2 2 9" xfId="2794" xr:uid="{00000000-0005-0000-0000-0000D30A0000}"/>
    <cellStyle name="Currency 3 2 2 2 9 2" xfId="7019"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7" xr:uid="{00000000-0005-0000-0000-0000D80A0000}"/>
    <cellStyle name="Currency 3 2 2 3 2 3" xfId="5052" xr:uid="{00000000-0005-0000-0000-0000D90A0000}"/>
    <cellStyle name="Currency 3 2 2 3 3" xfId="1155" xr:uid="{00000000-0005-0000-0000-0000DA0A0000}"/>
    <cellStyle name="Currency 3 2 2 3 3 2" xfId="3386" xr:uid="{00000000-0005-0000-0000-0000DB0A0000}"/>
    <cellStyle name="Currency 3 2 2 3 3 2 2" xfId="7610" xr:uid="{00000000-0005-0000-0000-0000DC0A0000}"/>
    <cellStyle name="Currency 3 2 2 3 3 3" xfId="5465" xr:uid="{00000000-0005-0000-0000-0000DD0A0000}"/>
    <cellStyle name="Currency 3 2 2 3 4" xfId="1569" xr:uid="{00000000-0005-0000-0000-0000DE0A0000}"/>
    <cellStyle name="Currency 3 2 2 3 4 2" xfId="3799" xr:uid="{00000000-0005-0000-0000-0000DF0A0000}"/>
    <cellStyle name="Currency 3 2 2 3 4 2 2" xfId="8023" xr:uid="{00000000-0005-0000-0000-0000E00A0000}"/>
    <cellStyle name="Currency 3 2 2 3 4 3" xfId="5878" xr:uid="{00000000-0005-0000-0000-0000E10A0000}"/>
    <cellStyle name="Currency 3 2 2 3 5" xfId="1983" xr:uid="{00000000-0005-0000-0000-0000E20A0000}"/>
    <cellStyle name="Currency 3 2 2 3 5 2" xfId="4212" xr:uid="{00000000-0005-0000-0000-0000E30A0000}"/>
    <cellStyle name="Currency 3 2 2 3 5 2 2" xfId="8436" xr:uid="{00000000-0005-0000-0000-0000E40A0000}"/>
    <cellStyle name="Currency 3 2 2 3 5 3" xfId="6291" xr:uid="{00000000-0005-0000-0000-0000E50A0000}"/>
    <cellStyle name="Currency 3 2 2 3 6" xfId="2418" xr:uid="{00000000-0005-0000-0000-0000E60A0000}"/>
    <cellStyle name="Currency 3 2 2 3 6 2" xfId="6704" xr:uid="{00000000-0005-0000-0000-0000E70A0000}"/>
    <cellStyle name="Currency 3 2 2 3 7" xfId="2715" xr:uid="{00000000-0005-0000-0000-0000E80A0000}"/>
    <cellStyle name="Currency 3 2 2 3 8" xfId="2796" xr:uid="{00000000-0005-0000-0000-0000E90A0000}"/>
    <cellStyle name="Currency 3 2 2 3 8 2" xfId="7021" xr:uid="{00000000-0005-0000-0000-0000EA0A0000}"/>
    <cellStyle name="Currency 3 2 2 3 9" xfId="4638" xr:uid="{00000000-0005-0000-0000-0000EB0A0000}"/>
    <cellStyle name="Currency 3 2 2 4" xfId="709" xr:uid="{00000000-0005-0000-0000-0000EC0A0000}"/>
    <cellStyle name="Currency 3 2 2 4 2" xfId="2970" xr:uid="{00000000-0005-0000-0000-0000ED0A0000}"/>
    <cellStyle name="Currency 3 2 2 4 2 2" xfId="7194" xr:uid="{00000000-0005-0000-0000-0000EE0A0000}"/>
    <cellStyle name="Currency 3 2 2 4 3" xfId="5049" xr:uid="{00000000-0005-0000-0000-0000EF0A0000}"/>
    <cellStyle name="Currency 3 2 2 5" xfId="1152" xr:uid="{00000000-0005-0000-0000-0000F00A0000}"/>
    <cellStyle name="Currency 3 2 2 5 2" xfId="3383" xr:uid="{00000000-0005-0000-0000-0000F10A0000}"/>
    <cellStyle name="Currency 3 2 2 5 2 2" xfId="7607" xr:uid="{00000000-0005-0000-0000-0000F20A0000}"/>
    <cellStyle name="Currency 3 2 2 5 3" xfId="5462" xr:uid="{00000000-0005-0000-0000-0000F30A0000}"/>
    <cellStyle name="Currency 3 2 2 6" xfId="1566" xr:uid="{00000000-0005-0000-0000-0000F40A0000}"/>
    <cellStyle name="Currency 3 2 2 6 2" xfId="3796" xr:uid="{00000000-0005-0000-0000-0000F50A0000}"/>
    <cellStyle name="Currency 3 2 2 6 2 2" xfId="8020" xr:uid="{00000000-0005-0000-0000-0000F60A0000}"/>
    <cellStyle name="Currency 3 2 2 6 3" xfId="5875" xr:uid="{00000000-0005-0000-0000-0000F70A0000}"/>
    <cellStyle name="Currency 3 2 2 7" xfId="1980" xr:uid="{00000000-0005-0000-0000-0000F80A0000}"/>
    <cellStyle name="Currency 3 2 2 7 2" xfId="4209" xr:uid="{00000000-0005-0000-0000-0000F90A0000}"/>
    <cellStyle name="Currency 3 2 2 7 2 2" xfId="8433" xr:uid="{00000000-0005-0000-0000-0000FA0A0000}"/>
    <cellStyle name="Currency 3 2 2 7 3" xfId="6288" xr:uid="{00000000-0005-0000-0000-0000FB0A0000}"/>
    <cellStyle name="Currency 3 2 2 8" xfId="2415" xr:uid="{00000000-0005-0000-0000-0000FC0A0000}"/>
    <cellStyle name="Currency 3 2 2 8 2" xfId="6701" xr:uid="{00000000-0005-0000-0000-0000FD0A0000}"/>
    <cellStyle name="Currency 3 2 2 9" xfId="2712" xr:uid="{00000000-0005-0000-0000-0000FE0A0000}"/>
    <cellStyle name="Currency 3 2 3" xfId="182" xr:uid="{00000000-0005-0000-0000-0000FF0A0000}"/>
    <cellStyle name="Currency 3 2 3 10" xfId="4639"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9" xr:uid="{00000000-0005-0000-0000-0000040B0000}"/>
    <cellStyle name="Currency 3 2 3 2 2 3" xfId="5054" xr:uid="{00000000-0005-0000-0000-0000050B0000}"/>
    <cellStyle name="Currency 3 2 3 2 3" xfId="1157" xr:uid="{00000000-0005-0000-0000-0000060B0000}"/>
    <cellStyle name="Currency 3 2 3 2 3 2" xfId="3388" xr:uid="{00000000-0005-0000-0000-0000070B0000}"/>
    <cellStyle name="Currency 3 2 3 2 3 2 2" xfId="7612" xr:uid="{00000000-0005-0000-0000-0000080B0000}"/>
    <cellStyle name="Currency 3 2 3 2 3 3" xfId="5467" xr:uid="{00000000-0005-0000-0000-0000090B0000}"/>
    <cellStyle name="Currency 3 2 3 2 4" xfId="1571" xr:uid="{00000000-0005-0000-0000-00000A0B0000}"/>
    <cellStyle name="Currency 3 2 3 2 4 2" xfId="3801" xr:uid="{00000000-0005-0000-0000-00000B0B0000}"/>
    <cellStyle name="Currency 3 2 3 2 4 2 2" xfId="8025" xr:uid="{00000000-0005-0000-0000-00000C0B0000}"/>
    <cellStyle name="Currency 3 2 3 2 4 3" xfId="5880" xr:uid="{00000000-0005-0000-0000-00000D0B0000}"/>
    <cellStyle name="Currency 3 2 3 2 5" xfId="1985" xr:uid="{00000000-0005-0000-0000-00000E0B0000}"/>
    <cellStyle name="Currency 3 2 3 2 5 2" xfId="4214" xr:uid="{00000000-0005-0000-0000-00000F0B0000}"/>
    <cellStyle name="Currency 3 2 3 2 5 2 2" xfId="8438" xr:uid="{00000000-0005-0000-0000-0000100B0000}"/>
    <cellStyle name="Currency 3 2 3 2 5 3" xfId="6293" xr:uid="{00000000-0005-0000-0000-0000110B0000}"/>
    <cellStyle name="Currency 3 2 3 2 6" xfId="2420" xr:uid="{00000000-0005-0000-0000-0000120B0000}"/>
    <cellStyle name="Currency 3 2 3 2 6 2" xfId="6706" xr:uid="{00000000-0005-0000-0000-0000130B0000}"/>
    <cellStyle name="Currency 3 2 3 2 7" xfId="2717" xr:uid="{00000000-0005-0000-0000-0000140B0000}"/>
    <cellStyle name="Currency 3 2 3 2 8" xfId="2798" xr:uid="{00000000-0005-0000-0000-0000150B0000}"/>
    <cellStyle name="Currency 3 2 3 2 8 2" xfId="7023" xr:uid="{00000000-0005-0000-0000-0000160B0000}"/>
    <cellStyle name="Currency 3 2 3 2 9" xfId="4640" xr:uid="{00000000-0005-0000-0000-0000170B0000}"/>
    <cellStyle name="Currency 3 2 3 3" xfId="713" xr:uid="{00000000-0005-0000-0000-0000180B0000}"/>
    <cellStyle name="Currency 3 2 3 3 2" xfId="2974" xr:uid="{00000000-0005-0000-0000-0000190B0000}"/>
    <cellStyle name="Currency 3 2 3 3 2 2" xfId="7198" xr:uid="{00000000-0005-0000-0000-00001A0B0000}"/>
    <cellStyle name="Currency 3 2 3 3 3" xfId="5053" xr:uid="{00000000-0005-0000-0000-00001B0B0000}"/>
    <cellStyle name="Currency 3 2 3 4" xfId="1156" xr:uid="{00000000-0005-0000-0000-00001C0B0000}"/>
    <cellStyle name="Currency 3 2 3 4 2" xfId="3387" xr:uid="{00000000-0005-0000-0000-00001D0B0000}"/>
    <cellStyle name="Currency 3 2 3 4 2 2" xfId="7611" xr:uid="{00000000-0005-0000-0000-00001E0B0000}"/>
    <cellStyle name="Currency 3 2 3 4 3" xfId="5466" xr:uid="{00000000-0005-0000-0000-00001F0B0000}"/>
    <cellStyle name="Currency 3 2 3 5" xfId="1570" xr:uid="{00000000-0005-0000-0000-0000200B0000}"/>
    <cellStyle name="Currency 3 2 3 5 2" xfId="3800" xr:uid="{00000000-0005-0000-0000-0000210B0000}"/>
    <cellStyle name="Currency 3 2 3 5 2 2" xfId="8024" xr:uid="{00000000-0005-0000-0000-0000220B0000}"/>
    <cellStyle name="Currency 3 2 3 5 3" xfId="5879" xr:uid="{00000000-0005-0000-0000-0000230B0000}"/>
    <cellStyle name="Currency 3 2 3 6" xfId="1984" xr:uid="{00000000-0005-0000-0000-0000240B0000}"/>
    <cellStyle name="Currency 3 2 3 6 2" xfId="4213" xr:uid="{00000000-0005-0000-0000-0000250B0000}"/>
    <cellStyle name="Currency 3 2 3 6 2 2" xfId="8437" xr:uid="{00000000-0005-0000-0000-0000260B0000}"/>
    <cellStyle name="Currency 3 2 3 6 3" xfId="6292" xr:uid="{00000000-0005-0000-0000-0000270B0000}"/>
    <cellStyle name="Currency 3 2 3 7" xfId="2419" xr:uid="{00000000-0005-0000-0000-0000280B0000}"/>
    <cellStyle name="Currency 3 2 3 7 2" xfId="6705" xr:uid="{00000000-0005-0000-0000-0000290B0000}"/>
    <cellStyle name="Currency 3 2 3 8" xfId="2716" xr:uid="{00000000-0005-0000-0000-00002A0B0000}"/>
    <cellStyle name="Currency 3 2 3 9" xfId="2797" xr:uid="{00000000-0005-0000-0000-00002B0B0000}"/>
    <cellStyle name="Currency 3 2 3 9 2" xfId="7022"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200" xr:uid="{00000000-0005-0000-0000-0000300B0000}"/>
    <cellStyle name="Currency 3 2 4 2 3" xfId="5055" xr:uid="{00000000-0005-0000-0000-0000310B0000}"/>
    <cellStyle name="Currency 3 2 4 3" xfId="1158" xr:uid="{00000000-0005-0000-0000-0000320B0000}"/>
    <cellStyle name="Currency 3 2 4 3 2" xfId="3389" xr:uid="{00000000-0005-0000-0000-0000330B0000}"/>
    <cellStyle name="Currency 3 2 4 3 2 2" xfId="7613" xr:uid="{00000000-0005-0000-0000-0000340B0000}"/>
    <cellStyle name="Currency 3 2 4 3 3" xfId="5468" xr:uid="{00000000-0005-0000-0000-0000350B0000}"/>
    <cellStyle name="Currency 3 2 4 4" xfId="1572" xr:uid="{00000000-0005-0000-0000-0000360B0000}"/>
    <cellStyle name="Currency 3 2 4 4 2" xfId="3802" xr:uid="{00000000-0005-0000-0000-0000370B0000}"/>
    <cellStyle name="Currency 3 2 4 4 2 2" xfId="8026" xr:uid="{00000000-0005-0000-0000-0000380B0000}"/>
    <cellStyle name="Currency 3 2 4 4 3" xfId="5881" xr:uid="{00000000-0005-0000-0000-0000390B0000}"/>
    <cellStyle name="Currency 3 2 4 5" xfId="1986" xr:uid="{00000000-0005-0000-0000-00003A0B0000}"/>
    <cellStyle name="Currency 3 2 4 5 2" xfId="4215" xr:uid="{00000000-0005-0000-0000-00003B0B0000}"/>
    <cellStyle name="Currency 3 2 4 5 2 2" xfId="8439" xr:uid="{00000000-0005-0000-0000-00003C0B0000}"/>
    <cellStyle name="Currency 3 2 4 5 3" xfId="6294" xr:uid="{00000000-0005-0000-0000-00003D0B0000}"/>
    <cellStyle name="Currency 3 2 4 6" xfId="2421" xr:uid="{00000000-0005-0000-0000-00003E0B0000}"/>
    <cellStyle name="Currency 3 2 4 6 2" xfId="6707" xr:uid="{00000000-0005-0000-0000-00003F0B0000}"/>
    <cellStyle name="Currency 3 2 4 7" xfId="2718" xr:uid="{00000000-0005-0000-0000-0000400B0000}"/>
    <cellStyle name="Currency 3 2 4 8" xfId="2799" xr:uid="{00000000-0005-0000-0000-0000410B0000}"/>
    <cellStyle name="Currency 3 2 4 8 2" xfId="7024" xr:uid="{00000000-0005-0000-0000-0000420B0000}"/>
    <cellStyle name="Currency 3 2 4 9" xfId="4641"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1" xr:uid="{00000000-0005-0000-0000-0000470B0000}"/>
    <cellStyle name="Currency 3 2 5 2 3" xfId="5056" xr:uid="{00000000-0005-0000-0000-0000480B0000}"/>
    <cellStyle name="Currency 3 2 5 3" xfId="1159" xr:uid="{00000000-0005-0000-0000-0000490B0000}"/>
    <cellStyle name="Currency 3 2 5 3 2" xfId="3390" xr:uid="{00000000-0005-0000-0000-00004A0B0000}"/>
    <cellStyle name="Currency 3 2 5 3 2 2" xfId="7614" xr:uid="{00000000-0005-0000-0000-00004B0B0000}"/>
    <cellStyle name="Currency 3 2 5 3 3" xfId="5469" xr:uid="{00000000-0005-0000-0000-00004C0B0000}"/>
    <cellStyle name="Currency 3 2 5 4" xfId="1573" xr:uid="{00000000-0005-0000-0000-00004D0B0000}"/>
    <cellStyle name="Currency 3 2 5 4 2" xfId="3803" xr:uid="{00000000-0005-0000-0000-00004E0B0000}"/>
    <cellStyle name="Currency 3 2 5 4 2 2" xfId="8027" xr:uid="{00000000-0005-0000-0000-00004F0B0000}"/>
    <cellStyle name="Currency 3 2 5 4 3" xfId="5882" xr:uid="{00000000-0005-0000-0000-0000500B0000}"/>
    <cellStyle name="Currency 3 2 5 5" xfId="1987" xr:uid="{00000000-0005-0000-0000-0000510B0000}"/>
    <cellStyle name="Currency 3 2 5 5 2" xfId="4216" xr:uid="{00000000-0005-0000-0000-0000520B0000}"/>
    <cellStyle name="Currency 3 2 5 5 2 2" xfId="8440" xr:uid="{00000000-0005-0000-0000-0000530B0000}"/>
    <cellStyle name="Currency 3 2 5 5 3" xfId="6295" xr:uid="{00000000-0005-0000-0000-0000540B0000}"/>
    <cellStyle name="Currency 3 2 5 6" xfId="2422" xr:uid="{00000000-0005-0000-0000-0000550B0000}"/>
    <cellStyle name="Currency 3 2 5 6 2" xfId="6708" xr:uid="{00000000-0005-0000-0000-0000560B0000}"/>
    <cellStyle name="Currency 3 2 5 7" xfId="2719" xr:uid="{00000000-0005-0000-0000-0000570B0000}"/>
    <cellStyle name="Currency 3 2 5 8" xfId="2800" xr:uid="{00000000-0005-0000-0000-0000580B0000}"/>
    <cellStyle name="Currency 3 2 5 8 2" xfId="7025" xr:uid="{00000000-0005-0000-0000-0000590B0000}"/>
    <cellStyle name="Currency 3 2 5 9" xfId="4642"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6" xr:uid="{00000000-0005-0000-0000-00006C0B0000}"/>
    <cellStyle name="Currency 5 2 2 2 11" xfId="4643" xr:uid="{00000000-0005-0000-0000-00006D0B0000}"/>
    <cellStyle name="Currency 5 2 2 2 2" xfId="197" xr:uid="{00000000-0005-0000-0000-00006E0B0000}"/>
    <cellStyle name="Currency 5 2 2 2 2 10" xfId="4644"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4" xr:uid="{00000000-0005-0000-0000-0000730B0000}"/>
    <cellStyle name="Currency 5 2 2 2 2 2 2 3" xfId="5059" xr:uid="{00000000-0005-0000-0000-0000740B0000}"/>
    <cellStyle name="Currency 5 2 2 2 2 2 3" xfId="1162" xr:uid="{00000000-0005-0000-0000-0000750B0000}"/>
    <cellStyle name="Currency 5 2 2 2 2 2 3 2" xfId="3393" xr:uid="{00000000-0005-0000-0000-0000760B0000}"/>
    <cellStyle name="Currency 5 2 2 2 2 2 3 2 2" xfId="7617" xr:uid="{00000000-0005-0000-0000-0000770B0000}"/>
    <cellStyle name="Currency 5 2 2 2 2 2 3 3" xfId="5472" xr:uid="{00000000-0005-0000-0000-0000780B0000}"/>
    <cellStyle name="Currency 5 2 2 2 2 2 4" xfId="1576" xr:uid="{00000000-0005-0000-0000-0000790B0000}"/>
    <cellStyle name="Currency 5 2 2 2 2 2 4 2" xfId="3806" xr:uid="{00000000-0005-0000-0000-00007A0B0000}"/>
    <cellStyle name="Currency 5 2 2 2 2 2 4 2 2" xfId="8030" xr:uid="{00000000-0005-0000-0000-00007B0B0000}"/>
    <cellStyle name="Currency 5 2 2 2 2 2 4 3" xfId="5885" xr:uid="{00000000-0005-0000-0000-00007C0B0000}"/>
    <cellStyle name="Currency 5 2 2 2 2 2 5" xfId="1990" xr:uid="{00000000-0005-0000-0000-00007D0B0000}"/>
    <cellStyle name="Currency 5 2 2 2 2 2 5 2" xfId="4219" xr:uid="{00000000-0005-0000-0000-00007E0B0000}"/>
    <cellStyle name="Currency 5 2 2 2 2 2 5 2 2" xfId="8443" xr:uid="{00000000-0005-0000-0000-00007F0B0000}"/>
    <cellStyle name="Currency 5 2 2 2 2 2 5 3" xfId="6298" xr:uid="{00000000-0005-0000-0000-0000800B0000}"/>
    <cellStyle name="Currency 5 2 2 2 2 2 6" xfId="2425" xr:uid="{00000000-0005-0000-0000-0000810B0000}"/>
    <cellStyle name="Currency 5 2 2 2 2 2 6 2" xfId="6711" xr:uid="{00000000-0005-0000-0000-0000820B0000}"/>
    <cellStyle name="Currency 5 2 2 2 2 2 7" xfId="2722" xr:uid="{00000000-0005-0000-0000-0000830B0000}"/>
    <cellStyle name="Currency 5 2 2 2 2 2 8" xfId="2803" xr:uid="{00000000-0005-0000-0000-0000840B0000}"/>
    <cellStyle name="Currency 5 2 2 2 2 2 8 2" xfId="7028" xr:uid="{00000000-0005-0000-0000-0000850B0000}"/>
    <cellStyle name="Currency 5 2 2 2 2 2 9" xfId="4645" xr:uid="{00000000-0005-0000-0000-0000860B0000}"/>
    <cellStyle name="Currency 5 2 2 2 2 3" xfId="725" xr:uid="{00000000-0005-0000-0000-0000870B0000}"/>
    <cellStyle name="Currency 5 2 2 2 2 3 2" xfId="2979" xr:uid="{00000000-0005-0000-0000-0000880B0000}"/>
    <cellStyle name="Currency 5 2 2 2 2 3 2 2" xfId="7203" xr:uid="{00000000-0005-0000-0000-0000890B0000}"/>
    <cellStyle name="Currency 5 2 2 2 2 3 3" xfId="5058" xr:uid="{00000000-0005-0000-0000-00008A0B0000}"/>
    <cellStyle name="Currency 5 2 2 2 2 4" xfId="1161" xr:uid="{00000000-0005-0000-0000-00008B0B0000}"/>
    <cellStyle name="Currency 5 2 2 2 2 4 2" xfId="3392" xr:uid="{00000000-0005-0000-0000-00008C0B0000}"/>
    <cellStyle name="Currency 5 2 2 2 2 4 2 2" xfId="7616" xr:uid="{00000000-0005-0000-0000-00008D0B0000}"/>
    <cellStyle name="Currency 5 2 2 2 2 4 3" xfId="5471" xr:uid="{00000000-0005-0000-0000-00008E0B0000}"/>
    <cellStyle name="Currency 5 2 2 2 2 5" xfId="1575" xr:uid="{00000000-0005-0000-0000-00008F0B0000}"/>
    <cellStyle name="Currency 5 2 2 2 2 5 2" xfId="3805" xr:uid="{00000000-0005-0000-0000-0000900B0000}"/>
    <cellStyle name="Currency 5 2 2 2 2 5 2 2" xfId="8029" xr:uid="{00000000-0005-0000-0000-0000910B0000}"/>
    <cellStyle name="Currency 5 2 2 2 2 5 3" xfId="5884" xr:uid="{00000000-0005-0000-0000-0000920B0000}"/>
    <cellStyle name="Currency 5 2 2 2 2 6" xfId="1989" xr:uid="{00000000-0005-0000-0000-0000930B0000}"/>
    <cellStyle name="Currency 5 2 2 2 2 6 2" xfId="4218" xr:uid="{00000000-0005-0000-0000-0000940B0000}"/>
    <cellStyle name="Currency 5 2 2 2 2 6 2 2" xfId="8442" xr:uid="{00000000-0005-0000-0000-0000950B0000}"/>
    <cellStyle name="Currency 5 2 2 2 2 6 3" xfId="6297" xr:uid="{00000000-0005-0000-0000-0000960B0000}"/>
    <cellStyle name="Currency 5 2 2 2 2 7" xfId="2424" xr:uid="{00000000-0005-0000-0000-0000970B0000}"/>
    <cellStyle name="Currency 5 2 2 2 2 7 2" xfId="6710" xr:uid="{00000000-0005-0000-0000-0000980B0000}"/>
    <cellStyle name="Currency 5 2 2 2 2 8" xfId="2721" xr:uid="{00000000-0005-0000-0000-0000990B0000}"/>
    <cellStyle name="Currency 5 2 2 2 2 9" xfId="2802" xr:uid="{00000000-0005-0000-0000-00009A0B0000}"/>
    <cellStyle name="Currency 5 2 2 2 2 9 2" xfId="7027"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5" xr:uid="{00000000-0005-0000-0000-00009F0B0000}"/>
    <cellStyle name="Currency 5 2 2 2 3 2 3" xfId="5060" xr:uid="{00000000-0005-0000-0000-0000A00B0000}"/>
    <cellStyle name="Currency 5 2 2 2 3 3" xfId="1163" xr:uid="{00000000-0005-0000-0000-0000A10B0000}"/>
    <cellStyle name="Currency 5 2 2 2 3 3 2" xfId="3394" xr:uid="{00000000-0005-0000-0000-0000A20B0000}"/>
    <cellStyle name="Currency 5 2 2 2 3 3 2 2" xfId="7618" xr:uid="{00000000-0005-0000-0000-0000A30B0000}"/>
    <cellStyle name="Currency 5 2 2 2 3 3 3" xfId="5473" xr:uid="{00000000-0005-0000-0000-0000A40B0000}"/>
    <cellStyle name="Currency 5 2 2 2 3 4" xfId="1577" xr:uid="{00000000-0005-0000-0000-0000A50B0000}"/>
    <cellStyle name="Currency 5 2 2 2 3 4 2" xfId="3807" xr:uid="{00000000-0005-0000-0000-0000A60B0000}"/>
    <cellStyle name="Currency 5 2 2 2 3 4 2 2" xfId="8031" xr:uid="{00000000-0005-0000-0000-0000A70B0000}"/>
    <cellStyle name="Currency 5 2 2 2 3 4 3" xfId="5886" xr:uid="{00000000-0005-0000-0000-0000A80B0000}"/>
    <cellStyle name="Currency 5 2 2 2 3 5" xfId="1991" xr:uid="{00000000-0005-0000-0000-0000A90B0000}"/>
    <cellStyle name="Currency 5 2 2 2 3 5 2" xfId="4220" xr:uid="{00000000-0005-0000-0000-0000AA0B0000}"/>
    <cellStyle name="Currency 5 2 2 2 3 5 2 2" xfId="8444" xr:uid="{00000000-0005-0000-0000-0000AB0B0000}"/>
    <cellStyle name="Currency 5 2 2 2 3 5 3" xfId="6299" xr:uid="{00000000-0005-0000-0000-0000AC0B0000}"/>
    <cellStyle name="Currency 5 2 2 2 3 6" xfId="2426" xr:uid="{00000000-0005-0000-0000-0000AD0B0000}"/>
    <cellStyle name="Currency 5 2 2 2 3 6 2" xfId="6712" xr:uid="{00000000-0005-0000-0000-0000AE0B0000}"/>
    <cellStyle name="Currency 5 2 2 2 3 7" xfId="2723" xr:uid="{00000000-0005-0000-0000-0000AF0B0000}"/>
    <cellStyle name="Currency 5 2 2 2 3 8" xfId="2804" xr:uid="{00000000-0005-0000-0000-0000B00B0000}"/>
    <cellStyle name="Currency 5 2 2 2 3 8 2" xfId="7029" xr:uid="{00000000-0005-0000-0000-0000B10B0000}"/>
    <cellStyle name="Currency 5 2 2 2 3 9" xfId="4646" xr:uid="{00000000-0005-0000-0000-0000B20B0000}"/>
    <cellStyle name="Currency 5 2 2 2 4" xfId="724" xr:uid="{00000000-0005-0000-0000-0000B30B0000}"/>
    <cellStyle name="Currency 5 2 2 2 4 2" xfId="2978" xr:uid="{00000000-0005-0000-0000-0000B40B0000}"/>
    <cellStyle name="Currency 5 2 2 2 4 2 2" xfId="7202" xr:uid="{00000000-0005-0000-0000-0000B50B0000}"/>
    <cellStyle name="Currency 5 2 2 2 4 3" xfId="5057" xr:uid="{00000000-0005-0000-0000-0000B60B0000}"/>
    <cellStyle name="Currency 5 2 2 2 5" xfId="1160" xr:uid="{00000000-0005-0000-0000-0000B70B0000}"/>
    <cellStyle name="Currency 5 2 2 2 5 2" xfId="3391" xr:uid="{00000000-0005-0000-0000-0000B80B0000}"/>
    <cellStyle name="Currency 5 2 2 2 5 2 2" xfId="7615" xr:uid="{00000000-0005-0000-0000-0000B90B0000}"/>
    <cellStyle name="Currency 5 2 2 2 5 3" xfId="5470" xr:uid="{00000000-0005-0000-0000-0000BA0B0000}"/>
    <cellStyle name="Currency 5 2 2 2 6" xfId="1574" xr:uid="{00000000-0005-0000-0000-0000BB0B0000}"/>
    <cellStyle name="Currency 5 2 2 2 6 2" xfId="3804" xr:uid="{00000000-0005-0000-0000-0000BC0B0000}"/>
    <cellStyle name="Currency 5 2 2 2 6 2 2" xfId="8028" xr:uid="{00000000-0005-0000-0000-0000BD0B0000}"/>
    <cellStyle name="Currency 5 2 2 2 6 3" xfId="5883" xr:uid="{00000000-0005-0000-0000-0000BE0B0000}"/>
    <cellStyle name="Currency 5 2 2 2 7" xfId="1988" xr:uid="{00000000-0005-0000-0000-0000BF0B0000}"/>
    <cellStyle name="Currency 5 2 2 2 7 2" xfId="4217" xr:uid="{00000000-0005-0000-0000-0000C00B0000}"/>
    <cellStyle name="Currency 5 2 2 2 7 2 2" xfId="8441" xr:uid="{00000000-0005-0000-0000-0000C10B0000}"/>
    <cellStyle name="Currency 5 2 2 2 7 3" xfId="6296" xr:uid="{00000000-0005-0000-0000-0000C20B0000}"/>
    <cellStyle name="Currency 5 2 2 2 8" xfId="2423" xr:uid="{00000000-0005-0000-0000-0000C30B0000}"/>
    <cellStyle name="Currency 5 2 2 2 8 2" xfId="6709" xr:uid="{00000000-0005-0000-0000-0000C40B0000}"/>
    <cellStyle name="Currency 5 2 2 2 9" xfId="2720" xr:uid="{00000000-0005-0000-0000-0000C50B0000}"/>
    <cellStyle name="Currency 5 2 2 3" xfId="200" xr:uid="{00000000-0005-0000-0000-0000C60B0000}"/>
    <cellStyle name="Currency 5 2 2 3 10" xfId="4647"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7" xr:uid="{00000000-0005-0000-0000-0000CB0B0000}"/>
    <cellStyle name="Currency 5 2 2 3 2 2 3" xfId="5062" xr:uid="{00000000-0005-0000-0000-0000CC0B0000}"/>
    <cellStyle name="Currency 5 2 2 3 2 3" xfId="1165" xr:uid="{00000000-0005-0000-0000-0000CD0B0000}"/>
    <cellStyle name="Currency 5 2 2 3 2 3 2" xfId="3396" xr:uid="{00000000-0005-0000-0000-0000CE0B0000}"/>
    <cellStyle name="Currency 5 2 2 3 2 3 2 2" xfId="7620" xr:uid="{00000000-0005-0000-0000-0000CF0B0000}"/>
    <cellStyle name="Currency 5 2 2 3 2 3 3" xfId="5475" xr:uid="{00000000-0005-0000-0000-0000D00B0000}"/>
    <cellStyle name="Currency 5 2 2 3 2 4" xfId="1579" xr:uid="{00000000-0005-0000-0000-0000D10B0000}"/>
    <cellStyle name="Currency 5 2 2 3 2 4 2" xfId="3809" xr:uid="{00000000-0005-0000-0000-0000D20B0000}"/>
    <cellStyle name="Currency 5 2 2 3 2 4 2 2" xfId="8033" xr:uid="{00000000-0005-0000-0000-0000D30B0000}"/>
    <cellStyle name="Currency 5 2 2 3 2 4 3" xfId="5888" xr:uid="{00000000-0005-0000-0000-0000D40B0000}"/>
    <cellStyle name="Currency 5 2 2 3 2 5" xfId="1993" xr:uid="{00000000-0005-0000-0000-0000D50B0000}"/>
    <cellStyle name="Currency 5 2 2 3 2 5 2" xfId="4222" xr:uid="{00000000-0005-0000-0000-0000D60B0000}"/>
    <cellStyle name="Currency 5 2 2 3 2 5 2 2" xfId="8446" xr:uid="{00000000-0005-0000-0000-0000D70B0000}"/>
    <cellStyle name="Currency 5 2 2 3 2 5 3" xfId="6301" xr:uid="{00000000-0005-0000-0000-0000D80B0000}"/>
    <cellStyle name="Currency 5 2 2 3 2 6" xfId="2428" xr:uid="{00000000-0005-0000-0000-0000D90B0000}"/>
    <cellStyle name="Currency 5 2 2 3 2 6 2" xfId="6714" xr:uid="{00000000-0005-0000-0000-0000DA0B0000}"/>
    <cellStyle name="Currency 5 2 2 3 2 7" xfId="2725" xr:uid="{00000000-0005-0000-0000-0000DB0B0000}"/>
    <cellStyle name="Currency 5 2 2 3 2 8" xfId="2806" xr:uid="{00000000-0005-0000-0000-0000DC0B0000}"/>
    <cellStyle name="Currency 5 2 2 3 2 8 2" xfId="7031" xr:uid="{00000000-0005-0000-0000-0000DD0B0000}"/>
    <cellStyle name="Currency 5 2 2 3 2 9" xfId="4648" xr:uid="{00000000-0005-0000-0000-0000DE0B0000}"/>
    <cellStyle name="Currency 5 2 2 3 3" xfId="728" xr:uid="{00000000-0005-0000-0000-0000DF0B0000}"/>
    <cellStyle name="Currency 5 2 2 3 3 2" xfId="2982" xr:uid="{00000000-0005-0000-0000-0000E00B0000}"/>
    <cellStyle name="Currency 5 2 2 3 3 2 2" xfId="7206" xr:uid="{00000000-0005-0000-0000-0000E10B0000}"/>
    <cellStyle name="Currency 5 2 2 3 3 3" xfId="5061" xr:uid="{00000000-0005-0000-0000-0000E20B0000}"/>
    <cellStyle name="Currency 5 2 2 3 4" xfId="1164" xr:uid="{00000000-0005-0000-0000-0000E30B0000}"/>
    <cellStyle name="Currency 5 2 2 3 4 2" xfId="3395" xr:uid="{00000000-0005-0000-0000-0000E40B0000}"/>
    <cellStyle name="Currency 5 2 2 3 4 2 2" xfId="7619" xr:uid="{00000000-0005-0000-0000-0000E50B0000}"/>
    <cellStyle name="Currency 5 2 2 3 4 3" xfId="5474" xr:uid="{00000000-0005-0000-0000-0000E60B0000}"/>
    <cellStyle name="Currency 5 2 2 3 5" xfId="1578" xr:uid="{00000000-0005-0000-0000-0000E70B0000}"/>
    <cellStyle name="Currency 5 2 2 3 5 2" xfId="3808" xr:uid="{00000000-0005-0000-0000-0000E80B0000}"/>
    <cellStyle name="Currency 5 2 2 3 5 2 2" xfId="8032" xr:uid="{00000000-0005-0000-0000-0000E90B0000}"/>
    <cellStyle name="Currency 5 2 2 3 5 3" xfId="5887" xr:uid="{00000000-0005-0000-0000-0000EA0B0000}"/>
    <cellStyle name="Currency 5 2 2 3 6" xfId="1992" xr:uid="{00000000-0005-0000-0000-0000EB0B0000}"/>
    <cellStyle name="Currency 5 2 2 3 6 2" xfId="4221" xr:uid="{00000000-0005-0000-0000-0000EC0B0000}"/>
    <cellStyle name="Currency 5 2 2 3 6 2 2" xfId="8445" xr:uid="{00000000-0005-0000-0000-0000ED0B0000}"/>
    <cellStyle name="Currency 5 2 2 3 6 3" xfId="6300" xr:uid="{00000000-0005-0000-0000-0000EE0B0000}"/>
    <cellStyle name="Currency 5 2 2 3 7" xfId="2427" xr:uid="{00000000-0005-0000-0000-0000EF0B0000}"/>
    <cellStyle name="Currency 5 2 2 3 7 2" xfId="6713" xr:uid="{00000000-0005-0000-0000-0000F00B0000}"/>
    <cellStyle name="Currency 5 2 2 3 8" xfId="2724" xr:uid="{00000000-0005-0000-0000-0000F10B0000}"/>
    <cellStyle name="Currency 5 2 2 3 9" xfId="2805" xr:uid="{00000000-0005-0000-0000-0000F20B0000}"/>
    <cellStyle name="Currency 5 2 2 3 9 2" xfId="7030"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8" xr:uid="{00000000-0005-0000-0000-0000F70B0000}"/>
    <cellStyle name="Currency 5 2 2 4 2 3" xfId="5063" xr:uid="{00000000-0005-0000-0000-0000F80B0000}"/>
    <cellStyle name="Currency 5 2 2 4 3" xfId="1166" xr:uid="{00000000-0005-0000-0000-0000F90B0000}"/>
    <cellStyle name="Currency 5 2 2 4 3 2" xfId="3397" xr:uid="{00000000-0005-0000-0000-0000FA0B0000}"/>
    <cellStyle name="Currency 5 2 2 4 3 2 2" xfId="7621" xr:uid="{00000000-0005-0000-0000-0000FB0B0000}"/>
    <cellStyle name="Currency 5 2 2 4 3 3" xfId="5476" xr:uid="{00000000-0005-0000-0000-0000FC0B0000}"/>
    <cellStyle name="Currency 5 2 2 4 4" xfId="1580" xr:uid="{00000000-0005-0000-0000-0000FD0B0000}"/>
    <cellStyle name="Currency 5 2 2 4 4 2" xfId="3810" xr:uid="{00000000-0005-0000-0000-0000FE0B0000}"/>
    <cellStyle name="Currency 5 2 2 4 4 2 2" xfId="8034" xr:uid="{00000000-0005-0000-0000-0000FF0B0000}"/>
    <cellStyle name="Currency 5 2 2 4 4 3" xfId="5889" xr:uid="{00000000-0005-0000-0000-0000000C0000}"/>
    <cellStyle name="Currency 5 2 2 4 5" xfId="1994" xr:uid="{00000000-0005-0000-0000-0000010C0000}"/>
    <cellStyle name="Currency 5 2 2 4 5 2" xfId="4223" xr:uid="{00000000-0005-0000-0000-0000020C0000}"/>
    <cellStyle name="Currency 5 2 2 4 5 2 2" xfId="8447" xr:uid="{00000000-0005-0000-0000-0000030C0000}"/>
    <cellStyle name="Currency 5 2 2 4 5 3" xfId="6302" xr:uid="{00000000-0005-0000-0000-0000040C0000}"/>
    <cellStyle name="Currency 5 2 2 4 6" xfId="2429" xr:uid="{00000000-0005-0000-0000-0000050C0000}"/>
    <cellStyle name="Currency 5 2 2 4 6 2" xfId="6715" xr:uid="{00000000-0005-0000-0000-0000060C0000}"/>
    <cellStyle name="Currency 5 2 2 4 7" xfId="2726" xr:uid="{00000000-0005-0000-0000-0000070C0000}"/>
    <cellStyle name="Currency 5 2 2 4 8" xfId="2807" xr:uid="{00000000-0005-0000-0000-0000080C0000}"/>
    <cellStyle name="Currency 5 2 2 4 8 2" xfId="7032" xr:uid="{00000000-0005-0000-0000-0000090C0000}"/>
    <cellStyle name="Currency 5 2 2 4 9" xfId="4649"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9" xr:uid="{00000000-0005-0000-0000-00000E0C0000}"/>
    <cellStyle name="Currency 5 2 2 5 2 3" xfId="5064" xr:uid="{00000000-0005-0000-0000-00000F0C0000}"/>
    <cellStyle name="Currency 5 2 2 5 3" xfId="1167" xr:uid="{00000000-0005-0000-0000-0000100C0000}"/>
    <cellStyle name="Currency 5 2 2 5 3 2" xfId="3398" xr:uid="{00000000-0005-0000-0000-0000110C0000}"/>
    <cellStyle name="Currency 5 2 2 5 3 2 2" xfId="7622" xr:uid="{00000000-0005-0000-0000-0000120C0000}"/>
    <cellStyle name="Currency 5 2 2 5 3 3" xfId="5477" xr:uid="{00000000-0005-0000-0000-0000130C0000}"/>
    <cellStyle name="Currency 5 2 2 5 4" xfId="1581" xr:uid="{00000000-0005-0000-0000-0000140C0000}"/>
    <cellStyle name="Currency 5 2 2 5 4 2" xfId="3811" xr:uid="{00000000-0005-0000-0000-0000150C0000}"/>
    <cellStyle name="Currency 5 2 2 5 4 2 2" xfId="8035" xr:uid="{00000000-0005-0000-0000-0000160C0000}"/>
    <cellStyle name="Currency 5 2 2 5 4 3" xfId="5890" xr:uid="{00000000-0005-0000-0000-0000170C0000}"/>
    <cellStyle name="Currency 5 2 2 5 5" xfId="1995" xr:uid="{00000000-0005-0000-0000-0000180C0000}"/>
    <cellStyle name="Currency 5 2 2 5 5 2" xfId="4224" xr:uid="{00000000-0005-0000-0000-0000190C0000}"/>
    <cellStyle name="Currency 5 2 2 5 5 2 2" xfId="8448" xr:uid="{00000000-0005-0000-0000-00001A0C0000}"/>
    <cellStyle name="Currency 5 2 2 5 5 3" xfId="6303" xr:uid="{00000000-0005-0000-0000-00001B0C0000}"/>
    <cellStyle name="Currency 5 2 2 5 6" xfId="2430" xr:uid="{00000000-0005-0000-0000-00001C0C0000}"/>
    <cellStyle name="Currency 5 2 2 5 6 2" xfId="6716" xr:uid="{00000000-0005-0000-0000-00001D0C0000}"/>
    <cellStyle name="Currency 5 2 2 5 7" xfId="2727" xr:uid="{00000000-0005-0000-0000-00001E0C0000}"/>
    <cellStyle name="Currency 5 2 2 5 8" xfId="2808" xr:uid="{00000000-0005-0000-0000-00001F0C0000}"/>
    <cellStyle name="Currency 5 2 2 5 8 2" xfId="7033" xr:uid="{00000000-0005-0000-0000-0000200C0000}"/>
    <cellStyle name="Currency 5 2 2 5 9" xfId="4650"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1"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1" xr:uid="{00000000-0005-0000-0000-0000290C0000}"/>
    <cellStyle name="Currency 5 2 4 2 2 3" xfId="5066" xr:uid="{00000000-0005-0000-0000-00002A0C0000}"/>
    <cellStyle name="Currency 5 2 4 2 3" xfId="1169" xr:uid="{00000000-0005-0000-0000-00002B0C0000}"/>
    <cellStyle name="Currency 5 2 4 2 3 2" xfId="3400" xr:uid="{00000000-0005-0000-0000-00002C0C0000}"/>
    <cellStyle name="Currency 5 2 4 2 3 2 2" xfId="7624" xr:uid="{00000000-0005-0000-0000-00002D0C0000}"/>
    <cellStyle name="Currency 5 2 4 2 3 3" xfId="5479" xr:uid="{00000000-0005-0000-0000-00002E0C0000}"/>
    <cellStyle name="Currency 5 2 4 2 4" xfId="1583" xr:uid="{00000000-0005-0000-0000-00002F0C0000}"/>
    <cellStyle name="Currency 5 2 4 2 4 2" xfId="3813" xr:uid="{00000000-0005-0000-0000-0000300C0000}"/>
    <cellStyle name="Currency 5 2 4 2 4 2 2" xfId="8037" xr:uid="{00000000-0005-0000-0000-0000310C0000}"/>
    <cellStyle name="Currency 5 2 4 2 4 3" xfId="5892" xr:uid="{00000000-0005-0000-0000-0000320C0000}"/>
    <cellStyle name="Currency 5 2 4 2 5" xfId="1997" xr:uid="{00000000-0005-0000-0000-0000330C0000}"/>
    <cellStyle name="Currency 5 2 4 2 5 2" xfId="4226" xr:uid="{00000000-0005-0000-0000-0000340C0000}"/>
    <cellStyle name="Currency 5 2 4 2 5 2 2" xfId="8450" xr:uid="{00000000-0005-0000-0000-0000350C0000}"/>
    <cellStyle name="Currency 5 2 4 2 5 3" xfId="6305" xr:uid="{00000000-0005-0000-0000-0000360C0000}"/>
    <cellStyle name="Currency 5 2 4 2 6" xfId="2432" xr:uid="{00000000-0005-0000-0000-0000370C0000}"/>
    <cellStyle name="Currency 5 2 4 2 6 2" xfId="6718" xr:uid="{00000000-0005-0000-0000-0000380C0000}"/>
    <cellStyle name="Currency 5 2 4 2 7" xfId="2729" xr:uid="{00000000-0005-0000-0000-0000390C0000}"/>
    <cellStyle name="Currency 5 2 4 2 8" xfId="2810" xr:uid="{00000000-0005-0000-0000-00003A0C0000}"/>
    <cellStyle name="Currency 5 2 4 2 8 2" xfId="7035" xr:uid="{00000000-0005-0000-0000-00003B0C0000}"/>
    <cellStyle name="Currency 5 2 4 2 9" xfId="4652" xr:uid="{00000000-0005-0000-0000-00003C0C0000}"/>
    <cellStyle name="Currency 5 2 4 3" xfId="733" xr:uid="{00000000-0005-0000-0000-00003D0C0000}"/>
    <cellStyle name="Currency 5 2 4 3 2" xfId="2986" xr:uid="{00000000-0005-0000-0000-00003E0C0000}"/>
    <cellStyle name="Currency 5 2 4 3 2 2" xfId="7210" xr:uid="{00000000-0005-0000-0000-00003F0C0000}"/>
    <cellStyle name="Currency 5 2 4 3 3" xfId="5065" xr:uid="{00000000-0005-0000-0000-0000400C0000}"/>
    <cellStyle name="Currency 5 2 4 4" xfId="1168" xr:uid="{00000000-0005-0000-0000-0000410C0000}"/>
    <cellStyle name="Currency 5 2 4 4 2" xfId="3399" xr:uid="{00000000-0005-0000-0000-0000420C0000}"/>
    <cellStyle name="Currency 5 2 4 4 2 2" xfId="7623" xr:uid="{00000000-0005-0000-0000-0000430C0000}"/>
    <cellStyle name="Currency 5 2 4 4 3" xfId="5478" xr:uid="{00000000-0005-0000-0000-0000440C0000}"/>
    <cellStyle name="Currency 5 2 4 5" xfId="1582" xr:uid="{00000000-0005-0000-0000-0000450C0000}"/>
    <cellStyle name="Currency 5 2 4 5 2" xfId="3812" xr:uid="{00000000-0005-0000-0000-0000460C0000}"/>
    <cellStyle name="Currency 5 2 4 5 2 2" xfId="8036" xr:uid="{00000000-0005-0000-0000-0000470C0000}"/>
    <cellStyle name="Currency 5 2 4 5 3" xfId="5891" xr:uid="{00000000-0005-0000-0000-0000480C0000}"/>
    <cellStyle name="Currency 5 2 4 6" xfId="1996" xr:uid="{00000000-0005-0000-0000-0000490C0000}"/>
    <cellStyle name="Currency 5 2 4 6 2" xfId="4225" xr:uid="{00000000-0005-0000-0000-00004A0C0000}"/>
    <cellStyle name="Currency 5 2 4 6 2 2" xfId="8449" xr:uid="{00000000-0005-0000-0000-00004B0C0000}"/>
    <cellStyle name="Currency 5 2 4 6 3" xfId="6304" xr:uid="{00000000-0005-0000-0000-00004C0C0000}"/>
    <cellStyle name="Currency 5 2 4 7" xfId="2431" xr:uid="{00000000-0005-0000-0000-00004D0C0000}"/>
    <cellStyle name="Currency 5 2 4 7 2" xfId="6717" xr:uid="{00000000-0005-0000-0000-00004E0C0000}"/>
    <cellStyle name="Currency 5 2 4 8" xfId="2728" xr:uid="{00000000-0005-0000-0000-00004F0C0000}"/>
    <cellStyle name="Currency 5 2 4 9" xfId="2809" xr:uid="{00000000-0005-0000-0000-0000500C0000}"/>
    <cellStyle name="Currency 5 2 4 9 2" xfId="7034"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2" xr:uid="{00000000-0005-0000-0000-0000550C0000}"/>
    <cellStyle name="Currency 5 2 5 2 3" xfId="5067" xr:uid="{00000000-0005-0000-0000-0000560C0000}"/>
    <cellStyle name="Currency 5 2 5 3" xfId="1170" xr:uid="{00000000-0005-0000-0000-0000570C0000}"/>
    <cellStyle name="Currency 5 2 5 3 2" xfId="3401" xr:uid="{00000000-0005-0000-0000-0000580C0000}"/>
    <cellStyle name="Currency 5 2 5 3 2 2" xfId="7625" xr:uid="{00000000-0005-0000-0000-0000590C0000}"/>
    <cellStyle name="Currency 5 2 5 3 3" xfId="5480" xr:uid="{00000000-0005-0000-0000-00005A0C0000}"/>
    <cellStyle name="Currency 5 2 5 4" xfId="1584" xr:uid="{00000000-0005-0000-0000-00005B0C0000}"/>
    <cellStyle name="Currency 5 2 5 4 2" xfId="3814" xr:uid="{00000000-0005-0000-0000-00005C0C0000}"/>
    <cellStyle name="Currency 5 2 5 4 2 2" xfId="8038" xr:uid="{00000000-0005-0000-0000-00005D0C0000}"/>
    <cellStyle name="Currency 5 2 5 4 3" xfId="5893" xr:uid="{00000000-0005-0000-0000-00005E0C0000}"/>
    <cellStyle name="Currency 5 2 5 5" xfId="1998" xr:uid="{00000000-0005-0000-0000-00005F0C0000}"/>
    <cellStyle name="Currency 5 2 5 5 2" xfId="4227" xr:uid="{00000000-0005-0000-0000-0000600C0000}"/>
    <cellStyle name="Currency 5 2 5 5 2 2" xfId="8451" xr:uid="{00000000-0005-0000-0000-0000610C0000}"/>
    <cellStyle name="Currency 5 2 5 5 3" xfId="6306" xr:uid="{00000000-0005-0000-0000-0000620C0000}"/>
    <cellStyle name="Currency 5 2 5 6" xfId="2433" xr:uid="{00000000-0005-0000-0000-0000630C0000}"/>
    <cellStyle name="Currency 5 2 5 6 2" xfId="6719" xr:uid="{00000000-0005-0000-0000-0000640C0000}"/>
    <cellStyle name="Currency 5 2 5 7" xfId="2730" xr:uid="{00000000-0005-0000-0000-0000650C0000}"/>
    <cellStyle name="Currency 5 2 5 8" xfId="2811" xr:uid="{00000000-0005-0000-0000-0000660C0000}"/>
    <cellStyle name="Currency 5 2 5 8 2" xfId="7036" xr:uid="{00000000-0005-0000-0000-0000670C0000}"/>
    <cellStyle name="Currency 5 2 5 9" xfId="4653"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3" xr:uid="{00000000-0005-0000-0000-00006C0C0000}"/>
    <cellStyle name="Currency 5 2 6 2 3" xfId="5068" xr:uid="{00000000-0005-0000-0000-00006D0C0000}"/>
    <cellStyle name="Currency 5 2 6 3" xfId="1171" xr:uid="{00000000-0005-0000-0000-00006E0C0000}"/>
    <cellStyle name="Currency 5 2 6 3 2" xfId="3402" xr:uid="{00000000-0005-0000-0000-00006F0C0000}"/>
    <cellStyle name="Currency 5 2 6 3 2 2" xfId="7626" xr:uid="{00000000-0005-0000-0000-0000700C0000}"/>
    <cellStyle name="Currency 5 2 6 3 3" xfId="5481" xr:uid="{00000000-0005-0000-0000-0000710C0000}"/>
    <cellStyle name="Currency 5 2 6 4" xfId="1585" xr:uid="{00000000-0005-0000-0000-0000720C0000}"/>
    <cellStyle name="Currency 5 2 6 4 2" xfId="3815" xr:uid="{00000000-0005-0000-0000-0000730C0000}"/>
    <cellStyle name="Currency 5 2 6 4 2 2" xfId="8039" xr:uid="{00000000-0005-0000-0000-0000740C0000}"/>
    <cellStyle name="Currency 5 2 6 4 3" xfId="5894" xr:uid="{00000000-0005-0000-0000-0000750C0000}"/>
    <cellStyle name="Currency 5 2 6 5" xfId="1999" xr:uid="{00000000-0005-0000-0000-0000760C0000}"/>
    <cellStyle name="Currency 5 2 6 5 2" xfId="4228" xr:uid="{00000000-0005-0000-0000-0000770C0000}"/>
    <cellStyle name="Currency 5 2 6 5 2 2" xfId="8452" xr:uid="{00000000-0005-0000-0000-0000780C0000}"/>
    <cellStyle name="Currency 5 2 6 5 3" xfId="6307" xr:uid="{00000000-0005-0000-0000-0000790C0000}"/>
    <cellStyle name="Currency 5 2 6 6" xfId="2434" xr:uid="{00000000-0005-0000-0000-00007A0C0000}"/>
    <cellStyle name="Currency 5 2 6 6 2" xfId="6720" xr:uid="{00000000-0005-0000-0000-00007B0C0000}"/>
    <cellStyle name="Currency 5 2 6 7" xfId="2731" xr:uid="{00000000-0005-0000-0000-00007C0C0000}"/>
    <cellStyle name="Currency 5 2 6 8" xfId="2812" xr:uid="{00000000-0005-0000-0000-00007D0C0000}"/>
    <cellStyle name="Currency 5 2 6 8 2" xfId="7037" xr:uid="{00000000-0005-0000-0000-00007E0C0000}"/>
    <cellStyle name="Currency 5 2 6 9" xfId="4654"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8" xr:uid="{00000000-0005-0000-0000-0000840C0000}"/>
    <cellStyle name="Currency 5 3 2 11" xfId="4655" xr:uid="{00000000-0005-0000-0000-0000850C0000}"/>
    <cellStyle name="Currency 5 3 2 2" xfId="211" xr:uid="{00000000-0005-0000-0000-0000860C0000}"/>
    <cellStyle name="Currency 5 3 2 2 10" xfId="4656"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6" xr:uid="{00000000-0005-0000-0000-00008B0C0000}"/>
    <cellStyle name="Currency 5 3 2 2 2 2 3" xfId="5071" xr:uid="{00000000-0005-0000-0000-00008C0C0000}"/>
    <cellStyle name="Currency 5 3 2 2 2 3" xfId="1174" xr:uid="{00000000-0005-0000-0000-00008D0C0000}"/>
    <cellStyle name="Currency 5 3 2 2 2 3 2" xfId="3405" xr:uid="{00000000-0005-0000-0000-00008E0C0000}"/>
    <cellStyle name="Currency 5 3 2 2 2 3 2 2" xfId="7629" xr:uid="{00000000-0005-0000-0000-00008F0C0000}"/>
    <cellStyle name="Currency 5 3 2 2 2 3 3" xfId="5484" xr:uid="{00000000-0005-0000-0000-0000900C0000}"/>
    <cellStyle name="Currency 5 3 2 2 2 4" xfId="1588" xr:uid="{00000000-0005-0000-0000-0000910C0000}"/>
    <cellStyle name="Currency 5 3 2 2 2 4 2" xfId="3818" xr:uid="{00000000-0005-0000-0000-0000920C0000}"/>
    <cellStyle name="Currency 5 3 2 2 2 4 2 2" xfId="8042" xr:uid="{00000000-0005-0000-0000-0000930C0000}"/>
    <cellStyle name="Currency 5 3 2 2 2 4 3" xfId="5897" xr:uid="{00000000-0005-0000-0000-0000940C0000}"/>
    <cellStyle name="Currency 5 3 2 2 2 5" xfId="2002" xr:uid="{00000000-0005-0000-0000-0000950C0000}"/>
    <cellStyle name="Currency 5 3 2 2 2 5 2" xfId="4231" xr:uid="{00000000-0005-0000-0000-0000960C0000}"/>
    <cellStyle name="Currency 5 3 2 2 2 5 2 2" xfId="8455" xr:uid="{00000000-0005-0000-0000-0000970C0000}"/>
    <cellStyle name="Currency 5 3 2 2 2 5 3" xfId="6310" xr:uid="{00000000-0005-0000-0000-0000980C0000}"/>
    <cellStyle name="Currency 5 3 2 2 2 6" xfId="2437" xr:uid="{00000000-0005-0000-0000-0000990C0000}"/>
    <cellStyle name="Currency 5 3 2 2 2 6 2" xfId="6723" xr:uid="{00000000-0005-0000-0000-00009A0C0000}"/>
    <cellStyle name="Currency 5 3 2 2 2 7" xfId="2734" xr:uid="{00000000-0005-0000-0000-00009B0C0000}"/>
    <cellStyle name="Currency 5 3 2 2 2 8" xfId="2815" xr:uid="{00000000-0005-0000-0000-00009C0C0000}"/>
    <cellStyle name="Currency 5 3 2 2 2 8 2" xfId="7040" xr:uid="{00000000-0005-0000-0000-00009D0C0000}"/>
    <cellStyle name="Currency 5 3 2 2 2 9" xfId="4657" xr:uid="{00000000-0005-0000-0000-00009E0C0000}"/>
    <cellStyle name="Currency 5 3 2 2 3" xfId="738" xr:uid="{00000000-0005-0000-0000-00009F0C0000}"/>
    <cellStyle name="Currency 5 3 2 2 3 2" xfId="2991" xr:uid="{00000000-0005-0000-0000-0000A00C0000}"/>
    <cellStyle name="Currency 5 3 2 2 3 2 2" xfId="7215" xr:uid="{00000000-0005-0000-0000-0000A10C0000}"/>
    <cellStyle name="Currency 5 3 2 2 3 3" xfId="5070" xr:uid="{00000000-0005-0000-0000-0000A20C0000}"/>
    <cellStyle name="Currency 5 3 2 2 4" xfId="1173" xr:uid="{00000000-0005-0000-0000-0000A30C0000}"/>
    <cellStyle name="Currency 5 3 2 2 4 2" xfId="3404" xr:uid="{00000000-0005-0000-0000-0000A40C0000}"/>
    <cellStyle name="Currency 5 3 2 2 4 2 2" xfId="7628" xr:uid="{00000000-0005-0000-0000-0000A50C0000}"/>
    <cellStyle name="Currency 5 3 2 2 4 3" xfId="5483" xr:uid="{00000000-0005-0000-0000-0000A60C0000}"/>
    <cellStyle name="Currency 5 3 2 2 5" xfId="1587" xr:uid="{00000000-0005-0000-0000-0000A70C0000}"/>
    <cellStyle name="Currency 5 3 2 2 5 2" xfId="3817" xr:uid="{00000000-0005-0000-0000-0000A80C0000}"/>
    <cellStyle name="Currency 5 3 2 2 5 2 2" xfId="8041" xr:uid="{00000000-0005-0000-0000-0000A90C0000}"/>
    <cellStyle name="Currency 5 3 2 2 5 3" xfId="5896" xr:uid="{00000000-0005-0000-0000-0000AA0C0000}"/>
    <cellStyle name="Currency 5 3 2 2 6" xfId="2001" xr:uid="{00000000-0005-0000-0000-0000AB0C0000}"/>
    <cellStyle name="Currency 5 3 2 2 6 2" xfId="4230" xr:uid="{00000000-0005-0000-0000-0000AC0C0000}"/>
    <cellStyle name="Currency 5 3 2 2 6 2 2" xfId="8454" xr:uid="{00000000-0005-0000-0000-0000AD0C0000}"/>
    <cellStyle name="Currency 5 3 2 2 6 3" xfId="6309" xr:uid="{00000000-0005-0000-0000-0000AE0C0000}"/>
    <cellStyle name="Currency 5 3 2 2 7" xfId="2436" xr:uid="{00000000-0005-0000-0000-0000AF0C0000}"/>
    <cellStyle name="Currency 5 3 2 2 7 2" xfId="6722" xr:uid="{00000000-0005-0000-0000-0000B00C0000}"/>
    <cellStyle name="Currency 5 3 2 2 8" xfId="2733" xr:uid="{00000000-0005-0000-0000-0000B10C0000}"/>
    <cellStyle name="Currency 5 3 2 2 9" xfId="2814" xr:uid="{00000000-0005-0000-0000-0000B20C0000}"/>
    <cellStyle name="Currency 5 3 2 2 9 2" xfId="7039"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7" xr:uid="{00000000-0005-0000-0000-0000B70C0000}"/>
    <cellStyle name="Currency 5 3 2 3 2 3" xfId="5072" xr:uid="{00000000-0005-0000-0000-0000B80C0000}"/>
    <cellStyle name="Currency 5 3 2 3 3" xfId="1175" xr:uid="{00000000-0005-0000-0000-0000B90C0000}"/>
    <cellStyle name="Currency 5 3 2 3 3 2" xfId="3406" xr:uid="{00000000-0005-0000-0000-0000BA0C0000}"/>
    <cellStyle name="Currency 5 3 2 3 3 2 2" xfId="7630" xr:uid="{00000000-0005-0000-0000-0000BB0C0000}"/>
    <cellStyle name="Currency 5 3 2 3 3 3" xfId="5485" xr:uid="{00000000-0005-0000-0000-0000BC0C0000}"/>
    <cellStyle name="Currency 5 3 2 3 4" xfId="1589" xr:uid="{00000000-0005-0000-0000-0000BD0C0000}"/>
    <cellStyle name="Currency 5 3 2 3 4 2" xfId="3819" xr:uid="{00000000-0005-0000-0000-0000BE0C0000}"/>
    <cellStyle name="Currency 5 3 2 3 4 2 2" xfId="8043" xr:uid="{00000000-0005-0000-0000-0000BF0C0000}"/>
    <cellStyle name="Currency 5 3 2 3 4 3" xfId="5898" xr:uid="{00000000-0005-0000-0000-0000C00C0000}"/>
    <cellStyle name="Currency 5 3 2 3 5" xfId="2003" xr:uid="{00000000-0005-0000-0000-0000C10C0000}"/>
    <cellStyle name="Currency 5 3 2 3 5 2" xfId="4232" xr:uid="{00000000-0005-0000-0000-0000C20C0000}"/>
    <cellStyle name="Currency 5 3 2 3 5 2 2" xfId="8456" xr:uid="{00000000-0005-0000-0000-0000C30C0000}"/>
    <cellStyle name="Currency 5 3 2 3 5 3" xfId="6311" xr:uid="{00000000-0005-0000-0000-0000C40C0000}"/>
    <cellStyle name="Currency 5 3 2 3 6" xfId="2438" xr:uid="{00000000-0005-0000-0000-0000C50C0000}"/>
    <cellStyle name="Currency 5 3 2 3 6 2" xfId="6724" xr:uid="{00000000-0005-0000-0000-0000C60C0000}"/>
    <cellStyle name="Currency 5 3 2 3 7" xfId="2735" xr:uid="{00000000-0005-0000-0000-0000C70C0000}"/>
    <cellStyle name="Currency 5 3 2 3 8" xfId="2816" xr:uid="{00000000-0005-0000-0000-0000C80C0000}"/>
    <cellStyle name="Currency 5 3 2 3 8 2" xfId="7041" xr:uid="{00000000-0005-0000-0000-0000C90C0000}"/>
    <cellStyle name="Currency 5 3 2 3 9" xfId="4658" xr:uid="{00000000-0005-0000-0000-0000CA0C0000}"/>
    <cellStyle name="Currency 5 3 2 4" xfId="737" xr:uid="{00000000-0005-0000-0000-0000CB0C0000}"/>
    <cellStyle name="Currency 5 3 2 4 2" xfId="2990" xr:uid="{00000000-0005-0000-0000-0000CC0C0000}"/>
    <cellStyle name="Currency 5 3 2 4 2 2" xfId="7214" xr:uid="{00000000-0005-0000-0000-0000CD0C0000}"/>
    <cellStyle name="Currency 5 3 2 4 3" xfId="5069" xr:uid="{00000000-0005-0000-0000-0000CE0C0000}"/>
    <cellStyle name="Currency 5 3 2 5" xfId="1172" xr:uid="{00000000-0005-0000-0000-0000CF0C0000}"/>
    <cellStyle name="Currency 5 3 2 5 2" xfId="3403" xr:uid="{00000000-0005-0000-0000-0000D00C0000}"/>
    <cellStyle name="Currency 5 3 2 5 2 2" xfId="7627" xr:uid="{00000000-0005-0000-0000-0000D10C0000}"/>
    <cellStyle name="Currency 5 3 2 5 3" xfId="5482" xr:uid="{00000000-0005-0000-0000-0000D20C0000}"/>
    <cellStyle name="Currency 5 3 2 6" xfId="1586" xr:uid="{00000000-0005-0000-0000-0000D30C0000}"/>
    <cellStyle name="Currency 5 3 2 6 2" xfId="3816" xr:uid="{00000000-0005-0000-0000-0000D40C0000}"/>
    <cellStyle name="Currency 5 3 2 6 2 2" xfId="8040" xr:uid="{00000000-0005-0000-0000-0000D50C0000}"/>
    <cellStyle name="Currency 5 3 2 6 3" xfId="5895" xr:uid="{00000000-0005-0000-0000-0000D60C0000}"/>
    <cellStyle name="Currency 5 3 2 7" xfId="2000" xr:uid="{00000000-0005-0000-0000-0000D70C0000}"/>
    <cellStyle name="Currency 5 3 2 7 2" xfId="4229" xr:uid="{00000000-0005-0000-0000-0000D80C0000}"/>
    <cellStyle name="Currency 5 3 2 7 2 2" xfId="8453" xr:uid="{00000000-0005-0000-0000-0000D90C0000}"/>
    <cellStyle name="Currency 5 3 2 7 3" xfId="6308" xr:uid="{00000000-0005-0000-0000-0000DA0C0000}"/>
    <cellStyle name="Currency 5 3 2 8" xfId="2435" xr:uid="{00000000-0005-0000-0000-0000DB0C0000}"/>
    <cellStyle name="Currency 5 3 2 8 2" xfId="6721" xr:uid="{00000000-0005-0000-0000-0000DC0C0000}"/>
    <cellStyle name="Currency 5 3 2 9" xfId="2732" xr:uid="{00000000-0005-0000-0000-0000DD0C0000}"/>
    <cellStyle name="Currency 5 3 3" xfId="214" xr:uid="{00000000-0005-0000-0000-0000DE0C0000}"/>
    <cellStyle name="Currency 5 3 3 10" xfId="4659"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9" xr:uid="{00000000-0005-0000-0000-0000E30C0000}"/>
    <cellStyle name="Currency 5 3 3 2 2 3" xfId="5074" xr:uid="{00000000-0005-0000-0000-0000E40C0000}"/>
    <cellStyle name="Currency 5 3 3 2 3" xfId="1177" xr:uid="{00000000-0005-0000-0000-0000E50C0000}"/>
    <cellStyle name="Currency 5 3 3 2 3 2" xfId="3408" xr:uid="{00000000-0005-0000-0000-0000E60C0000}"/>
    <cellStyle name="Currency 5 3 3 2 3 2 2" xfId="7632" xr:uid="{00000000-0005-0000-0000-0000E70C0000}"/>
    <cellStyle name="Currency 5 3 3 2 3 3" xfId="5487" xr:uid="{00000000-0005-0000-0000-0000E80C0000}"/>
    <cellStyle name="Currency 5 3 3 2 4" xfId="1591" xr:uid="{00000000-0005-0000-0000-0000E90C0000}"/>
    <cellStyle name="Currency 5 3 3 2 4 2" xfId="3821" xr:uid="{00000000-0005-0000-0000-0000EA0C0000}"/>
    <cellStyle name="Currency 5 3 3 2 4 2 2" xfId="8045" xr:uid="{00000000-0005-0000-0000-0000EB0C0000}"/>
    <cellStyle name="Currency 5 3 3 2 4 3" xfId="5900" xr:uid="{00000000-0005-0000-0000-0000EC0C0000}"/>
    <cellStyle name="Currency 5 3 3 2 5" xfId="2005" xr:uid="{00000000-0005-0000-0000-0000ED0C0000}"/>
    <cellStyle name="Currency 5 3 3 2 5 2" xfId="4234" xr:uid="{00000000-0005-0000-0000-0000EE0C0000}"/>
    <cellStyle name="Currency 5 3 3 2 5 2 2" xfId="8458" xr:uid="{00000000-0005-0000-0000-0000EF0C0000}"/>
    <cellStyle name="Currency 5 3 3 2 5 3" xfId="6313" xr:uid="{00000000-0005-0000-0000-0000F00C0000}"/>
    <cellStyle name="Currency 5 3 3 2 6" xfId="2440" xr:uid="{00000000-0005-0000-0000-0000F10C0000}"/>
    <cellStyle name="Currency 5 3 3 2 6 2" xfId="6726" xr:uid="{00000000-0005-0000-0000-0000F20C0000}"/>
    <cellStyle name="Currency 5 3 3 2 7" xfId="2737" xr:uid="{00000000-0005-0000-0000-0000F30C0000}"/>
    <cellStyle name="Currency 5 3 3 2 8" xfId="2818" xr:uid="{00000000-0005-0000-0000-0000F40C0000}"/>
    <cellStyle name="Currency 5 3 3 2 8 2" xfId="7043" xr:uid="{00000000-0005-0000-0000-0000F50C0000}"/>
    <cellStyle name="Currency 5 3 3 2 9" xfId="4660" xr:uid="{00000000-0005-0000-0000-0000F60C0000}"/>
    <cellStyle name="Currency 5 3 3 3" xfId="741" xr:uid="{00000000-0005-0000-0000-0000F70C0000}"/>
    <cellStyle name="Currency 5 3 3 3 2" xfId="2994" xr:uid="{00000000-0005-0000-0000-0000F80C0000}"/>
    <cellStyle name="Currency 5 3 3 3 2 2" xfId="7218" xr:uid="{00000000-0005-0000-0000-0000F90C0000}"/>
    <cellStyle name="Currency 5 3 3 3 3" xfId="5073" xr:uid="{00000000-0005-0000-0000-0000FA0C0000}"/>
    <cellStyle name="Currency 5 3 3 4" xfId="1176" xr:uid="{00000000-0005-0000-0000-0000FB0C0000}"/>
    <cellStyle name="Currency 5 3 3 4 2" xfId="3407" xr:uid="{00000000-0005-0000-0000-0000FC0C0000}"/>
    <cellStyle name="Currency 5 3 3 4 2 2" xfId="7631" xr:uid="{00000000-0005-0000-0000-0000FD0C0000}"/>
    <cellStyle name="Currency 5 3 3 4 3" xfId="5486" xr:uid="{00000000-0005-0000-0000-0000FE0C0000}"/>
    <cellStyle name="Currency 5 3 3 5" xfId="1590" xr:uid="{00000000-0005-0000-0000-0000FF0C0000}"/>
    <cellStyle name="Currency 5 3 3 5 2" xfId="3820" xr:uid="{00000000-0005-0000-0000-0000000D0000}"/>
    <cellStyle name="Currency 5 3 3 5 2 2" xfId="8044" xr:uid="{00000000-0005-0000-0000-0000010D0000}"/>
    <cellStyle name="Currency 5 3 3 5 3" xfId="5899" xr:uid="{00000000-0005-0000-0000-0000020D0000}"/>
    <cellStyle name="Currency 5 3 3 6" xfId="2004" xr:uid="{00000000-0005-0000-0000-0000030D0000}"/>
    <cellStyle name="Currency 5 3 3 6 2" xfId="4233" xr:uid="{00000000-0005-0000-0000-0000040D0000}"/>
    <cellStyle name="Currency 5 3 3 6 2 2" xfId="8457" xr:uid="{00000000-0005-0000-0000-0000050D0000}"/>
    <cellStyle name="Currency 5 3 3 6 3" xfId="6312" xr:uid="{00000000-0005-0000-0000-0000060D0000}"/>
    <cellStyle name="Currency 5 3 3 7" xfId="2439" xr:uid="{00000000-0005-0000-0000-0000070D0000}"/>
    <cellStyle name="Currency 5 3 3 7 2" xfId="6725" xr:uid="{00000000-0005-0000-0000-0000080D0000}"/>
    <cellStyle name="Currency 5 3 3 8" xfId="2736" xr:uid="{00000000-0005-0000-0000-0000090D0000}"/>
    <cellStyle name="Currency 5 3 3 9" xfId="2817" xr:uid="{00000000-0005-0000-0000-00000A0D0000}"/>
    <cellStyle name="Currency 5 3 3 9 2" xfId="7042"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20" xr:uid="{00000000-0005-0000-0000-00000F0D0000}"/>
    <cellStyle name="Currency 5 3 4 2 3" xfId="5075" xr:uid="{00000000-0005-0000-0000-0000100D0000}"/>
    <cellStyle name="Currency 5 3 4 3" xfId="1178" xr:uid="{00000000-0005-0000-0000-0000110D0000}"/>
    <cellStyle name="Currency 5 3 4 3 2" xfId="3409" xr:uid="{00000000-0005-0000-0000-0000120D0000}"/>
    <cellStyle name="Currency 5 3 4 3 2 2" xfId="7633" xr:uid="{00000000-0005-0000-0000-0000130D0000}"/>
    <cellStyle name="Currency 5 3 4 3 3" xfId="5488" xr:uid="{00000000-0005-0000-0000-0000140D0000}"/>
    <cellStyle name="Currency 5 3 4 4" xfId="1592" xr:uid="{00000000-0005-0000-0000-0000150D0000}"/>
    <cellStyle name="Currency 5 3 4 4 2" xfId="3822" xr:uid="{00000000-0005-0000-0000-0000160D0000}"/>
    <cellStyle name="Currency 5 3 4 4 2 2" xfId="8046" xr:uid="{00000000-0005-0000-0000-0000170D0000}"/>
    <cellStyle name="Currency 5 3 4 4 3" xfId="5901" xr:uid="{00000000-0005-0000-0000-0000180D0000}"/>
    <cellStyle name="Currency 5 3 4 5" xfId="2006" xr:uid="{00000000-0005-0000-0000-0000190D0000}"/>
    <cellStyle name="Currency 5 3 4 5 2" xfId="4235" xr:uid="{00000000-0005-0000-0000-00001A0D0000}"/>
    <cellStyle name="Currency 5 3 4 5 2 2" xfId="8459" xr:uid="{00000000-0005-0000-0000-00001B0D0000}"/>
    <cellStyle name="Currency 5 3 4 5 3" xfId="6314" xr:uid="{00000000-0005-0000-0000-00001C0D0000}"/>
    <cellStyle name="Currency 5 3 4 6" xfId="2441" xr:uid="{00000000-0005-0000-0000-00001D0D0000}"/>
    <cellStyle name="Currency 5 3 4 6 2" xfId="6727" xr:uid="{00000000-0005-0000-0000-00001E0D0000}"/>
    <cellStyle name="Currency 5 3 4 7" xfId="2738" xr:uid="{00000000-0005-0000-0000-00001F0D0000}"/>
    <cellStyle name="Currency 5 3 4 8" xfId="2819" xr:uid="{00000000-0005-0000-0000-0000200D0000}"/>
    <cellStyle name="Currency 5 3 4 8 2" xfId="7044" xr:uid="{00000000-0005-0000-0000-0000210D0000}"/>
    <cellStyle name="Currency 5 3 4 9" xfId="4661"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1" xr:uid="{00000000-0005-0000-0000-0000260D0000}"/>
    <cellStyle name="Currency 5 3 5 2 3" xfId="5076" xr:uid="{00000000-0005-0000-0000-0000270D0000}"/>
    <cellStyle name="Currency 5 3 5 3" xfId="1179" xr:uid="{00000000-0005-0000-0000-0000280D0000}"/>
    <cellStyle name="Currency 5 3 5 3 2" xfId="3410" xr:uid="{00000000-0005-0000-0000-0000290D0000}"/>
    <cellStyle name="Currency 5 3 5 3 2 2" xfId="7634" xr:uid="{00000000-0005-0000-0000-00002A0D0000}"/>
    <cellStyle name="Currency 5 3 5 3 3" xfId="5489" xr:uid="{00000000-0005-0000-0000-00002B0D0000}"/>
    <cellStyle name="Currency 5 3 5 4" xfId="1593" xr:uid="{00000000-0005-0000-0000-00002C0D0000}"/>
    <cellStyle name="Currency 5 3 5 4 2" xfId="3823" xr:uid="{00000000-0005-0000-0000-00002D0D0000}"/>
    <cellStyle name="Currency 5 3 5 4 2 2" xfId="8047" xr:uid="{00000000-0005-0000-0000-00002E0D0000}"/>
    <cellStyle name="Currency 5 3 5 4 3" xfId="5902" xr:uid="{00000000-0005-0000-0000-00002F0D0000}"/>
    <cellStyle name="Currency 5 3 5 5" xfId="2007" xr:uid="{00000000-0005-0000-0000-0000300D0000}"/>
    <cellStyle name="Currency 5 3 5 5 2" xfId="4236" xr:uid="{00000000-0005-0000-0000-0000310D0000}"/>
    <cellStyle name="Currency 5 3 5 5 2 2" xfId="8460" xr:uid="{00000000-0005-0000-0000-0000320D0000}"/>
    <cellStyle name="Currency 5 3 5 5 3" xfId="6315" xr:uid="{00000000-0005-0000-0000-0000330D0000}"/>
    <cellStyle name="Currency 5 3 5 6" xfId="2442" xr:uid="{00000000-0005-0000-0000-0000340D0000}"/>
    <cellStyle name="Currency 5 3 5 6 2" xfId="6728" xr:uid="{00000000-0005-0000-0000-0000350D0000}"/>
    <cellStyle name="Currency 5 3 5 7" xfId="2739" xr:uid="{00000000-0005-0000-0000-0000360D0000}"/>
    <cellStyle name="Currency 5 3 5 8" xfId="2820" xr:uid="{00000000-0005-0000-0000-0000370D0000}"/>
    <cellStyle name="Currency 5 3 5 8 2" xfId="7045" xr:uid="{00000000-0005-0000-0000-0000380D0000}"/>
    <cellStyle name="Currency 5 3 5 9" xfId="4662"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3"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3" xr:uid="{00000000-0005-0000-0000-0000410D0000}"/>
    <cellStyle name="Currency 5 5 2 2 3" xfId="5078" xr:uid="{00000000-0005-0000-0000-0000420D0000}"/>
    <cellStyle name="Currency 5 5 2 3" xfId="1181" xr:uid="{00000000-0005-0000-0000-0000430D0000}"/>
    <cellStyle name="Currency 5 5 2 3 2" xfId="3412" xr:uid="{00000000-0005-0000-0000-0000440D0000}"/>
    <cellStyle name="Currency 5 5 2 3 2 2" xfId="7636" xr:uid="{00000000-0005-0000-0000-0000450D0000}"/>
    <cellStyle name="Currency 5 5 2 3 3" xfId="5491" xr:uid="{00000000-0005-0000-0000-0000460D0000}"/>
    <cellStyle name="Currency 5 5 2 4" xfId="1595" xr:uid="{00000000-0005-0000-0000-0000470D0000}"/>
    <cellStyle name="Currency 5 5 2 4 2" xfId="3825" xr:uid="{00000000-0005-0000-0000-0000480D0000}"/>
    <cellStyle name="Currency 5 5 2 4 2 2" xfId="8049" xr:uid="{00000000-0005-0000-0000-0000490D0000}"/>
    <cellStyle name="Currency 5 5 2 4 3" xfId="5904" xr:uid="{00000000-0005-0000-0000-00004A0D0000}"/>
    <cellStyle name="Currency 5 5 2 5" xfId="2009" xr:uid="{00000000-0005-0000-0000-00004B0D0000}"/>
    <cellStyle name="Currency 5 5 2 5 2" xfId="4238" xr:uid="{00000000-0005-0000-0000-00004C0D0000}"/>
    <cellStyle name="Currency 5 5 2 5 2 2" xfId="8462" xr:uid="{00000000-0005-0000-0000-00004D0D0000}"/>
    <cellStyle name="Currency 5 5 2 5 3" xfId="6317" xr:uid="{00000000-0005-0000-0000-00004E0D0000}"/>
    <cellStyle name="Currency 5 5 2 6" xfId="2444" xr:uid="{00000000-0005-0000-0000-00004F0D0000}"/>
    <cellStyle name="Currency 5 5 2 6 2" xfId="6730" xr:uid="{00000000-0005-0000-0000-0000500D0000}"/>
    <cellStyle name="Currency 5 5 2 7" xfId="2741" xr:uid="{00000000-0005-0000-0000-0000510D0000}"/>
    <cellStyle name="Currency 5 5 2 8" xfId="2822" xr:uid="{00000000-0005-0000-0000-0000520D0000}"/>
    <cellStyle name="Currency 5 5 2 8 2" xfId="7047" xr:uid="{00000000-0005-0000-0000-0000530D0000}"/>
    <cellStyle name="Currency 5 5 2 9" xfId="4664" xr:uid="{00000000-0005-0000-0000-0000540D0000}"/>
    <cellStyle name="Currency 5 5 3" xfId="746" xr:uid="{00000000-0005-0000-0000-0000550D0000}"/>
    <cellStyle name="Currency 5 5 3 2" xfId="2998" xr:uid="{00000000-0005-0000-0000-0000560D0000}"/>
    <cellStyle name="Currency 5 5 3 2 2" xfId="7222" xr:uid="{00000000-0005-0000-0000-0000570D0000}"/>
    <cellStyle name="Currency 5 5 3 3" xfId="5077" xr:uid="{00000000-0005-0000-0000-0000580D0000}"/>
    <cellStyle name="Currency 5 5 4" xfId="1180" xr:uid="{00000000-0005-0000-0000-0000590D0000}"/>
    <cellStyle name="Currency 5 5 4 2" xfId="3411" xr:uid="{00000000-0005-0000-0000-00005A0D0000}"/>
    <cellStyle name="Currency 5 5 4 2 2" xfId="7635" xr:uid="{00000000-0005-0000-0000-00005B0D0000}"/>
    <cellStyle name="Currency 5 5 4 3" xfId="5490" xr:uid="{00000000-0005-0000-0000-00005C0D0000}"/>
    <cellStyle name="Currency 5 5 5" xfId="1594" xr:uid="{00000000-0005-0000-0000-00005D0D0000}"/>
    <cellStyle name="Currency 5 5 5 2" xfId="3824" xr:uid="{00000000-0005-0000-0000-00005E0D0000}"/>
    <cellStyle name="Currency 5 5 5 2 2" xfId="8048" xr:uid="{00000000-0005-0000-0000-00005F0D0000}"/>
    <cellStyle name="Currency 5 5 5 3" xfId="5903" xr:uid="{00000000-0005-0000-0000-0000600D0000}"/>
    <cellStyle name="Currency 5 5 6" xfId="2008" xr:uid="{00000000-0005-0000-0000-0000610D0000}"/>
    <cellStyle name="Currency 5 5 6 2" xfId="4237" xr:uid="{00000000-0005-0000-0000-0000620D0000}"/>
    <cellStyle name="Currency 5 5 6 2 2" xfId="8461" xr:uid="{00000000-0005-0000-0000-0000630D0000}"/>
    <cellStyle name="Currency 5 5 6 3" xfId="6316" xr:uid="{00000000-0005-0000-0000-0000640D0000}"/>
    <cellStyle name="Currency 5 5 7" xfId="2443" xr:uid="{00000000-0005-0000-0000-0000650D0000}"/>
    <cellStyle name="Currency 5 5 7 2" xfId="6729" xr:uid="{00000000-0005-0000-0000-0000660D0000}"/>
    <cellStyle name="Currency 5 5 8" xfId="2740" xr:uid="{00000000-0005-0000-0000-0000670D0000}"/>
    <cellStyle name="Currency 5 5 9" xfId="2821" xr:uid="{00000000-0005-0000-0000-0000680D0000}"/>
    <cellStyle name="Currency 5 5 9 2" xfId="7046"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4" xr:uid="{00000000-0005-0000-0000-00006D0D0000}"/>
    <cellStyle name="Currency 5 6 2 3" xfId="5079" xr:uid="{00000000-0005-0000-0000-00006E0D0000}"/>
    <cellStyle name="Currency 5 6 3" xfId="1182" xr:uid="{00000000-0005-0000-0000-00006F0D0000}"/>
    <cellStyle name="Currency 5 6 3 2" xfId="3413" xr:uid="{00000000-0005-0000-0000-0000700D0000}"/>
    <cellStyle name="Currency 5 6 3 2 2" xfId="7637" xr:uid="{00000000-0005-0000-0000-0000710D0000}"/>
    <cellStyle name="Currency 5 6 3 3" xfId="5492" xr:uid="{00000000-0005-0000-0000-0000720D0000}"/>
    <cellStyle name="Currency 5 6 4" xfId="1596" xr:uid="{00000000-0005-0000-0000-0000730D0000}"/>
    <cellStyle name="Currency 5 6 4 2" xfId="3826" xr:uid="{00000000-0005-0000-0000-0000740D0000}"/>
    <cellStyle name="Currency 5 6 4 2 2" xfId="8050" xr:uid="{00000000-0005-0000-0000-0000750D0000}"/>
    <cellStyle name="Currency 5 6 4 3" xfId="5905" xr:uid="{00000000-0005-0000-0000-0000760D0000}"/>
    <cellStyle name="Currency 5 6 5" xfId="2010" xr:uid="{00000000-0005-0000-0000-0000770D0000}"/>
    <cellStyle name="Currency 5 6 5 2" xfId="4239" xr:uid="{00000000-0005-0000-0000-0000780D0000}"/>
    <cellStyle name="Currency 5 6 5 2 2" xfId="8463" xr:uid="{00000000-0005-0000-0000-0000790D0000}"/>
    <cellStyle name="Currency 5 6 5 3" xfId="6318" xr:uid="{00000000-0005-0000-0000-00007A0D0000}"/>
    <cellStyle name="Currency 5 6 6" xfId="2445" xr:uid="{00000000-0005-0000-0000-00007B0D0000}"/>
    <cellStyle name="Currency 5 6 6 2" xfId="6731" xr:uid="{00000000-0005-0000-0000-00007C0D0000}"/>
    <cellStyle name="Currency 5 6 7" xfId="2742" xr:uid="{00000000-0005-0000-0000-00007D0D0000}"/>
    <cellStyle name="Currency 5 6 8" xfId="2823" xr:uid="{00000000-0005-0000-0000-00007E0D0000}"/>
    <cellStyle name="Currency 5 6 8 2" xfId="7048" xr:uid="{00000000-0005-0000-0000-00007F0D0000}"/>
    <cellStyle name="Currency 5 6 9" xfId="4665"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5" xr:uid="{00000000-0005-0000-0000-0000840D0000}"/>
    <cellStyle name="Currency 5 7 2 3" xfId="5080" xr:uid="{00000000-0005-0000-0000-0000850D0000}"/>
    <cellStyle name="Currency 5 7 3" xfId="1183" xr:uid="{00000000-0005-0000-0000-0000860D0000}"/>
    <cellStyle name="Currency 5 7 3 2" xfId="3414" xr:uid="{00000000-0005-0000-0000-0000870D0000}"/>
    <cellStyle name="Currency 5 7 3 2 2" xfId="7638" xr:uid="{00000000-0005-0000-0000-0000880D0000}"/>
    <cellStyle name="Currency 5 7 3 3" xfId="5493" xr:uid="{00000000-0005-0000-0000-0000890D0000}"/>
    <cellStyle name="Currency 5 7 4" xfId="1597" xr:uid="{00000000-0005-0000-0000-00008A0D0000}"/>
    <cellStyle name="Currency 5 7 4 2" xfId="3827" xr:uid="{00000000-0005-0000-0000-00008B0D0000}"/>
    <cellStyle name="Currency 5 7 4 2 2" xfId="8051" xr:uid="{00000000-0005-0000-0000-00008C0D0000}"/>
    <cellStyle name="Currency 5 7 4 3" xfId="5906" xr:uid="{00000000-0005-0000-0000-00008D0D0000}"/>
    <cellStyle name="Currency 5 7 5" xfId="2011" xr:uid="{00000000-0005-0000-0000-00008E0D0000}"/>
    <cellStyle name="Currency 5 7 5 2" xfId="4240" xr:uid="{00000000-0005-0000-0000-00008F0D0000}"/>
    <cellStyle name="Currency 5 7 5 2 2" xfId="8464" xr:uid="{00000000-0005-0000-0000-0000900D0000}"/>
    <cellStyle name="Currency 5 7 5 3" xfId="6319" xr:uid="{00000000-0005-0000-0000-0000910D0000}"/>
    <cellStyle name="Currency 5 7 6" xfId="2446" xr:uid="{00000000-0005-0000-0000-0000920D0000}"/>
    <cellStyle name="Currency 5 7 6 2" xfId="6732" xr:uid="{00000000-0005-0000-0000-0000930D0000}"/>
    <cellStyle name="Currency 5 7 7" xfId="2743" xr:uid="{00000000-0005-0000-0000-0000940D0000}"/>
    <cellStyle name="Currency 5 7 8" xfId="2824" xr:uid="{00000000-0005-0000-0000-0000950D0000}"/>
    <cellStyle name="Currency 5 7 8 2" xfId="7049" xr:uid="{00000000-0005-0000-0000-0000960D0000}"/>
    <cellStyle name="Currency 5 7 9" xfId="4666"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3" xr:uid="{00000000-0005-0000-0000-0000CC0D0000}"/>
    <cellStyle name="Normal 12 11" xfId="4667"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9" xr:uid="{00000000-0005-0000-0000-0000D30D0000}"/>
    <cellStyle name="Normal 12 2 2 2 2 3" xfId="5084" xr:uid="{00000000-0005-0000-0000-0000D40D0000}"/>
    <cellStyle name="Normal 12 2 2 2 3" xfId="1187" xr:uid="{00000000-0005-0000-0000-0000D50D0000}"/>
    <cellStyle name="Normal 12 2 2 2 3 2" xfId="3418" xr:uid="{00000000-0005-0000-0000-0000D60D0000}"/>
    <cellStyle name="Normal 12 2 2 2 3 2 2" xfId="7642" xr:uid="{00000000-0005-0000-0000-0000D70D0000}"/>
    <cellStyle name="Normal 12 2 2 2 3 3" xfId="5497" xr:uid="{00000000-0005-0000-0000-0000D80D0000}"/>
    <cellStyle name="Normal 12 2 2 2 4" xfId="1601" xr:uid="{00000000-0005-0000-0000-0000D90D0000}"/>
    <cellStyle name="Normal 12 2 2 2 4 2" xfId="3831" xr:uid="{00000000-0005-0000-0000-0000DA0D0000}"/>
    <cellStyle name="Normal 12 2 2 2 4 2 2" xfId="8055" xr:uid="{00000000-0005-0000-0000-0000DB0D0000}"/>
    <cellStyle name="Normal 12 2 2 2 4 3" xfId="5910" xr:uid="{00000000-0005-0000-0000-0000DC0D0000}"/>
    <cellStyle name="Normal 12 2 2 2 5" xfId="2015" xr:uid="{00000000-0005-0000-0000-0000DD0D0000}"/>
    <cellStyle name="Normal 12 2 2 2 5 2" xfId="4244" xr:uid="{00000000-0005-0000-0000-0000DE0D0000}"/>
    <cellStyle name="Normal 12 2 2 2 5 2 2" xfId="8468" xr:uid="{00000000-0005-0000-0000-0000DF0D0000}"/>
    <cellStyle name="Normal 12 2 2 2 5 3" xfId="6323" xr:uid="{00000000-0005-0000-0000-0000E00D0000}"/>
    <cellStyle name="Normal 12 2 2 2 6" xfId="2451" xr:uid="{00000000-0005-0000-0000-0000E10D0000}"/>
    <cellStyle name="Normal 12 2 2 2 6 2" xfId="6736" xr:uid="{00000000-0005-0000-0000-0000E20D0000}"/>
    <cellStyle name="Normal 12 2 2 2 7" xfId="4670" xr:uid="{00000000-0005-0000-0000-0000E30D0000}"/>
    <cellStyle name="Normal 12 2 2 3" xfId="763" xr:uid="{00000000-0005-0000-0000-0000E40D0000}"/>
    <cellStyle name="Normal 12 2 2 3 2" xfId="3004" xr:uid="{00000000-0005-0000-0000-0000E50D0000}"/>
    <cellStyle name="Normal 12 2 2 3 2 2" xfId="7228" xr:uid="{00000000-0005-0000-0000-0000E60D0000}"/>
    <cellStyle name="Normal 12 2 2 3 3" xfId="5083" xr:uid="{00000000-0005-0000-0000-0000E70D0000}"/>
    <cellStyle name="Normal 12 2 2 4" xfId="1186" xr:uid="{00000000-0005-0000-0000-0000E80D0000}"/>
    <cellStyle name="Normal 12 2 2 4 2" xfId="3417" xr:uid="{00000000-0005-0000-0000-0000E90D0000}"/>
    <cellStyle name="Normal 12 2 2 4 2 2" xfId="7641" xr:uid="{00000000-0005-0000-0000-0000EA0D0000}"/>
    <cellStyle name="Normal 12 2 2 4 3" xfId="5496" xr:uid="{00000000-0005-0000-0000-0000EB0D0000}"/>
    <cellStyle name="Normal 12 2 2 5" xfId="1600" xr:uid="{00000000-0005-0000-0000-0000EC0D0000}"/>
    <cellStyle name="Normal 12 2 2 5 2" xfId="3830" xr:uid="{00000000-0005-0000-0000-0000ED0D0000}"/>
    <cellStyle name="Normal 12 2 2 5 2 2" xfId="8054" xr:uid="{00000000-0005-0000-0000-0000EE0D0000}"/>
    <cellStyle name="Normal 12 2 2 5 3" xfId="5909" xr:uid="{00000000-0005-0000-0000-0000EF0D0000}"/>
    <cellStyle name="Normal 12 2 2 6" xfId="2014" xr:uid="{00000000-0005-0000-0000-0000F00D0000}"/>
    <cellStyle name="Normal 12 2 2 6 2" xfId="4243" xr:uid="{00000000-0005-0000-0000-0000F10D0000}"/>
    <cellStyle name="Normal 12 2 2 6 2 2" xfId="8467" xr:uid="{00000000-0005-0000-0000-0000F20D0000}"/>
    <cellStyle name="Normal 12 2 2 6 3" xfId="6322" xr:uid="{00000000-0005-0000-0000-0000F30D0000}"/>
    <cellStyle name="Normal 12 2 2 7" xfId="2450" xr:uid="{00000000-0005-0000-0000-0000F40D0000}"/>
    <cellStyle name="Normal 12 2 2 7 2" xfId="6735" xr:uid="{00000000-0005-0000-0000-0000F50D0000}"/>
    <cellStyle name="Normal 12 2 2 8" xfId="4669"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30" xr:uid="{00000000-0005-0000-0000-0000FA0D0000}"/>
    <cellStyle name="Normal 12 2 3 2 3" xfId="5085" xr:uid="{00000000-0005-0000-0000-0000FB0D0000}"/>
    <cellStyle name="Normal 12 2 3 3" xfId="1188" xr:uid="{00000000-0005-0000-0000-0000FC0D0000}"/>
    <cellStyle name="Normal 12 2 3 3 2" xfId="3419" xr:uid="{00000000-0005-0000-0000-0000FD0D0000}"/>
    <cellStyle name="Normal 12 2 3 3 2 2" xfId="7643" xr:uid="{00000000-0005-0000-0000-0000FE0D0000}"/>
    <cellStyle name="Normal 12 2 3 3 3" xfId="5498" xr:uid="{00000000-0005-0000-0000-0000FF0D0000}"/>
    <cellStyle name="Normal 12 2 3 4" xfId="1602" xr:uid="{00000000-0005-0000-0000-0000000E0000}"/>
    <cellStyle name="Normal 12 2 3 4 2" xfId="3832" xr:uid="{00000000-0005-0000-0000-0000010E0000}"/>
    <cellStyle name="Normal 12 2 3 4 2 2" xfId="8056" xr:uid="{00000000-0005-0000-0000-0000020E0000}"/>
    <cellStyle name="Normal 12 2 3 4 3" xfId="5911" xr:uid="{00000000-0005-0000-0000-0000030E0000}"/>
    <cellStyle name="Normal 12 2 3 5" xfId="2016" xr:uid="{00000000-0005-0000-0000-0000040E0000}"/>
    <cellStyle name="Normal 12 2 3 5 2" xfId="4245" xr:uid="{00000000-0005-0000-0000-0000050E0000}"/>
    <cellStyle name="Normal 12 2 3 5 2 2" xfId="8469" xr:uid="{00000000-0005-0000-0000-0000060E0000}"/>
    <cellStyle name="Normal 12 2 3 5 3" xfId="6324" xr:uid="{00000000-0005-0000-0000-0000070E0000}"/>
    <cellStyle name="Normal 12 2 3 6" xfId="2452" xr:uid="{00000000-0005-0000-0000-0000080E0000}"/>
    <cellStyle name="Normal 12 2 3 6 2" xfId="6737" xr:uid="{00000000-0005-0000-0000-0000090E0000}"/>
    <cellStyle name="Normal 12 2 3 7" xfId="4671" xr:uid="{00000000-0005-0000-0000-00000A0E0000}"/>
    <cellStyle name="Normal 12 2 4" xfId="762" xr:uid="{00000000-0005-0000-0000-00000B0E0000}"/>
    <cellStyle name="Normal 12 2 4 2" xfId="3003" xr:uid="{00000000-0005-0000-0000-00000C0E0000}"/>
    <cellStyle name="Normal 12 2 4 2 2" xfId="7227" xr:uid="{00000000-0005-0000-0000-00000D0E0000}"/>
    <cellStyle name="Normal 12 2 4 3" xfId="5082" xr:uid="{00000000-0005-0000-0000-00000E0E0000}"/>
    <cellStyle name="Normal 12 2 5" xfId="1185" xr:uid="{00000000-0005-0000-0000-00000F0E0000}"/>
    <cellStyle name="Normal 12 2 5 2" xfId="3416" xr:uid="{00000000-0005-0000-0000-0000100E0000}"/>
    <cellStyle name="Normal 12 2 5 2 2" xfId="7640" xr:uid="{00000000-0005-0000-0000-0000110E0000}"/>
    <cellStyle name="Normal 12 2 5 3" xfId="5495" xr:uid="{00000000-0005-0000-0000-0000120E0000}"/>
    <cellStyle name="Normal 12 2 6" xfId="1599" xr:uid="{00000000-0005-0000-0000-0000130E0000}"/>
    <cellStyle name="Normal 12 2 6 2" xfId="3829" xr:uid="{00000000-0005-0000-0000-0000140E0000}"/>
    <cellStyle name="Normal 12 2 6 2 2" xfId="8053" xr:uid="{00000000-0005-0000-0000-0000150E0000}"/>
    <cellStyle name="Normal 12 2 6 3" xfId="5908" xr:uid="{00000000-0005-0000-0000-0000160E0000}"/>
    <cellStyle name="Normal 12 2 7" xfId="2013" xr:uid="{00000000-0005-0000-0000-0000170E0000}"/>
    <cellStyle name="Normal 12 2 7 2" xfId="4242" xr:uid="{00000000-0005-0000-0000-0000180E0000}"/>
    <cellStyle name="Normal 12 2 7 2 2" xfId="8466" xr:uid="{00000000-0005-0000-0000-0000190E0000}"/>
    <cellStyle name="Normal 12 2 7 3" xfId="6321" xr:uid="{00000000-0005-0000-0000-00001A0E0000}"/>
    <cellStyle name="Normal 12 2 8" xfId="2449" xr:uid="{00000000-0005-0000-0000-00001B0E0000}"/>
    <cellStyle name="Normal 12 2 8 2" xfId="6734" xr:uid="{00000000-0005-0000-0000-00001C0E0000}"/>
    <cellStyle name="Normal 12 2 9" xfId="4668"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2" xr:uid="{00000000-0005-0000-0000-0000220E0000}"/>
    <cellStyle name="Normal 12 3 2 2 3" xfId="5087" xr:uid="{00000000-0005-0000-0000-0000230E0000}"/>
    <cellStyle name="Normal 12 3 2 3" xfId="1190" xr:uid="{00000000-0005-0000-0000-0000240E0000}"/>
    <cellStyle name="Normal 12 3 2 3 2" xfId="3421" xr:uid="{00000000-0005-0000-0000-0000250E0000}"/>
    <cellStyle name="Normal 12 3 2 3 2 2" xfId="7645" xr:uid="{00000000-0005-0000-0000-0000260E0000}"/>
    <cellStyle name="Normal 12 3 2 3 3" xfId="5500" xr:uid="{00000000-0005-0000-0000-0000270E0000}"/>
    <cellStyle name="Normal 12 3 2 4" xfId="1604" xr:uid="{00000000-0005-0000-0000-0000280E0000}"/>
    <cellStyle name="Normal 12 3 2 4 2" xfId="3834" xr:uid="{00000000-0005-0000-0000-0000290E0000}"/>
    <cellStyle name="Normal 12 3 2 4 2 2" xfId="8058" xr:uid="{00000000-0005-0000-0000-00002A0E0000}"/>
    <cellStyle name="Normal 12 3 2 4 3" xfId="5913" xr:uid="{00000000-0005-0000-0000-00002B0E0000}"/>
    <cellStyle name="Normal 12 3 2 5" xfId="2018" xr:uid="{00000000-0005-0000-0000-00002C0E0000}"/>
    <cellStyle name="Normal 12 3 2 5 2" xfId="4247" xr:uid="{00000000-0005-0000-0000-00002D0E0000}"/>
    <cellStyle name="Normal 12 3 2 5 2 2" xfId="8471" xr:uid="{00000000-0005-0000-0000-00002E0E0000}"/>
    <cellStyle name="Normal 12 3 2 5 3" xfId="6326" xr:uid="{00000000-0005-0000-0000-00002F0E0000}"/>
    <cellStyle name="Normal 12 3 2 6" xfId="2454" xr:uid="{00000000-0005-0000-0000-0000300E0000}"/>
    <cellStyle name="Normal 12 3 2 6 2" xfId="6739" xr:uid="{00000000-0005-0000-0000-0000310E0000}"/>
    <cellStyle name="Normal 12 3 2 7" xfId="4673" xr:uid="{00000000-0005-0000-0000-0000320E0000}"/>
    <cellStyle name="Normal 12 3 3" xfId="766" xr:uid="{00000000-0005-0000-0000-0000330E0000}"/>
    <cellStyle name="Normal 12 3 3 2" xfId="3007" xr:uid="{00000000-0005-0000-0000-0000340E0000}"/>
    <cellStyle name="Normal 12 3 3 2 2" xfId="7231" xr:uid="{00000000-0005-0000-0000-0000350E0000}"/>
    <cellStyle name="Normal 12 3 3 3" xfId="5086" xr:uid="{00000000-0005-0000-0000-0000360E0000}"/>
    <cellStyle name="Normal 12 3 4" xfId="1189" xr:uid="{00000000-0005-0000-0000-0000370E0000}"/>
    <cellStyle name="Normal 12 3 4 2" xfId="3420" xr:uid="{00000000-0005-0000-0000-0000380E0000}"/>
    <cellStyle name="Normal 12 3 4 2 2" xfId="7644" xr:uid="{00000000-0005-0000-0000-0000390E0000}"/>
    <cellStyle name="Normal 12 3 4 3" xfId="5499" xr:uid="{00000000-0005-0000-0000-00003A0E0000}"/>
    <cellStyle name="Normal 12 3 5" xfId="1603" xr:uid="{00000000-0005-0000-0000-00003B0E0000}"/>
    <cellStyle name="Normal 12 3 5 2" xfId="3833" xr:uid="{00000000-0005-0000-0000-00003C0E0000}"/>
    <cellStyle name="Normal 12 3 5 2 2" xfId="8057" xr:uid="{00000000-0005-0000-0000-00003D0E0000}"/>
    <cellStyle name="Normal 12 3 5 3" xfId="5912" xr:uid="{00000000-0005-0000-0000-00003E0E0000}"/>
    <cellStyle name="Normal 12 3 6" xfId="2017" xr:uid="{00000000-0005-0000-0000-00003F0E0000}"/>
    <cellStyle name="Normal 12 3 6 2" xfId="4246" xr:uid="{00000000-0005-0000-0000-0000400E0000}"/>
    <cellStyle name="Normal 12 3 6 2 2" xfId="8470" xr:uid="{00000000-0005-0000-0000-0000410E0000}"/>
    <cellStyle name="Normal 12 3 6 3" xfId="6325" xr:uid="{00000000-0005-0000-0000-0000420E0000}"/>
    <cellStyle name="Normal 12 3 7" xfId="2453" xr:uid="{00000000-0005-0000-0000-0000430E0000}"/>
    <cellStyle name="Normal 12 3 7 2" xfId="6738" xr:uid="{00000000-0005-0000-0000-0000440E0000}"/>
    <cellStyle name="Normal 12 3 8" xfId="4672"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3" xr:uid="{00000000-0005-0000-0000-0000490E0000}"/>
    <cellStyle name="Normal 12 4 2 3" xfId="5088" xr:uid="{00000000-0005-0000-0000-00004A0E0000}"/>
    <cellStyle name="Normal 12 4 3" xfId="1191" xr:uid="{00000000-0005-0000-0000-00004B0E0000}"/>
    <cellStyle name="Normal 12 4 3 2" xfId="3422" xr:uid="{00000000-0005-0000-0000-00004C0E0000}"/>
    <cellStyle name="Normal 12 4 3 2 2" xfId="7646" xr:uid="{00000000-0005-0000-0000-00004D0E0000}"/>
    <cellStyle name="Normal 12 4 3 3" xfId="5501" xr:uid="{00000000-0005-0000-0000-00004E0E0000}"/>
    <cellStyle name="Normal 12 4 4" xfId="1605" xr:uid="{00000000-0005-0000-0000-00004F0E0000}"/>
    <cellStyle name="Normal 12 4 4 2" xfId="3835" xr:uid="{00000000-0005-0000-0000-0000500E0000}"/>
    <cellStyle name="Normal 12 4 4 2 2" xfId="8059" xr:uid="{00000000-0005-0000-0000-0000510E0000}"/>
    <cellStyle name="Normal 12 4 4 3" xfId="5914" xr:uid="{00000000-0005-0000-0000-0000520E0000}"/>
    <cellStyle name="Normal 12 4 5" xfId="2019" xr:uid="{00000000-0005-0000-0000-0000530E0000}"/>
    <cellStyle name="Normal 12 4 5 2" xfId="4248" xr:uid="{00000000-0005-0000-0000-0000540E0000}"/>
    <cellStyle name="Normal 12 4 5 2 2" xfId="8472" xr:uid="{00000000-0005-0000-0000-0000550E0000}"/>
    <cellStyle name="Normal 12 4 5 3" xfId="6327" xr:uid="{00000000-0005-0000-0000-0000560E0000}"/>
    <cellStyle name="Normal 12 4 6" xfId="2455" xr:uid="{00000000-0005-0000-0000-0000570E0000}"/>
    <cellStyle name="Normal 12 4 6 2" xfId="6740" xr:uid="{00000000-0005-0000-0000-0000580E0000}"/>
    <cellStyle name="Normal 12 4 7" xfId="4674"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6" xr:uid="{00000000-0005-0000-0000-00005D0E0000}"/>
    <cellStyle name="Normal 12 6 3" xfId="5081" xr:uid="{00000000-0005-0000-0000-00005E0E0000}"/>
    <cellStyle name="Normal 12 7" xfId="1184" xr:uid="{00000000-0005-0000-0000-00005F0E0000}"/>
    <cellStyle name="Normal 12 7 2" xfId="3415" xr:uid="{00000000-0005-0000-0000-0000600E0000}"/>
    <cellStyle name="Normal 12 7 2 2" xfId="7639" xr:uid="{00000000-0005-0000-0000-0000610E0000}"/>
    <cellStyle name="Normal 12 7 3" xfId="5494" xr:uid="{00000000-0005-0000-0000-0000620E0000}"/>
    <cellStyle name="Normal 12 8" xfId="1598" xr:uid="{00000000-0005-0000-0000-0000630E0000}"/>
    <cellStyle name="Normal 12 8 2" xfId="3828" xr:uid="{00000000-0005-0000-0000-0000640E0000}"/>
    <cellStyle name="Normal 12 8 2 2" xfId="8052" xr:uid="{00000000-0005-0000-0000-0000650E0000}"/>
    <cellStyle name="Normal 12 8 3" xfId="5907" xr:uid="{00000000-0005-0000-0000-0000660E0000}"/>
    <cellStyle name="Normal 12 9" xfId="2012" xr:uid="{00000000-0005-0000-0000-0000670E0000}"/>
    <cellStyle name="Normal 12 9 2" xfId="4241" xr:uid="{00000000-0005-0000-0000-0000680E0000}"/>
    <cellStyle name="Normal 12 9 2 2" xfId="8465" xr:uid="{00000000-0005-0000-0000-0000690E0000}"/>
    <cellStyle name="Normal 12 9 3" xfId="6320"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4" xr:uid="{00000000-0005-0000-0000-0000700E0000}"/>
    <cellStyle name="Normal 14 2 3" xfId="5089" xr:uid="{00000000-0005-0000-0000-0000710E0000}"/>
    <cellStyle name="Normal 14 3" xfId="1192" xr:uid="{00000000-0005-0000-0000-0000720E0000}"/>
    <cellStyle name="Normal 14 3 2" xfId="3423" xr:uid="{00000000-0005-0000-0000-0000730E0000}"/>
    <cellStyle name="Normal 14 3 2 2" xfId="7647" xr:uid="{00000000-0005-0000-0000-0000740E0000}"/>
    <cellStyle name="Normal 14 3 3" xfId="5502" xr:uid="{00000000-0005-0000-0000-0000750E0000}"/>
    <cellStyle name="Normal 14 4" xfId="1606" xr:uid="{00000000-0005-0000-0000-0000760E0000}"/>
    <cellStyle name="Normal 14 4 2" xfId="3836" xr:uid="{00000000-0005-0000-0000-0000770E0000}"/>
    <cellStyle name="Normal 14 4 2 2" xfId="8060" xr:uid="{00000000-0005-0000-0000-0000780E0000}"/>
    <cellStyle name="Normal 14 4 3" xfId="5915" xr:uid="{00000000-0005-0000-0000-0000790E0000}"/>
    <cellStyle name="Normal 14 5" xfId="2020" xr:uid="{00000000-0005-0000-0000-00007A0E0000}"/>
    <cellStyle name="Normal 14 5 2" xfId="4249" xr:uid="{00000000-0005-0000-0000-00007B0E0000}"/>
    <cellStyle name="Normal 14 5 2 2" xfId="8473" xr:uid="{00000000-0005-0000-0000-00007C0E0000}"/>
    <cellStyle name="Normal 14 5 3" xfId="6328" xr:uid="{00000000-0005-0000-0000-00007D0E0000}"/>
    <cellStyle name="Normal 14 6" xfId="2456" xr:uid="{00000000-0005-0000-0000-00007E0E0000}"/>
    <cellStyle name="Normal 14 6 2" xfId="6741" xr:uid="{00000000-0005-0000-0000-00007F0E0000}"/>
    <cellStyle name="Normal 14 7" xfId="4675" xr:uid="{00000000-0005-0000-0000-0000800E0000}"/>
    <cellStyle name="Normal 15" xfId="4497" xr:uid="{00000000-0005-0000-0000-0000810E0000}"/>
    <cellStyle name="Normal 16" xfId="4501" xr:uid="{00000000-0005-0000-0000-0000820E0000}"/>
    <cellStyle name="Normal 17" xfId="8718" xr:uid="{00000000-0005-0000-0000-0000830E0000}"/>
    <cellStyle name="Normal 2" xfId="271" xr:uid="{00000000-0005-0000-0000-0000840E0000}"/>
    <cellStyle name="Normal 2 2" xfId="272" xr:uid="{00000000-0005-0000-0000-0000850E0000}"/>
    <cellStyle name="Normal 2 2 2" xfId="273" xr:uid="{00000000-0005-0000-0000-0000860E0000}"/>
    <cellStyle name="Normal 2 2 2 2" xfId="274" xr:uid="{00000000-0005-0000-0000-0000870E0000}"/>
    <cellStyle name="Normal 2 2 2 3" xfId="275" xr:uid="{00000000-0005-0000-0000-0000880E0000}"/>
    <cellStyle name="Normal 2 2 2 4" xfId="1193" xr:uid="{00000000-0005-0000-0000-0000890E0000}"/>
    <cellStyle name="Normal 2 2 3" xfId="771" xr:uid="{00000000-0005-0000-0000-00008A0E0000}"/>
    <cellStyle name="Normal 2 3" xfId="276" xr:uid="{00000000-0005-0000-0000-00008B0E0000}"/>
    <cellStyle name="Normal 2 3 2" xfId="277" xr:uid="{00000000-0005-0000-0000-00008C0E0000}"/>
    <cellStyle name="Normal 2 4" xfId="278" xr:uid="{00000000-0005-0000-0000-00008D0E0000}"/>
    <cellStyle name="Normal 2 4 2" xfId="279" xr:uid="{00000000-0005-0000-0000-00008E0E0000}"/>
    <cellStyle name="Normal 2 4 2 10" xfId="2021" xr:uid="{00000000-0005-0000-0000-00008F0E0000}"/>
    <cellStyle name="Normal 2 4 2 10 2" xfId="4250" xr:uid="{00000000-0005-0000-0000-0000900E0000}"/>
    <cellStyle name="Normal 2 4 2 10 2 2" xfId="8474" xr:uid="{00000000-0005-0000-0000-0000910E0000}"/>
    <cellStyle name="Normal 2 4 2 10 3" xfId="6329" xr:uid="{00000000-0005-0000-0000-0000920E0000}"/>
    <cellStyle name="Normal 2 4 2 11" xfId="2457" xr:uid="{00000000-0005-0000-0000-0000930E0000}"/>
    <cellStyle name="Normal 2 4 2 11 2" xfId="6742" xr:uid="{00000000-0005-0000-0000-0000940E0000}"/>
    <cellStyle name="Normal 2 4 2 12" xfId="4676" xr:uid="{00000000-0005-0000-0000-0000950E0000}"/>
    <cellStyle name="Normal 2 4 2 2" xfId="280" xr:uid="{00000000-0005-0000-0000-0000960E0000}"/>
    <cellStyle name="Normal 2 4 2 3" xfId="281" xr:uid="{00000000-0005-0000-0000-0000970E0000}"/>
    <cellStyle name="Normal 2 4 2 3 10" xfId="4677" xr:uid="{00000000-0005-0000-0000-0000980E0000}"/>
    <cellStyle name="Normal 2 4 2 3 2" xfId="282" xr:uid="{00000000-0005-0000-0000-0000990E0000}"/>
    <cellStyle name="Normal 2 4 2 3 2 2" xfId="283" xr:uid="{00000000-0005-0000-0000-00009A0E0000}"/>
    <cellStyle name="Normal 2 4 2 3 2 2 2" xfId="284" xr:uid="{00000000-0005-0000-0000-00009B0E0000}"/>
    <cellStyle name="Normal 2 4 2 3 2 2 2 2" xfId="776" xr:uid="{00000000-0005-0000-0000-00009C0E0000}"/>
    <cellStyle name="Normal 2 4 2 3 2 2 2 2 2" xfId="3015" xr:uid="{00000000-0005-0000-0000-00009D0E0000}"/>
    <cellStyle name="Normal 2 4 2 3 2 2 2 2 2 2" xfId="7239" xr:uid="{00000000-0005-0000-0000-00009E0E0000}"/>
    <cellStyle name="Normal 2 4 2 3 2 2 2 2 3" xfId="5094" xr:uid="{00000000-0005-0000-0000-00009F0E0000}"/>
    <cellStyle name="Normal 2 4 2 3 2 2 2 3" xfId="1198" xr:uid="{00000000-0005-0000-0000-0000A00E0000}"/>
    <cellStyle name="Normal 2 4 2 3 2 2 2 3 2" xfId="3428" xr:uid="{00000000-0005-0000-0000-0000A10E0000}"/>
    <cellStyle name="Normal 2 4 2 3 2 2 2 3 2 2" xfId="7652" xr:uid="{00000000-0005-0000-0000-0000A20E0000}"/>
    <cellStyle name="Normal 2 4 2 3 2 2 2 3 3" xfId="5507" xr:uid="{00000000-0005-0000-0000-0000A30E0000}"/>
    <cellStyle name="Normal 2 4 2 3 2 2 2 4" xfId="1611" xr:uid="{00000000-0005-0000-0000-0000A40E0000}"/>
    <cellStyle name="Normal 2 4 2 3 2 2 2 4 2" xfId="3841" xr:uid="{00000000-0005-0000-0000-0000A50E0000}"/>
    <cellStyle name="Normal 2 4 2 3 2 2 2 4 2 2" xfId="8065" xr:uid="{00000000-0005-0000-0000-0000A60E0000}"/>
    <cellStyle name="Normal 2 4 2 3 2 2 2 4 3" xfId="5920" xr:uid="{00000000-0005-0000-0000-0000A70E0000}"/>
    <cellStyle name="Normal 2 4 2 3 2 2 2 5" xfId="2025" xr:uid="{00000000-0005-0000-0000-0000A80E0000}"/>
    <cellStyle name="Normal 2 4 2 3 2 2 2 5 2" xfId="4254" xr:uid="{00000000-0005-0000-0000-0000A90E0000}"/>
    <cellStyle name="Normal 2 4 2 3 2 2 2 5 2 2" xfId="8478" xr:uid="{00000000-0005-0000-0000-0000AA0E0000}"/>
    <cellStyle name="Normal 2 4 2 3 2 2 2 5 3" xfId="6333" xr:uid="{00000000-0005-0000-0000-0000AB0E0000}"/>
    <cellStyle name="Normal 2 4 2 3 2 2 2 6" xfId="2461" xr:uid="{00000000-0005-0000-0000-0000AC0E0000}"/>
    <cellStyle name="Normal 2 4 2 3 2 2 2 6 2" xfId="6746" xr:uid="{00000000-0005-0000-0000-0000AD0E0000}"/>
    <cellStyle name="Normal 2 4 2 3 2 2 2 7" xfId="4680" xr:uid="{00000000-0005-0000-0000-0000AE0E0000}"/>
    <cellStyle name="Normal 2 4 2 3 2 2 3" xfId="775" xr:uid="{00000000-0005-0000-0000-0000AF0E0000}"/>
    <cellStyle name="Normal 2 4 2 3 2 2 3 2" xfId="3014" xr:uid="{00000000-0005-0000-0000-0000B00E0000}"/>
    <cellStyle name="Normal 2 4 2 3 2 2 3 2 2" xfId="7238" xr:uid="{00000000-0005-0000-0000-0000B10E0000}"/>
    <cellStyle name="Normal 2 4 2 3 2 2 3 3" xfId="5093" xr:uid="{00000000-0005-0000-0000-0000B20E0000}"/>
    <cellStyle name="Normal 2 4 2 3 2 2 4" xfId="1197" xr:uid="{00000000-0005-0000-0000-0000B30E0000}"/>
    <cellStyle name="Normal 2 4 2 3 2 2 4 2" xfId="3427" xr:uid="{00000000-0005-0000-0000-0000B40E0000}"/>
    <cellStyle name="Normal 2 4 2 3 2 2 4 2 2" xfId="7651" xr:uid="{00000000-0005-0000-0000-0000B50E0000}"/>
    <cellStyle name="Normal 2 4 2 3 2 2 4 3" xfId="5506" xr:uid="{00000000-0005-0000-0000-0000B60E0000}"/>
    <cellStyle name="Normal 2 4 2 3 2 2 5" xfId="1610" xr:uid="{00000000-0005-0000-0000-0000B70E0000}"/>
    <cellStyle name="Normal 2 4 2 3 2 2 5 2" xfId="3840" xr:uid="{00000000-0005-0000-0000-0000B80E0000}"/>
    <cellStyle name="Normal 2 4 2 3 2 2 5 2 2" xfId="8064" xr:uid="{00000000-0005-0000-0000-0000B90E0000}"/>
    <cellStyle name="Normal 2 4 2 3 2 2 5 3" xfId="5919" xr:uid="{00000000-0005-0000-0000-0000BA0E0000}"/>
    <cellStyle name="Normal 2 4 2 3 2 2 6" xfId="2024" xr:uid="{00000000-0005-0000-0000-0000BB0E0000}"/>
    <cellStyle name="Normal 2 4 2 3 2 2 6 2" xfId="4253" xr:uid="{00000000-0005-0000-0000-0000BC0E0000}"/>
    <cellStyle name="Normal 2 4 2 3 2 2 6 2 2" xfId="8477" xr:uid="{00000000-0005-0000-0000-0000BD0E0000}"/>
    <cellStyle name="Normal 2 4 2 3 2 2 6 3" xfId="6332" xr:uid="{00000000-0005-0000-0000-0000BE0E0000}"/>
    <cellStyle name="Normal 2 4 2 3 2 2 7" xfId="2460" xr:uid="{00000000-0005-0000-0000-0000BF0E0000}"/>
    <cellStyle name="Normal 2 4 2 3 2 2 7 2" xfId="6745" xr:uid="{00000000-0005-0000-0000-0000C00E0000}"/>
    <cellStyle name="Normal 2 4 2 3 2 2 8" xfId="4679" xr:uid="{00000000-0005-0000-0000-0000C10E0000}"/>
    <cellStyle name="Normal 2 4 2 3 2 3" xfId="285" xr:uid="{00000000-0005-0000-0000-0000C20E0000}"/>
    <cellStyle name="Normal 2 4 2 3 2 3 2" xfId="777" xr:uid="{00000000-0005-0000-0000-0000C30E0000}"/>
    <cellStyle name="Normal 2 4 2 3 2 3 2 2" xfId="3016" xr:uid="{00000000-0005-0000-0000-0000C40E0000}"/>
    <cellStyle name="Normal 2 4 2 3 2 3 2 2 2" xfId="7240" xr:uid="{00000000-0005-0000-0000-0000C50E0000}"/>
    <cellStyle name="Normal 2 4 2 3 2 3 2 3" xfId="5095" xr:uid="{00000000-0005-0000-0000-0000C60E0000}"/>
    <cellStyle name="Normal 2 4 2 3 2 3 3" xfId="1199" xr:uid="{00000000-0005-0000-0000-0000C70E0000}"/>
    <cellStyle name="Normal 2 4 2 3 2 3 3 2" xfId="3429" xr:uid="{00000000-0005-0000-0000-0000C80E0000}"/>
    <cellStyle name="Normal 2 4 2 3 2 3 3 2 2" xfId="7653" xr:uid="{00000000-0005-0000-0000-0000C90E0000}"/>
    <cellStyle name="Normal 2 4 2 3 2 3 3 3" xfId="5508" xr:uid="{00000000-0005-0000-0000-0000CA0E0000}"/>
    <cellStyle name="Normal 2 4 2 3 2 3 4" xfId="1612" xr:uid="{00000000-0005-0000-0000-0000CB0E0000}"/>
    <cellStyle name="Normal 2 4 2 3 2 3 4 2" xfId="3842" xr:uid="{00000000-0005-0000-0000-0000CC0E0000}"/>
    <cellStyle name="Normal 2 4 2 3 2 3 4 2 2" xfId="8066" xr:uid="{00000000-0005-0000-0000-0000CD0E0000}"/>
    <cellStyle name="Normal 2 4 2 3 2 3 4 3" xfId="5921" xr:uid="{00000000-0005-0000-0000-0000CE0E0000}"/>
    <cellStyle name="Normal 2 4 2 3 2 3 5" xfId="2026" xr:uid="{00000000-0005-0000-0000-0000CF0E0000}"/>
    <cellStyle name="Normal 2 4 2 3 2 3 5 2" xfId="4255" xr:uid="{00000000-0005-0000-0000-0000D00E0000}"/>
    <cellStyle name="Normal 2 4 2 3 2 3 5 2 2" xfId="8479" xr:uid="{00000000-0005-0000-0000-0000D10E0000}"/>
    <cellStyle name="Normal 2 4 2 3 2 3 5 3" xfId="6334" xr:uid="{00000000-0005-0000-0000-0000D20E0000}"/>
    <cellStyle name="Normal 2 4 2 3 2 3 6" xfId="2462" xr:uid="{00000000-0005-0000-0000-0000D30E0000}"/>
    <cellStyle name="Normal 2 4 2 3 2 3 6 2" xfId="6747" xr:uid="{00000000-0005-0000-0000-0000D40E0000}"/>
    <cellStyle name="Normal 2 4 2 3 2 3 7" xfId="4681" xr:uid="{00000000-0005-0000-0000-0000D50E0000}"/>
    <cellStyle name="Normal 2 4 2 3 2 4" xfId="774" xr:uid="{00000000-0005-0000-0000-0000D60E0000}"/>
    <cellStyle name="Normal 2 4 2 3 2 4 2" xfId="3013" xr:uid="{00000000-0005-0000-0000-0000D70E0000}"/>
    <cellStyle name="Normal 2 4 2 3 2 4 2 2" xfId="7237" xr:uid="{00000000-0005-0000-0000-0000D80E0000}"/>
    <cellStyle name="Normal 2 4 2 3 2 4 3" xfId="5092" xr:uid="{00000000-0005-0000-0000-0000D90E0000}"/>
    <cellStyle name="Normal 2 4 2 3 2 5" xfId="1196" xr:uid="{00000000-0005-0000-0000-0000DA0E0000}"/>
    <cellStyle name="Normal 2 4 2 3 2 5 2" xfId="3426" xr:uid="{00000000-0005-0000-0000-0000DB0E0000}"/>
    <cellStyle name="Normal 2 4 2 3 2 5 2 2" xfId="7650" xr:uid="{00000000-0005-0000-0000-0000DC0E0000}"/>
    <cellStyle name="Normal 2 4 2 3 2 5 3" xfId="5505" xr:uid="{00000000-0005-0000-0000-0000DD0E0000}"/>
    <cellStyle name="Normal 2 4 2 3 2 6" xfId="1609" xr:uid="{00000000-0005-0000-0000-0000DE0E0000}"/>
    <cellStyle name="Normal 2 4 2 3 2 6 2" xfId="3839" xr:uid="{00000000-0005-0000-0000-0000DF0E0000}"/>
    <cellStyle name="Normal 2 4 2 3 2 6 2 2" xfId="8063" xr:uid="{00000000-0005-0000-0000-0000E00E0000}"/>
    <cellStyle name="Normal 2 4 2 3 2 6 3" xfId="5918" xr:uid="{00000000-0005-0000-0000-0000E10E0000}"/>
    <cellStyle name="Normal 2 4 2 3 2 7" xfId="2023" xr:uid="{00000000-0005-0000-0000-0000E20E0000}"/>
    <cellStyle name="Normal 2 4 2 3 2 7 2" xfId="4252" xr:uid="{00000000-0005-0000-0000-0000E30E0000}"/>
    <cellStyle name="Normal 2 4 2 3 2 7 2 2" xfId="8476" xr:uid="{00000000-0005-0000-0000-0000E40E0000}"/>
    <cellStyle name="Normal 2 4 2 3 2 7 3" xfId="6331" xr:uid="{00000000-0005-0000-0000-0000E50E0000}"/>
    <cellStyle name="Normal 2 4 2 3 2 8" xfId="2459" xr:uid="{00000000-0005-0000-0000-0000E60E0000}"/>
    <cellStyle name="Normal 2 4 2 3 2 8 2" xfId="6744" xr:uid="{00000000-0005-0000-0000-0000E70E0000}"/>
    <cellStyle name="Normal 2 4 2 3 2 9" xfId="4678" xr:uid="{00000000-0005-0000-0000-0000E80E0000}"/>
    <cellStyle name="Normal 2 4 2 3 3" xfId="286" xr:uid="{00000000-0005-0000-0000-0000E90E0000}"/>
    <cellStyle name="Normal 2 4 2 3 3 2" xfId="287" xr:uid="{00000000-0005-0000-0000-0000EA0E0000}"/>
    <cellStyle name="Normal 2 4 2 3 3 2 2" xfId="779" xr:uid="{00000000-0005-0000-0000-0000EB0E0000}"/>
    <cellStyle name="Normal 2 4 2 3 3 2 2 2" xfId="3018" xr:uid="{00000000-0005-0000-0000-0000EC0E0000}"/>
    <cellStyle name="Normal 2 4 2 3 3 2 2 2 2" xfId="7242" xr:uid="{00000000-0005-0000-0000-0000ED0E0000}"/>
    <cellStyle name="Normal 2 4 2 3 3 2 2 3" xfId="5097" xr:uid="{00000000-0005-0000-0000-0000EE0E0000}"/>
    <cellStyle name="Normal 2 4 2 3 3 2 3" xfId="1201" xr:uid="{00000000-0005-0000-0000-0000EF0E0000}"/>
    <cellStyle name="Normal 2 4 2 3 3 2 3 2" xfId="3431" xr:uid="{00000000-0005-0000-0000-0000F00E0000}"/>
    <cellStyle name="Normal 2 4 2 3 3 2 3 2 2" xfId="7655" xr:uid="{00000000-0005-0000-0000-0000F10E0000}"/>
    <cellStyle name="Normal 2 4 2 3 3 2 3 3" xfId="5510" xr:uid="{00000000-0005-0000-0000-0000F20E0000}"/>
    <cellStyle name="Normal 2 4 2 3 3 2 4" xfId="1614" xr:uid="{00000000-0005-0000-0000-0000F30E0000}"/>
    <cellStyle name="Normal 2 4 2 3 3 2 4 2" xfId="3844" xr:uid="{00000000-0005-0000-0000-0000F40E0000}"/>
    <cellStyle name="Normal 2 4 2 3 3 2 4 2 2" xfId="8068" xr:uid="{00000000-0005-0000-0000-0000F50E0000}"/>
    <cellStyle name="Normal 2 4 2 3 3 2 4 3" xfId="5923" xr:uid="{00000000-0005-0000-0000-0000F60E0000}"/>
    <cellStyle name="Normal 2 4 2 3 3 2 5" xfId="2028" xr:uid="{00000000-0005-0000-0000-0000F70E0000}"/>
    <cellStyle name="Normal 2 4 2 3 3 2 5 2" xfId="4257" xr:uid="{00000000-0005-0000-0000-0000F80E0000}"/>
    <cellStyle name="Normal 2 4 2 3 3 2 5 2 2" xfId="8481" xr:uid="{00000000-0005-0000-0000-0000F90E0000}"/>
    <cellStyle name="Normal 2 4 2 3 3 2 5 3" xfId="6336" xr:uid="{00000000-0005-0000-0000-0000FA0E0000}"/>
    <cellStyle name="Normal 2 4 2 3 3 2 6" xfId="2464" xr:uid="{00000000-0005-0000-0000-0000FB0E0000}"/>
    <cellStyle name="Normal 2 4 2 3 3 2 6 2" xfId="6749" xr:uid="{00000000-0005-0000-0000-0000FC0E0000}"/>
    <cellStyle name="Normal 2 4 2 3 3 2 7" xfId="4683" xr:uid="{00000000-0005-0000-0000-0000FD0E0000}"/>
    <cellStyle name="Normal 2 4 2 3 3 3" xfId="778" xr:uid="{00000000-0005-0000-0000-0000FE0E0000}"/>
    <cellStyle name="Normal 2 4 2 3 3 3 2" xfId="3017" xr:uid="{00000000-0005-0000-0000-0000FF0E0000}"/>
    <cellStyle name="Normal 2 4 2 3 3 3 2 2" xfId="7241" xr:uid="{00000000-0005-0000-0000-0000000F0000}"/>
    <cellStyle name="Normal 2 4 2 3 3 3 3" xfId="5096" xr:uid="{00000000-0005-0000-0000-0000010F0000}"/>
    <cellStyle name="Normal 2 4 2 3 3 4" xfId="1200" xr:uid="{00000000-0005-0000-0000-0000020F0000}"/>
    <cellStyle name="Normal 2 4 2 3 3 4 2" xfId="3430" xr:uid="{00000000-0005-0000-0000-0000030F0000}"/>
    <cellStyle name="Normal 2 4 2 3 3 4 2 2" xfId="7654" xr:uid="{00000000-0005-0000-0000-0000040F0000}"/>
    <cellStyle name="Normal 2 4 2 3 3 4 3" xfId="5509" xr:uid="{00000000-0005-0000-0000-0000050F0000}"/>
    <cellStyle name="Normal 2 4 2 3 3 5" xfId="1613" xr:uid="{00000000-0005-0000-0000-0000060F0000}"/>
    <cellStyle name="Normal 2 4 2 3 3 5 2" xfId="3843" xr:uid="{00000000-0005-0000-0000-0000070F0000}"/>
    <cellStyle name="Normal 2 4 2 3 3 5 2 2" xfId="8067" xr:uid="{00000000-0005-0000-0000-0000080F0000}"/>
    <cellStyle name="Normal 2 4 2 3 3 5 3" xfId="5922" xr:uid="{00000000-0005-0000-0000-0000090F0000}"/>
    <cellStyle name="Normal 2 4 2 3 3 6" xfId="2027" xr:uid="{00000000-0005-0000-0000-00000A0F0000}"/>
    <cellStyle name="Normal 2 4 2 3 3 6 2" xfId="4256" xr:uid="{00000000-0005-0000-0000-00000B0F0000}"/>
    <cellStyle name="Normal 2 4 2 3 3 6 2 2" xfId="8480" xr:uid="{00000000-0005-0000-0000-00000C0F0000}"/>
    <cellStyle name="Normal 2 4 2 3 3 6 3" xfId="6335" xr:uid="{00000000-0005-0000-0000-00000D0F0000}"/>
    <cellStyle name="Normal 2 4 2 3 3 7" xfId="2463" xr:uid="{00000000-0005-0000-0000-00000E0F0000}"/>
    <cellStyle name="Normal 2 4 2 3 3 7 2" xfId="6748" xr:uid="{00000000-0005-0000-0000-00000F0F0000}"/>
    <cellStyle name="Normal 2 4 2 3 3 8" xfId="4682" xr:uid="{00000000-0005-0000-0000-0000100F0000}"/>
    <cellStyle name="Normal 2 4 2 3 4" xfId="288" xr:uid="{00000000-0005-0000-0000-0000110F0000}"/>
    <cellStyle name="Normal 2 4 2 3 4 2" xfId="780" xr:uid="{00000000-0005-0000-0000-0000120F0000}"/>
    <cellStyle name="Normal 2 4 2 3 4 2 2" xfId="3019" xr:uid="{00000000-0005-0000-0000-0000130F0000}"/>
    <cellStyle name="Normal 2 4 2 3 4 2 2 2" xfId="7243" xr:uid="{00000000-0005-0000-0000-0000140F0000}"/>
    <cellStyle name="Normal 2 4 2 3 4 2 3" xfId="5098" xr:uid="{00000000-0005-0000-0000-0000150F0000}"/>
    <cellStyle name="Normal 2 4 2 3 4 3" xfId="1202" xr:uid="{00000000-0005-0000-0000-0000160F0000}"/>
    <cellStyle name="Normal 2 4 2 3 4 3 2" xfId="3432" xr:uid="{00000000-0005-0000-0000-0000170F0000}"/>
    <cellStyle name="Normal 2 4 2 3 4 3 2 2" xfId="7656" xr:uid="{00000000-0005-0000-0000-0000180F0000}"/>
    <cellStyle name="Normal 2 4 2 3 4 3 3" xfId="5511" xr:uid="{00000000-0005-0000-0000-0000190F0000}"/>
    <cellStyle name="Normal 2 4 2 3 4 4" xfId="1615" xr:uid="{00000000-0005-0000-0000-00001A0F0000}"/>
    <cellStyle name="Normal 2 4 2 3 4 4 2" xfId="3845" xr:uid="{00000000-0005-0000-0000-00001B0F0000}"/>
    <cellStyle name="Normal 2 4 2 3 4 4 2 2" xfId="8069" xr:uid="{00000000-0005-0000-0000-00001C0F0000}"/>
    <cellStyle name="Normal 2 4 2 3 4 4 3" xfId="5924" xr:uid="{00000000-0005-0000-0000-00001D0F0000}"/>
    <cellStyle name="Normal 2 4 2 3 4 5" xfId="2029" xr:uid="{00000000-0005-0000-0000-00001E0F0000}"/>
    <cellStyle name="Normal 2 4 2 3 4 5 2" xfId="4258" xr:uid="{00000000-0005-0000-0000-00001F0F0000}"/>
    <cellStyle name="Normal 2 4 2 3 4 5 2 2" xfId="8482" xr:uid="{00000000-0005-0000-0000-0000200F0000}"/>
    <cellStyle name="Normal 2 4 2 3 4 5 3" xfId="6337" xr:uid="{00000000-0005-0000-0000-0000210F0000}"/>
    <cellStyle name="Normal 2 4 2 3 4 6" xfId="2465" xr:uid="{00000000-0005-0000-0000-0000220F0000}"/>
    <cellStyle name="Normal 2 4 2 3 4 6 2" xfId="6750" xr:uid="{00000000-0005-0000-0000-0000230F0000}"/>
    <cellStyle name="Normal 2 4 2 3 4 7" xfId="4684" xr:uid="{00000000-0005-0000-0000-0000240F0000}"/>
    <cellStyle name="Normal 2 4 2 3 5" xfId="773" xr:uid="{00000000-0005-0000-0000-0000250F0000}"/>
    <cellStyle name="Normal 2 4 2 3 5 2" xfId="3012" xr:uid="{00000000-0005-0000-0000-0000260F0000}"/>
    <cellStyle name="Normal 2 4 2 3 5 2 2" xfId="7236" xr:uid="{00000000-0005-0000-0000-0000270F0000}"/>
    <cellStyle name="Normal 2 4 2 3 5 3" xfId="5091" xr:uid="{00000000-0005-0000-0000-0000280F0000}"/>
    <cellStyle name="Normal 2 4 2 3 6" xfId="1195" xr:uid="{00000000-0005-0000-0000-0000290F0000}"/>
    <cellStyle name="Normal 2 4 2 3 6 2" xfId="3425" xr:uid="{00000000-0005-0000-0000-00002A0F0000}"/>
    <cellStyle name="Normal 2 4 2 3 6 2 2" xfId="7649" xr:uid="{00000000-0005-0000-0000-00002B0F0000}"/>
    <cellStyle name="Normal 2 4 2 3 6 3" xfId="5504" xr:uid="{00000000-0005-0000-0000-00002C0F0000}"/>
    <cellStyle name="Normal 2 4 2 3 7" xfId="1608" xr:uid="{00000000-0005-0000-0000-00002D0F0000}"/>
    <cellStyle name="Normal 2 4 2 3 7 2" xfId="3838" xr:uid="{00000000-0005-0000-0000-00002E0F0000}"/>
    <cellStyle name="Normal 2 4 2 3 7 2 2" xfId="8062" xr:uid="{00000000-0005-0000-0000-00002F0F0000}"/>
    <cellStyle name="Normal 2 4 2 3 7 3" xfId="5917" xr:uid="{00000000-0005-0000-0000-0000300F0000}"/>
    <cellStyle name="Normal 2 4 2 3 8" xfId="2022" xr:uid="{00000000-0005-0000-0000-0000310F0000}"/>
    <cellStyle name="Normal 2 4 2 3 8 2" xfId="4251" xr:uid="{00000000-0005-0000-0000-0000320F0000}"/>
    <cellStyle name="Normal 2 4 2 3 8 2 2" xfId="8475" xr:uid="{00000000-0005-0000-0000-0000330F0000}"/>
    <cellStyle name="Normal 2 4 2 3 8 3" xfId="6330" xr:uid="{00000000-0005-0000-0000-0000340F0000}"/>
    <cellStyle name="Normal 2 4 2 3 9" xfId="2458" xr:uid="{00000000-0005-0000-0000-0000350F0000}"/>
    <cellStyle name="Normal 2 4 2 3 9 2" xfId="6743" xr:uid="{00000000-0005-0000-0000-0000360F0000}"/>
    <cellStyle name="Normal 2 4 2 4" xfId="289" xr:uid="{00000000-0005-0000-0000-0000370F0000}"/>
    <cellStyle name="Normal 2 4 2 4 2" xfId="290" xr:uid="{00000000-0005-0000-0000-0000380F0000}"/>
    <cellStyle name="Normal 2 4 2 4 2 2" xfId="291" xr:uid="{00000000-0005-0000-0000-0000390F0000}"/>
    <cellStyle name="Normal 2 4 2 4 2 2 2" xfId="783" xr:uid="{00000000-0005-0000-0000-00003A0F0000}"/>
    <cellStyle name="Normal 2 4 2 4 2 2 2 2" xfId="3022" xr:uid="{00000000-0005-0000-0000-00003B0F0000}"/>
    <cellStyle name="Normal 2 4 2 4 2 2 2 2 2" xfId="7246" xr:uid="{00000000-0005-0000-0000-00003C0F0000}"/>
    <cellStyle name="Normal 2 4 2 4 2 2 2 3" xfId="5101" xr:uid="{00000000-0005-0000-0000-00003D0F0000}"/>
    <cellStyle name="Normal 2 4 2 4 2 2 3" xfId="1205" xr:uid="{00000000-0005-0000-0000-00003E0F0000}"/>
    <cellStyle name="Normal 2 4 2 4 2 2 3 2" xfId="3435" xr:uid="{00000000-0005-0000-0000-00003F0F0000}"/>
    <cellStyle name="Normal 2 4 2 4 2 2 3 2 2" xfId="7659" xr:uid="{00000000-0005-0000-0000-0000400F0000}"/>
    <cellStyle name="Normal 2 4 2 4 2 2 3 3" xfId="5514" xr:uid="{00000000-0005-0000-0000-0000410F0000}"/>
    <cellStyle name="Normal 2 4 2 4 2 2 4" xfId="1618" xr:uid="{00000000-0005-0000-0000-0000420F0000}"/>
    <cellStyle name="Normal 2 4 2 4 2 2 4 2" xfId="3848" xr:uid="{00000000-0005-0000-0000-0000430F0000}"/>
    <cellStyle name="Normal 2 4 2 4 2 2 4 2 2" xfId="8072" xr:uid="{00000000-0005-0000-0000-0000440F0000}"/>
    <cellStyle name="Normal 2 4 2 4 2 2 4 3" xfId="5927" xr:uid="{00000000-0005-0000-0000-0000450F0000}"/>
    <cellStyle name="Normal 2 4 2 4 2 2 5" xfId="2032" xr:uid="{00000000-0005-0000-0000-0000460F0000}"/>
    <cellStyle name="Normal 2 4 2 4 2 2 5 2" xfId="4261" xr:uid="{00000000-0005-0000-0000-0000470F0000}"/>
    <cellStyle name="Normal 2 4 2 4 2 2 5 2 2" xfId="8485" xr:uid="{00000000-0005-0000-0000-0000480F0000}"/>
    <cellStyle name="Normal 2 4 2 4 2 2 5 3" xfId="6340" xr:uid="{00000000-0005-0000-0000-0000490F0000}"/>
    <cellStyle name="Normal 2 4 2 4 2 2 6" xfId="2468" xr:uid="{00000000-0005-0000-0000-00004A0F0000}"/>
    <cellStyle name="Normal 2 4 2 4 2 2 6 2" xfId="6753" xr:uid="{00000000-0005-0000-0000-00004B0F0000}"/>
    <cellStyle name="Normal 2 4 2 4 2 2 7" xfId="4687" xr:uid="{00000000-0005-0000-0000-00004C0F0000}"/>
    <cellStyle name="Normal 2 4 2 4 2 3" xfId="782" xr:uid="{00000000-0005-0000-0000-00004D0F0000}"/>
    <cellStyle name="Normal 2 4 2 4 2 3 2" xfId="3021" xr:uid="{00000000-0005-0000-0000-00004E0F0000}"/>
    <cellStyle name="Normal 2 4 2 4 2 3 2 2" xfId="7245" xr:uid="{00000000-0005-0000-0000-00004F0F0000}"/>
    <cellStyle name="Normal 2 4 2 4 2 3 3" xfId="5100" xr:uid="{00000000-0005-0000-0000-0000500F0000}"/>
    <cellStyle name="Normal 2 4 2 4 2 4" xfId="1204" xr:uid="{00000000-0005-0000-0000-0000510F0000}"/>
    <cellStyle name="Normal 2 4 2 4 2 4 2" xfId="3434" xr:uid="{00000000-0005-0000-0000-0000520F0000}"/>
    <cellStyle name="Normal 2 4 2 4 2 4 2 2" xfId="7658" xr:uid="{00000000-0005-0000-0000-0000530F0000}"/>
    <cellStyle name="Normal 2 4 2 4 2 4 3" xfId="5513" xr:uid="{00000000-0005-0000-0000-0000540F0000}"/>
    <cellStyle name="Normal 2 4 2 4 2 5" xfId="1617" xr:uid="{00000000-0005-0000-0000-0000550F0000}"/>
    <cellStyle name="Normal 2 4 2 4 2 5 2" xfId="3847" xr:uid="{00000000-0005-0000-0000-0000560F0000}"/>
    <cellStyle name="Normal 2 4 2 4 2 5 2 2" xfId="8071" xr:uid="{00000000-0005-0000-0000-0000570F0000}"/>
    <cellStyle name="Normal 2 4 2 4 2 5 3" xfId="5926" xr:uid="{00000000-0005-0000-0000-0000580F0000}"/>
    <cellStyle name="Normal 2 4 2 4 2 6" xfId="2031" xr:uid="{00000000-0005-0000-0000-0000590F0000}"/>
    <cellStyle name="Normal 2 4 2 4 2 6 2" xfId="4260" xr:uid="{00000000-0005-0000-0000-00005A0F0000}"/>
    <cellStyle name="Normal 2 4 2 4 2 6 2 2" xfId="8484" xr:uid="{00000000-0005-0000-0000-00005B0F0000}"/>
    <cellStyle name="Normal 2 4 2 4 2 6 3" xfId="6339" xr:uid="{00000000-0005-0000-0000-00005C0F0000}"/>
    <cellStyle name="Normal 2 4 2 4 2 7" xfId="2467" xr:uid="{00000000-0005-0000-0000-00005D0F0000}"/>
    <cellStyle name="Normal 2 4 2 4 2 7 2" xfId="6752" xr:uid="{00000000-0005-0000-0000-00005E0F0000}"/>
    <cellStyle name="Normal 2 4 2 4 2 8" xfId="4686" xr:uid="{00000000-0005-0000-0000-00005F0F0000}"/>
    <cellStyle name="Normal 2 4 2 4 3" xfId="292" xr:uid="{00000000-0005-0000-0000-0000600F0000}"/>
    <cellStyle name="Normal 2 4 2 4 3 2" xfId="784" xr:uid="{00000000-0005-0000-0000-0000610F0000}"/>
    <cellStyle name="Normal 2 4 2 4 3 2 2" xfId="3023" xr:uid="{00000000-0005-0000-0000-0000620F0000}"/>
    <cellStyle name="Normal 2 4 2 4 3 2 2 2" xfId="7247" xr:uid="{00000000-0005-0000-0000-0000630F0000}"/>
    <cellStyle name="Normal 2 4 2 4 3 2 3" xfId="5102" xr:uid="{00000000-0005-0000-0000-0000640F0000}"/>
    <cellStyle name="Normal 2 4 2 4 3 3" xfId="1206" xr:uid="{00000000-0005-0000-0000-0000650F0000}"/>
    <cellStyle name="Normal 2 4 2 4 3 3 2" xfId="3436" xr:uid="{00000000-0005-0000-0000-0000660F0000}"/>
    <cellStyle name="Normal 2 4 2 4 3 3 2 2" xfId="7660" xr:uid="{00000000-0005-0000-0000-0000670F0000}"/>
    <cellStyle name="Normal 2 4 2 4 3 3 3" xfId="5515" xr:uid="{00000000-0005-0000-0000-0000680F0000}"/>
    <cellStyle name="Normal 2 4 2 4 3 4" xfId="1619" xr:uid="{00000000-0005-0000-0000-0000690F0000}"/>
    <cellStyle name="Normal 2 4 2 4 3 4 2" xfId="3849" xr:uid="{00000000-0005-0000-0000-00006A0F0000}"/>
    <cellStyle name="Normal 2 4 2 4 3 4 2 2" xfId="8073" xr:uid="{00000000-0005-0000-0000-00006B0F0000}"/>
    <cellStyle name="Normal 2 4 2 4 3 4 3" xfId="5928" xr:uid="{00000000-0005-0000-0000-00006C0F0000}"/>
    <cellStyle name="Normal 2 4 2 4 3 5" xfId="2033" xr:uid="{00000000-0005-0000-0000-00006D0F0000}"/>
    <cellStyle name="Normal 2 4 2 4 3 5 2" xfId="4262" xr:uid="{00000000-0005-0000-0000-00006E0F0000}"/>
    <cellStyle name="Normal 2 4 2 4 3 5 2 2" xfId="8486" xr:uid="{00000000-0005-0000-0000-00006F0F0000}"/>
    <cellStyle name="Normal 2 4 2 4 3 5 3" xfId="6341" xr:uid="{00000000-0005-0000-0000-0000700F0000}"/>
    <cellStyle name="Normal 2 4 2 4 3 6" xfId="2469" xr:uid="{00000000-0005-0000-0000-0000710F0000}"/>
    <cellStyle name="Normal 2 4 2 4 3 6 2" xfId="6754" xr:uid="{00000000-0005-0000-0000-0000720F0000}"/>
    <cellStyle name="Normal 2 4 2 4 3 7" xfId="4688" xr:uid="{00000000-0005-0000-0000-0000730F0000}"/>
    <cellStyle name="Normal 2 4 2 4 4" xfId="781" xr:uid="{00000000-0005-0000-0000-0000740F0000}"/>
    <cellStyle name="Normal 2 4 2 4 4 2" xfId="3020" xr:uid="{00000000-0005-0000-0000-0000750F0000}"/>
    <cellStyle name="Normal 2 4 2 4 4 2 2" xfId="7244" xr:uid="{00000000-0005-0000-0000-0000760F0000}"/>
    <cellStyle name="Normal 2 4 2 4 4 3" xfId="5099" xr:uid="{00000000-0005-0000-0000-0000770F0000}"/>
    <cellStyle name="Normal 2 4 2 4 5" xfId="1203" xr:uid="{00000000-0005-0000-0000-0000780F0000}"/>
    <cellStyle name="Normal 2 4 2 4 5 2" xfId="3433" xr:uid="{00000000-0005-0000-0000-0000790F0000}"/>
    <cellStyle name="Normal 2 4 2 4 5 2 2" xfId="7657" xr:uid="{00000000-0005-0000-0000-00007A0F0000}"/>
    <cellStyle name="Normal 2 4 2 4 5 3" xfId="5512" xr:uid="{00000000-0005-0000-0000-00007B0F0000}"/>
    <cellStyle name="Normal 2 4 2 4 6" xfId="1616" xr:uid="{00000000-0005-0000-0000-00007C0F0000}"/>
    <cellStyle name="Normal 2 4 2 4 6 2" xfId="3846" xr:uid="{00000000-0005-0000-0000-00007D0F0000}"/>
    <cellStyle name="Normal 2 4 2 4 6 2 2" xfId="8070" xr:uid="{00000000-0005-0000-0000-00007E0F0000}"/>
    <cellStyle name="Normal 2 4 2 4 6 3" xfId="5925" xr:uid="{00000000-0005-0000-0000-00007F0F0000}"/>
    <cellStyle name="Normal 2 4 2 4 7" xfId="2030" xr:uid="{00000000-0005-0000-0000-0000800F0000}"/>
    <cellStyle name="Normal 2 4 2 4 7 2" xfId="4259" xr:uid="{00000000-0005-0000-0000-0000810F0000}"/>
    <cellStyle name="Normal 2 4 2 4 7 2 2" xfId="8483" xr:uid="{00000000-0005-0000-0000-0000820F0000}"/>
    <cellStyle name="Normal 2 4 2 4 7 3" xfId="6338" xr:uid="{00000000-0005-0000-0000-0000830F0000}"/>
    <cellStyle name="Normal 2 4 2 4 8" xfId="2466" xr:uid="{00000000-0005-0000-0000-0000840F0000}"/>
    <cellStyle name="Normal 2 4 2 4 8 2" xfId="6751" xr:uid="{00000000-0005-0000-0000-0000850F0000}"/>
    <cellStyle name="Normal 2 4 2 4 9" xfId="4685" xr:uid="{00000000-0005-0000-0000-0000860F0000}"/>
    <cellStyle name="Normal 2 4 2 5" xfId="293" xr:uid="{00000000-0005-0000-0000-0000870F0000}"/>
    <cellStyle name="Normal 2 4 2 5 2" xfId="294" xr:uid="{00000000-0005-0000-0000-0000880F0000}"/>
    <cellStyle name="Normal 2 4 2 5 2 2" xfId="786" xr:uid="{00000000-0005-0000-0000-0000890F0000}"/>
    <cellStyle name="Normal 2 4 2 5 2 2 2" xfId="3025" xr:uid="{00000000-0005-0000-0000-00008A0F0000}"/>
    <cellStyle name="Normal 2 4 2 5 2 2 2 2" xfId="7249" xr:uid="{00000000-0005-0000-0000-00008B0F0000}"/>
    <cellStyle name="Normal 2 4 2 5 2 2 3" xfId="5104" xr:uid="{00000000-0005-0000-0000-00008C0F0000}"/>
    <cellStyle name="Normal 2 4 2 5 2 3" xfId="1208" xr:uid="{00000000-0005-0000-0000-00008D0F0000}"/>
    <cellStyle name="Normal 2 4 2 5 2 3 2" xfId="3438" xr:uid="{00000000-0005-0000-0000-00008E0F0000}"/>
    <cellStyle name="Normal 2 4 2 5 2 3 2 2" xfId="7662" xr:uid="{00000000-0005-0000-0000-00008F0F0000}"/>
    <cellStyle name="Normal 2 4 2 5 2 3 3" xfId="5517" xr:uid="{00000000-0005-0000-0000-0000900F0000}"/>
    <cellStyle name="Normal 2 4 2 5 2 4" xfId="1621" xr:uid="{00000000-0005-0000-0000-0000910F0000}"/>
    <cellStyle name="Normal 2 4 2 5 2 4 2" xfId="3851" xr:uid="{00000000-0005-0000-0000-0000920F0000}"/>
    <cellStyle name="Normal 2 4 2 5 2 4 2 2" xfId="8075" xr:uid="{00000000-0005-0000-0000-0000930F0000}"/>
    <cellStyle name="Normal 2 4 2 5 2 4 3" xfId="5930" xr:uid="{00000000-0005-0000-0000-0000940F0000}"/>
    <cellStyle name="Normal 2 4 2 5 2 5" xfId="2035" xr:uid="{00000000-0005-0000-0000-0000950F0000}"/>
    <cellStyle name="Normal 2 4 2 5 2 5 2" xfId="4264" xr:uid="{00000000-0005-0000-0000-0000960F0000}"/>
    <cellStyle name="Normal 2 4 2 5 2 5 2 2" xfId="8488" xr:uid="{00000000-0005-0000-0000-0000970F0000}"/>
    <cellStyle name="Normal 2 4 2 5 2 5 3" xfId="6343" xr:uid="{00000000-0005-0000-0000-0000980F0000}"/>
    <cellStyle name="Normal 2 4 2 5 2 6" xfId="2471" xr:uid="{00000000-0005-0000-0000-0000990F0000}"/>
    <cellStyle name="Normal 2 4 2 5 2 6 2" xfId="6756" xr:uid="{00000000-0005-0000-0000-00009A0F0000}"/>
    <cellStyle name="Normal 2 4 2 5 2 7" xfId="4690" xr:uid="{00000000-0005-0000-0000-00009B0F0000}"/>
    <cellStyle name="Normal 2 4 2 5 3" xfId="785" xr:uid="{00000000-0005-0000-0000-00009C0F0000}"/>
    <cellStyle name="Normal 2 4 2 5 3 2" xfId="3024" xr:uid="{00000000-0005-0000-0000-00009D0F0000}"/>
    <cellStyle name="Normal 2 4 2 5 3 2 2" xfId="7248" xr:uid="{00000000-0005-0000-0000-00009E0F0000}"/>
    <cellStyle name="Normal 2 4 2 5 3 3" xfId="5103" xr:uid="{00000000-0005-0000-0000-00009F0F0000}"/>
    <cellStyle name="Normal 2 4 2 5 4" xfId="1207" xr:uid="{00000000-0005-0000-0000-0000A00F0000}"/>
    <cellStyle name="Normal 2 4 2 5 4 2" xfId="3437" xr:uid="{00000000-0005-0000-0000-0000A10F0000}"/>
    <cellStyle name="Normal 2 4 2 5 4 2 2" xfId="7661" xr:uid="{00000000-0005-0000-0000-0000A20F0000}"/>
    <cellStyle name="Normal 2 4 2 5 4 3" xfId="5516" xr:uid="{00000000-0005-0000-0000-0000A30F0000}"/>
    <cellStyle name="Normal 2 4 2 5 5" xfId="1620" xr:uid="{00000000-0005-0000-0000-0000A40F0000}"/>
    <cellStyle name="Normal 2 4 2 5 5 2" xfId="3850" xr:uid="{00000000-0005-0000-0000-0000A50F0000}"/>
    <cellStyle name="Normal 2 4 2 5 5 2 2" xfId="8074" xr:uid="{00000000-0005-0000-0000-0000A60F0000}"/>
    <cellStyle name="Normal 2 4 2 5 5 3" xfId="5929" xr:uid="{00000000-0005-0000-0000-0000A70F0000}"/>
    <cellStyle name="Normal 2 4 2 5 6" xfId="2034" xr:uid="{00000000-0005-0000-0000-0000A80F0000}"/>
    <cellStyle name="Normal 2 4 2 5 6 2" xfId="4263" xr:uid="{00000000-0005-0000-0000-0000A90F0000}"/>
    <cellStyle name="Normal 2 4 2 5 6 2 2" xfId="8487" xr:uid="{00000000-0005-0000-0000-0000AA0F0000}"/>
    <cellStyle name="Normal 2 4 2 5 6 3" xfId="6342" xr:uid="{00000000-0005-0000-0000-0000AB0F0000}"/>
    <cellStyle name="Normal 2 4 2 5 7" xfId="2470" xr:uid="{00000000-0005-0000-0000-0000AC0F0000}"/>
    <cellStyle name="Normal 2 4 2 5 7 2" xfId="6755" xr:uid="{00000000-0005-0000-0000-0000AD0F0000}"/>
    <cellStyle name="Normal 2 4 2 5 8" xfId="4689" xr:uid="{00000000-0005-0000-0000-0000AE0F0000}"/>
    <cellStyle name="Normal 2 4 2 6" xfId="295" xr:uid="{00000000-0005-0000-0000-0000AF0F0000}"/>
    <cellStyle name="Normal 2 4 2 6 2" xfId="787" xr:uid="{00000000-0005-0000-0000-0000B00F0000}"/>
    <cellStyle name="Normal 2 4 2 6 2 2" xfId="3026" xr:uid="{00000000-0005-0000-0000-0000B10F0000}"/>
    <cellStyle name="Normal 2 4 2 6 2 2 2" xfId="7250" xr:uid="{00000000-0005-0000-0000-0000B20F0000}"/>
    <cellStyle name="Normal 2 4 2 6 2 3" xfId="5105" xr:uid="{00000000-0005-0000-0000-0000B30F0000}"/>
    <cellStyle name="Normal 2 4 2 6 3" xfId="1209" xr:uid="{00000000-0005-0000-0000-0000B40F0000}"/>
    <cellStyle name="Normal 2 4 2 6 3 2" xfId="3439" xr:uid="{00000000-0005-0000-0000-0000B50F0000}"/>
    <cellStyle name="Normal 2 4 2 6 3 2 2" xfId="7663" xr:uid="{00000000-0005-0000-0000-0000B60F0000}"/>
    <cellStyle name="Normal 2 4 2 6 3 3" xfId="5518" xr:uid="{00000000-0005-0000-0000-0000B70F0000}"/>
    <cellStyle name="Normal 2 4 2 6 4" xfId="1622" xr:uid="{00000000-0005-0000-0000-0000B80F0000}"/>
    <cellStyle name="Normal 2 4 2 6 4 2" xfId="3852" xr:uid="{00000000-0005-0000-0000-0000B90F0000}"/>
    <cellStyle name="Normal 2 4 2 6 4 2 2" xfId="8076" xr:uid="{00000000-0005-0000-0000-0000BA0F0000}"/>
    <cellStyle name="Normal 2 4 2 6 4 3" xfId="5931" xr:uid="{00000000-0005-0000-0000-0000BB0F0000}"/>
    <cellStyle name="Normal 2 4 2 6 5" xfId="2036" xr:uid="{00000000-0005-0000-0000-0000BC0F0000}"/>
    <cellStyle name="Normal 2 4 2 6 5 2" xfId="4265" xr:uid="{00000000-0005-0000-0000-0000BD0F0000}"/>
    <cellStyle name="Normal 2 4 2 6 5 2 2" xfId="8489" xr:uid="{00000000-0005-0000-0000-0000BE0F0000}"/>
    <cellStyle name="Normal 2 4 2 6 5 3" xfId="6344" xr:uid="{00000000-0005-0000-0000-0000BF0F0000}"/>
    <cellStyle name="Normal 2 4 2 6 6" xfId="2472" xr:uid="{00000000-0005-0000-0000-0000C00F0000}"/>
    <cellStyle name="Normal 2 4 2 6 6 2" xfId="6757" xr:uid="{00000000-0005-0000-0000-0000C10F0000}"/>
    <cellStyle name="Normal 2 4 2 6 7" xfId="4691" xr:uid="{00000000-0005-0000-0000-0000C20F0000}"/>
    <cellStyle name="Normal 2 4 2 7" xfId="772" xr:uid="{00000000-0005-0000-0000-0000C30F0000}"/>
    <cellStyle name="Normal 2 4 2 7 2" xfId="3011" xr:uid="{00000000-0005-0000-0000-0000C40F0000}"/>
    <cellStyle name="Normal 2 4 2 7 2 2" xfId="7235" xr:uid="{00000000-0005-0000-0000-0000C50F0000}"/>
    <cellStyle name="Normal 2 4 2 7 3" xfId="5090" xr:uid="{00000000-0005-0000-0000-0000C60F0000}"/>
    <cellStyle name="Normal 2 4 2 8" xfId="1194" xr:uid="{00000000-0005-0000-0000-0000C70F0000}"/>
    <cellStyle name="Normal 2 4 2 8 2" xfId="3424" xr:uid="{00000000-0005-0000-0000-0000C80F0000}"/>
    <cellStyle name="Normal 2 4 2 8 2 2" xfId="7648" xr:uid="{00000000-0005-0000-0000-0000C90F0000}"/>
    <cellStyle name="Normal 2 4 2 8 3" xfId="5503" xr:uid="{00000000-0005-0000-0000-0000CA0F0000}"/>
    <cellStyle name="Normal 2 4 2 9" xfId="1607" xr:uid="{00000000-0005-0000-0000-0000CB0F0000}"/>
    <cellStyle name="Normal 2 4 2 9 2" xfId="3837" xr:uid="{00000000-0005-0000-0000-0000CC0F0000}"/>
    <cellStyle name="Normal 2 4 2 9 2 2" xfId="8061" xr:uid="{00000000-0005-0000-0000-0000CD0F0000}"/>
    <cellStyle name="Normal 2 4 2 9 3" xfId="5916" xr:uid="{00000000-0005-0000-0000-0000CE0F0000}"/>
    <cellStyle name="Normal 2 4 3" xfId="296" xr:uid="{00000000-0005-0000-0000-0000CF0F0000}"/>
    <cellStyle name="Normal 2 4 3 2" xfId="297" xr:uid="{00000000-0005-0000-0000-0000D00F0000}"/>
    <cellStyle name="Normal 2 4 3 3" xfId="298" xr:uid="{00000000-0005-0000-0000-0000D10F0000}"/>
    <cellStyle name="Normal 2 4 3 3 2" xfId="299" xr:uid="{00000000-0005-0000-0000-0000D20F0000}"/>
    <cellStyle name="Normal 2 4 3 3 2 2" xfId="300" xr:uid="{00000000-0005-0000-0000-0000D30F0000}"/>
    <cellStyle name="Normal 2 4 3 3 2 2 2" xfId="791" xr:uid="{00000000-0005-0000-0000-0000D40F0000}"/>
    <cellStyle name="Normal 2 4 3 3 2 2 2 2" xfId="3030" xr:uid="{00000000-0005-0000-0000-0000D50F0000}"/>
    <cellStyle name="Normal 2 4 3 3 2 2 2 2 2" xfId="7254" xr:uid="{00000000-0005-0000-0000-0000D60F0000}"/>
    <cellStyle name="Normal 2 4 3 3 2 2 2 3" xfId="5109" xr:uid="{00000000-0005-0000-0000-0000D70F0000}"/>
    <cellStyle name="Normal 2 4 3 3 2 2 3" xfId="1213" xr:uid="{00000000-0005-0000-0000-0000D80F0000}"/>
    <cellStyle name="Normal 2 4 3 3 2 2 3 2" xfId="3443" xr:uid="{00000000-0005-0000-0000-0000D90F0000}"/>
    <cellStyle name="Normal 2 4 3 3 2 2 3 2 2" xfId="7667" xr:uid="{00000000-0005-0000-0000-0000DA0F0000}"/>
    <cellStyle name="Normal 2 4 3 3 2 2 3 3" xfId="5522" xr:uid="{00000000-0005-0000-0000-0000DB0F0000}"/>
    <cellStyle name="Normal 2 4 3 3 2 2 4" xfId="1626" xr:uid="{00000000-0005-0000-0000-0000DC0F0000}"/>
    <cellStyle name="Normal 2 4 3 3 2 2 4 2" xfId="3856" xr:uid="{00000000-0005-0000-0000-0000DD0F0000}"/>
    <cellStyle name="Normal 2 4 3 3 2 2 4 2 2" xfId="8080" xr:uid="{00000000-0005-0000-0000-0000DE0F0000}"/>
    <cellStyle name="Normal 2 4 3 3 2 2 4 3" xfId="5935" xr:uid="{00000000-0005-0000-0000-0000DF0F0000}"/>
    <cellStyle name="Normal 2 4 3 3 2 2 5" xfId="2040" xr:uid="{00000000-0005-0000-0000-0000E00F0000}"/>
    <cellStyle name="Normal 2 4 3 3 2 2 5 2" xfId="4269" xr:uid="{00000000-0005-0000-0000-0000E10F0000}"/>
    <cellStyle name="Normal 2 4 3 3 2 2 5 2 2" xfId="8493" xr:uid="{00000000-0005-0000-0000-0000E20F0000}"/>
    <cellStyle name="Normal 2 4 3 3 2 2 5 3" xfId="6348" xr:uid="{00000000-0005-0000-0000-0000E30F0000}"/>
    <cellStyle name="Normal 2 4 3 3 2 2 6" xfId="2476" xr:uid="{00000000-0005-0000-0000-0000E40F0000}"/>
    <cellStyle name="Normal 2 4 3 3 2 2 6 2" xfId="6761" xr:uid="{00000000-0005-0000-0000-0000E50F0000}"/>
    <cellStyle name="Normal 2 4 3 3 2 2 7" xfId="4695" xr:uid="{00000000-0005-0000-0000-0000E60F0000}"/>
    <cellStyle name="Normal 2 4 3 3 2 3" xfId="790" xr:uid="{00000000-0005-0000-0000-0000E70F0000}"/>
    <cellStyle name="Normal 2 4 3 3 2 3 2" xfId="3029" xr:uid="{00000000-0005-0000-0000-0000E80F0000}"/>
    <cellStyle name="Normal 2 4 3 3 2 3 2 2" xfId="7253" xr:uid="{00000000-0005-0000-0000-0000E90F0000}"/>
    <cellStyle name="Normal 2 4 3 3 2 3 3" xfId="5108" xr:uid="{00000000-0005-0000-0000-0000EA0F0000}"/>
    <cellStyle name="Normal 2 4 3 3 2 4" xfId="1212" xr:uid="{00000000-0005-0000-0000-0000EB0F0000}"/>
    <cellStyle name="Normal 2 4 3 3 2 4 2" xfId="3442" xr:uid="{00000000-0005-0000-0000-0000EC0F0000}"/>
    <cellStyle name="Normal 2 4 3 3 2 4 2 2" xfId="7666" xr:uid="{00000000-0005-0000-0000-0000ED0F0000}"/>
    <cellStyle name="Normal 2 4 3 3 2 4 3" xfId="5521" xr:uid="{00000000-0005-0000-0000-0000EE0F0000}"/>
    <cellStyle name="Normal 2 4 3 3 2 5" xfId="1625" xr:uid="{00000000-0005-0000-0000-0000EF0F0000}"/>
    <cellStyle name="Normal 2 4 3 3 2 5 2" xfId="3855" xr:uid="{00000000-0005-0000-0000-0000F00F0000}"/>
    <cellStyle name="Normal 2 4 3 3 2 5 2 2" xfId="8079" xr:uid="{00000000-0005-0000-0000-0000F10F0000}"/>
    <cellStyle name="Normal 2 4 3 3 2 5 3" xfId="5934" xr:uid="{00000000-0005-0000-0000-0000F20F0000}"/>
    <cellStyle name="Normal 2 4 3 3 2 6" xfId="2039" xr:uid="{00000000-0005-0000-0000-0000F30F0000}"/>
    <cellStyle name="Normal 2 4 3 3 2 6 2" xfId="4268" xr:uid="{00000000-0005-0000-0000-0000F40F0000}"/>
    <cellStyle name="Normal 2 4 3 3 2 6 2 2" xfId="8492" xr:uid="{00000000-0005-0000-0000-0000F50F0000}"/>
    <cellStyle name="Normal 2 4 3 3 2 6 3" xfId="6347" xr:uid="{00000000-0005-0000-0000-0000F60F0000}"/>
    <cellStyle name="Normal 2 4 3 3 2 7" xfId="2475" xr:uid="{00000000-0005-0000-0000-0000F70F0000}"/>
    <cellStyle name="Normal 2 4 3 3 2 7 2" xfId="6760" xr:uid="{00000000-0005-0000-0000-0000F80F0000}"/>
    <cellStyle name="Normal 2 4 3 3 2 8" xfId="4694" xr:uid="{00000000-0005-0000-0000-0000F90F0000}"/>
    <cellStyle name="Normal 2 4 3 3 3" xfId="301" xr:uid="{00000000-0005-0000-0000-0000FA0F0000}"/>
    <cellStyle name="Normal 2 4 3 3 3 2" xfId="792" xr:uid="{00000000-0005-0000-0000-0000FB0F0000}"/>
    <cellStyle name="Normal 2 4 3 3 3 2 2" xfId="3031" xr:uid="{00000000-0005-0000-0000-0000FC0F0000}"/>
    <cellStyle name="Normal 2 4 3 3 3 2 2 2" xfId="7255" xr:uid="{00000000-0005-0000-0000-0000FD0F0000}"/>
    <cellStyle name="Normal 2 4 3 3 3 2 3" xfId="5110" xr:uid="{00000000-0005-0000-0000-0000FE0F0000}"/>
    <cellStyle name="Normal 2 4 3 3 3 3" xfId="1214" xr:uid="{00000000-0005-0000-0000-0000FF0F0000}"/>
    <cellStyle name="Normal 2 4 3 3 3 3 2" xfId="3444" xr:uid="{00000000-0005-0000-0000-000000100000}"/>
    <cellStyle name="Normal 2 4 3 3 3 3 2 2" xfId="7668" xr:uid="{00000000-0005-0000-0000-000001100000}"/>
    <cellStyle name="Normal 2 4 3 3 3 3 3" xfId="5523" xr:uid="{00000000-0005-0000-0000-000002100000}"/>
    <cellStyle name="Normal 2 4 3 3 3 4" xfId="1627" xr:uid="{00000000-0005-0000-0000-000003100000}"/>
    <cellStyle name="Normal 2 4 3 3 3 4 2" xfId="3857" xr:uid="{00000000-0005-0000-0000-000004100000}"/>
    <cellStyle name="Normal 2 4 3 3 3 4 2 2" xfId="8081" xr:uid="{00000000-0005-0000-0000-000005100000}"/>
    <cellStyle name="Normal 2 4 3 3 3 4 3" xfId="5936" xr:uid="{00000000-0005-0000-0000-000006100000}"/>
    <cellStyle name="Normal 2 4 3 3 3 5" xfId="2041" xr:uid="{00000000-0005-0000-0000-000007100000}"/>
    <cellStyle name="Normal 2 4 3 3 3 5 2" xfId="4270" xr:uid="{00000000-0005-0000-0000-000008100000}"/>
    <cellStyle name="Normal 2 4 3 3 3 5 2 2" xfId="8494" xr:uid="{00000000-0005-0000-0000-000009100000}"/>
    <cellStyle name="Normal 2 4 3 3 3 5 3" xfId="6349" xr:uid="{00000000-0005-0000-0000-00000A100000}"/>
    <cellStyle name="Normal 2 4 3 3 3 6" xfId="2477" xr:uid="{00000000-0005-0000-0000-00000B100000}"/>
    <cellStyle name="Normal 2 4 3 3 3 6 2" xfId="6762" xr:uid="{00000000-0005-0000-0000-00000C100000}"/>
    <cellStyle name="Normal 2 4 3 3 3 7" xfId="4696" xr:uid="{00000000-0005-0000-0000-00000D100000}"/>
    <cellStyle name="Normal 2 4 3 3 4" xfId="789" xr:uid="{00000000-0005-0000-0000-00000E100000}"/>
    <cellStyle name="Normal 2 4 3 3 4 2" xfId="3028" xr:uid="{00000000-0005-0000-0000-00000F100000}"/>
    <cellStyle name="Normal 2 4 3 3 4 2 2" xfId="7252" xr:uid="{00000000-0005-0000-0000-000010100000}"/>
    <cellStyle name="Normal 2 4 3 3 4 3" xfId="5107" xr:uid="{00000000-0005-0000-0000-000011100000}"/>
    <cellStyle name="Normal 2 4 3 3 5" xfId="1211" xr:uid="{00000000-0005-0000-0000-000012100000}"/>
    <cellStyle name="Normal 2 4 3 3 5 2" xfId="3441" xr:uid="{00000000-0005-0000-0000-000013100000}"/>
    <cellStyle name="Normal 2 4 3 3 5 2 2" xfId="7665" xr:uid="{00000000-0005-0000-0000-000014100000}"/>
    <cellStyle name="Normal 2 4 3 3 5 3" xfId="5520" xr:uid="{00000000-0005-0000-0000-000015100000}"/>
    <cellStyle name="Normal 2 4 3 3 6" xfId="1624" xr:uid="{00000000-0005-0000-0000-000016100000}"/>
    <cellStyle name="Normal 2 4 3 3 6 2" xfId="3854" xr:uid="{00000000-0005-0000-0000-000017100000}"/>
    <cellStyle name="Normal 2 4 3 3 6 2 2" xfId="8078" xr:uid="{00000000-0005-0000-0000-000018100000}"/>
    <cellStyle name="Normal 2 4 3 3 6 3" xfId="5933" xr:uid="{00000000-0005-0000-0000-000019100000}"/>
    <cellStyle name="Normal 2 4 3 3 7" xfId="2038" xr:uid="{00000000-0005-0000-0000-00001A100000}"/>
    <cellStyle name="Normal 2 4 3 3 7 2" xfId="4267" xr:uid="{00000000-0005-0000-0000-00001B100000}"/>
    <cellStyle name="Normal 2 4 3 3 7 2 2" xfId="8491" xr:uid="{00000000-0005-0000-0000-00001C100000}"/>
    <cellStyle name="Normal 2 4 3 3 7 3" xfId="6346" xr:uid="{00000000-0005-0000-0000-00001D100000}"/>
    <cellStyle name="Normal 2 4 3 3 8" xfId="2474" xr:uid="{00000000-0005-0000-0000-00001E100000}"/>
    <cellStyle name="Normal 2 4 3 3 8 2" xfId="6759" xr:uid="{00000000-0005-0000-0000-00001F100000}"/>
    <cellStyle name="Normal 2 4 3 3 9" xfId="4693" xr:uid="{00000000-0005-0000-0000-000020100000}"/>
    <cellStyle name="Normal 2 4 3 4" xfId="788" xr:uid="{00000000-0005-0000-0000-000021100000}"/>
    <cellStyle name="Normal 2 4 3 4 2" xfId="3027" xr:uid="{00000000-0005-0000-0000-000022100000}"/>
    <cellStyle name="Normal 2 4 3 4 2 2" xfId="7251" xr:uid="{00000000-0005-0000-0000-000023100000}"/>
    <cellStyle name="Normal 2 4 3 4 3" xfId="5106" xr:uid="{00000000-0005-0000-0000-000024100000}"/>
    <cellStyle name="Normal 2 4 3 5" xfId="1210" xr:uid="{00000000-0005-0000-0000-000025100000}"/>
    <cellStyle name="Normal 2 4 3 5 2" xfId="3440" xr:uid="{00000000-0005-0000-0000-000026100000}"/>
    <cellStyle name="Normal 2 4 3 5 2 2" xfId="7664" xr:uid="{00000000-0005-0000-0000-000027100000}"/>
    <cellStyle name="Normal 2 4 3 5 3" xfId="5519" xr:uid="{00000000-0005-0000-0000-000028100000}"/>
    <cellStyle name="Normal 2 4 3 6" xfId="1623" xr:uid="{00000000-0005-0000-0000-000029100000}"/>
    <cellStyle name="Normal 2 4 3 6 2" xfId="3853" xr:uid="{00000000-0005-0000-0000-00002A100000}"/>
    <cellStyle name="Normal 2 4 3 6 2 2" xfId="8077" xr:uid="{00000000-0005-0000-0000-00002B100000}"/>
    <cellStyle name="Normal 2 4 3 6 3" xfId="5932" xr:uid="{00000000-0005-0000-0000-00002C100000}"/>
    <cellStyle name="Normal 2 4 3 7" xfId="2037" xr:uid="{00000000-0005-0000-0000-00002D100000}"/>
    <cellStyle name="Normal 2 4 3 7 2" xfId="4266" xr:uid="{00000000-0005-0000-0000-00002E100000}"/>
    <cellStyle name="Normal 2 4 3 7 2 2" xfId="8490" xr:uid="{00000000-0005-0000-0000-00002F100000}"/>
    <cellStyle name="Normal 2 4 3 7 3" xfId="6345" xr:uid="{00000000-0005-0000-0000-000030100000}"/>
    <cellStyle name="Normal 2 4 3 8" xfId="2473" xr:uid="{00000000-0005-0000-0000-000031100000}"/>
    <cellStyle name="Normal 2 4 3 8 2" xfId="6758" xr:uid="{00000000-0005-0000-0000-000032100000}"/>
    <cellStyle name="Normal 2 4 3 9" xfId="4692" xr:uid="{00000000-0005-0000-0000-000033100000}"/>
    <cellStyle name="Normal 2 4 4" xfId="302" xr:uid="{00000000-0005-0000-0000-000034100000}"/>
    <cellStyle name="Normal 2 4 5" xfId="303" xr:uid="{00000000-0005-0000-0000-000035100000}"/>
    <cellStyle name="Normal 2 4 5 10" xfId="4697" xr:uid="{00000000-0005-0000-0000-000036100000}"/>
    <cellStyle name="Normal 2 4 5 2" xfId="304" xr:uid="{00000000-0005-0000-0000-000037100000}"/>
    <cellStyle name="Normal 2 4 5 2 2" xfId="305" xr:uid="{00000000-0005-0000-0000-000038100000}"/>
    <cellStyle name="Normal 2 4 5 2 2 2" xfId="306" xr:uid="{00000000-0005-0000-0000-000039100000}"/>
    <cellStyle name="Normal 2 4 5 2 2 2 2" xfId="796" xr:uid="{00000000-0005-0000-0000-00003A100000}"/>
    <cellStyle name="Normal 2 4 5 2 2 2 2 2" xfId="3035" xr:uid="{00000000-0005-0000-0000-00003B100000}"/>
    <cellStyle name="Normal 2 4 5 2 2 2 2 2 2" xfId="7259" xr:uid="{00000000-0005-0000-0000-00003C100000}"/>
    <cellStyle name="Normal 2 4 5 2 2 2 2 3" xfId="5114" xr:uid="{00000000-0005-0000-0000-00003D100000}"/>
    <cellStyle name="Normal 2 4 5 2 2 2 3" xfId="1218" xr:uid="{00000000-0005-0000-0000-00003E100000}"/>
    <cellStyle name="Normal 2 4 5 2 2 2 3 2" xfId="3448" xr:uid="{00000000-0005-0000-0000-00003F100000}"/>
    <cellStyle name="Normal 2 4 5 2 2 2 3 2 2" xfId="7672" xr:uid="{00000000-0005-0000-0000-000040100000}"/>
    <cellStyle name="Normal 2 4 5 2 2 2 3 3" xfId="5527" xr:uid="{00000000-0005-0000-0000-000041100000}"/>
    <cellStyle name="Normal 2 4 5 2 2 2 4" xfId="1631" xr:uid="{00000000-0005-0000-0000-000042100000}"/>
    <cellStyle name="Normal 2 4 5 2 2 2 4 2" xfId="3861" xr:uid="{00000000-0005-0000-0000-000043100000}"/>
    <cellStyle name="Normal 2 4 5 2 2 2 4 2 2" xfId="8085" xr:uid="{00000000-0005-0000-0000-000044100000}"/>
    <cellStyle name="Normal 2 4 5 2 2 2 4 3" xfId="5940" xr:uid="{00000000-0005-0000-0000-000045100000}"/>
    <cellStyle name="Normal 2 4 5 2 2 2 5" xfId="2045" xr:uid="{00000000-0005-0000-0000-000046100000}"/>
    <cellStyle name="Normal 2 4 5 2 2 2 5 2" xfId="4274" xr:uid="{00000000-0005-0000-0000-000047100000}"/>
    <cellStyle name="Normal 2 4 5 2 2 2 5 2 2" xfId="8498" xr:uid="{00000000-0005-0000-0000-000048100000}"/>
    <cellStyle name="Normal 2 4 5 2 2 2 5 3" xfId="6353" xr:uid="{00000000-0005-0000-0000-000049100000}"/>
    <cellStyle name="Normal 2 4 5 2 2 2 6" xfId="2481" xr:uid="{00000000-0005-0000-0000-00004A100000}"/>
    <cellStyle name="Normal 2 4 5 2 2 2 6 2" xfId="6766" xr:uid="{00000000-0005-0000-0000-00004B100000}"/>
    <cellStyle name="Normal 2 4 5 2 2 2 7" xfId="4700" xr:uid="{00000000-0005-0000-0000-00004C100000}"/>
    <cellStyle name="Normal 2 4 5 2 2 3" xfId="795" xr:uid="{00000000-0005-0000-0000-00004D100000}"/>
    <cellStyle name="Normal 2 4 5 2 2 3 2" xfId="3034" xr:uid="{00000000-0005-0000-0000-00004E100000}"/>
    <cellStyle name="Normal 2 4 5 2 2 3 2 2" xfId="7258" xr:uid="{00000000-0005-0000-0000-00004F100000}"/>
    <cellStyle name="Normal 2 4 5 2 2 3 3" xfId="5113" xr:uid="{00000000-0005-0000-0000-000050100000}"/>
    <cellStyle name="Normal 2 4 5 2 2 4" xfId="1217" xr:uid="{00000000-0005-0000-0000-000051100000}"/>
    <cellStyle name="Normal 2 4 5 2 2 4 2" xfId="3447" xr:uid="{00000000-0005-0000-0000-000052100000}"/>
    <cellStyle name="Normal 2 4 5 2 2 4 2 2" xfId="7671" xr:uid="{00000000-0005-0000-0000-000053100000}"/>
    <cellStyle name="Normal 2 4 5 2 2 4 3" xfId="5526" xr:uid="{00000000-0005-0000-0000-000054100000}"/>
    <cellStyle name="Normal 2 4 5 2 2 5" xfId="1630" xr:uid="{00000000-0005-0000-0000-000055100000}"/>
    <cellStyle name="Normal 2 4 5 2 2 5 2" xfId="3860" xr:uid="{00000000-0005-0000-0000-000056100000}"/>
    <cellStyle name="Normal 2 4 5 2 2 5 2 2" xfId="8084" xr:uid="{00000000-0005-0000-0000-000057100000}"/>
    <cellStyle name="Normal 2 4 5 2 2 5 3" xfId="5939" xr:uid="{00000000-0005-0000-0000-000058100000}"/>
    <cellStyle name="Normal 2 4 5 2 2 6" xfId="2044" xr:uid="{00000000-0005-0000-0000-000059100000}"/>
    <cellStyle name="Normal 2 4 5 2 2 6 2" xfId="4273" xr:uid="{00000000-0005-0000-0000-00005A100000}"/>
    <cellStyle name="Normal 2 4 5 2 2 6 2 2" xfId="8497" xr:uid="{00000000-0005-0000-0000-00005B100000}"/>
    <cellStyle name="Normal 2 4 5 2 2 6 3" xfId="6352" xr:uid="{00000000-0005-0000-0000-00005C100000}"/>
    <cellStyle name="Normal 2 4 5 2 2 7" xfId="2480" xr:uid="{00000000-0005-0000-0000-00005D100000}"/>
    <cellStyle name="Normal 2 4 5 2 2 7 2" xfId="6765" xr:uid="{00000000-0005-0000-0000-00005E100000}"/>
    <cellStyle name="Normal 2 4 5 2 2 8" xfId="4699" xr:uid="{00000000-0005-0000-0000-00005F100000}"/>
    <cellStyle name="Normal 2 4 5 2 3" xfId="307" xr:uid="{00000000-0005-0000-0000-000060100000}"/>
    <cellStyle name="Normal 2 4 5 2 3 2" xfId="797" xr:uid="{00000000-0005-0000-0000-000061100000}"/>
    <cellStyle name="Normal 2 4 5 2 3 2 2" xfId="3036" xr:uid="{00000000-0005-0000-0000-000062100000}"/>
    <cellStyle name="Normal 2 4 5 2 3 2 2 2" xfId="7260" xr:uid="{00000000-0005-0000-0000-000063100000}"/>
    <cellStyle name="Normal 2 4 5 2 3 2 3" xfId="5115" xr:uid="{00000000-0005-0000-0000-000064100000}"/>
    <cellStyle name="Normal 2 4 5 2 3 3" xfId="1219" xr:uid="{00000000-0005-0000-0000-000065100000}"/>
    <cellStyle name="Normal 2 4 5 2 3 3 2" xfId="3449" xr:uid="{00000000-0005-0000-0000-000066100000}"/>
    <cellStyle name="Normal 2 4 5 2 3 3 2 2" xfId="7673" xr:uid="{00000000-0005-0000-0000-000067100000}"/>
    <cellStyle name="Normal 2 4 5 2 3 3 3" xfId="5528" xr:uid="{00000000-0005-0000-0000-000068100000}"/>
    <cellStyle name="Normal 2 4 5 2 3 4" xfId="1632" xr:uid="{00000000-0005-0000-0000-000069100000}"/>
    <cellStyle name="Normal 2 4 5 2 3 4 2" xfId="3862" xr:uid="{00000000-0005-0000-0000-00006A100000}"/>
    <cellStyle name="Normal 2 4 5 2 3 4 2 2" xfId="8086" xr:uid="{00000000-0005-0000-0000-00006B100000}"/>
    <cellStyle name="Normal 2 4 5 2 3 4 3" xfId="5941" xr:uid="{00000000-0005-0000-0000-00006C100000}"/>
    <cellStyle name="Normal 2 4 5 2 3 5" xfId="2046" xr:uid="{00000000-0005-0000-0000-00006D100000}"/>
    <cellStyle name="Normal 2 4 5 2 3 5 2" xfId="4275" xr:uid="{00000000-0005-0000-0000-00006E100000}"/>
    <cellStyle name="Normal 2 4 5 2 3 5 2 2" xfId="8499" xr:uid="{00000000-0005-0000-0000-00006F100000}"/>
    <cellStyle name="Normal 2 4 5 2 3 5 3" xfId="6354" xr:uid="{00000000-0005-0000-0000-000070100000}"/>
    <cellStyle name="Normal 2 4 5 2 3 6" xfId="2482" xr:uid="{00000000-0005-0000-0000-000071100000}"/>
    <cellStyle name="Normal 2 4 5 2 3 6 2" xfId="6767" xr:uid="{00000000-0005-0000-0000-000072100000}"/>
    <cellStyle name="Normal 2 4 5 2 3 7" xfId="4701" xr:uid="{00000000-0005-0000-0000-000073100000}"/>
    <cellStyle name="Normal 2 4 5 2 4" xfId="794" xr:uid="{00000000-0005-0000-0000-000074100000}"/>
    <cellStyle name="Normal 2 4 5 2 4 2" xfId="3033" xr:uid="{00000000-0005-0000-0000-000075100000}"/>
    <cellStyle name="Normal 2 4 5 2 4 2 2" xfId="7257" xr:uid="{00000000-0005-0000-0000-000076100000}"/>
    <cellStyle name="Normal 2 4 5 2 4 3" xfId="5112" xr:uid="{00000000-0005-0000-0000-000077100000}"/>
    <cellStyle name="Normal 2 4 5 2 5" xfId="1216" xr:uid="{00000000-0005-0000-0000-000078100000}"/>
    <cellStyle name="Normal 2 4 5 2 5 2" xfId="3446" xr:uid="{00000000-0005-0000-0000-000079100000}"/>
    <cellStyle name="Normal 2 4 5 2 5 2 2" xfId="7670" xr:uid="{00000000-0005-0000-0000-00007A100000}"/>
    <cellStyle name="Normal 2 4 5 2 5 3" xfId="5525" xr:uid="{00000000-0005-0000-0000-00007B100000}"/>
    <cellStyle name="Normal 2 4 5 2 6" xfId="1629" xr:uid="{00000000-0005-0000-0000-00007C100000}"/>
    <cellStyle name="Normal 2 4 5 2 6 2" xfId="3859" xr:uid="{00000000-0005-0000-0000-00007D100000}"/>
    <cellStyle name="Normal 2 4 5 2 6 2 2" xfId="8083" xr:uid="{00000000-0005-0000-0000-00007E100000}"/>
    <cellStyle name="Normal 2 4 5 2 6 3" xfId="5938" xr:uid="{00000000-0005-0000-0000-00007F100000}"/>
    <cellStyle name="Normal 2 4 5 2 7" xfId="2043" xr:uid="{00000000-0005-0000-0000-000080100000}"/>
    <cellStyle name="Normal 2 4 5 2 7 2" xfId="4272" xr:uid="{00000000-0005-0000-0000-000081100000}"/>
    <cellStyle name="Normal 2 4 5 2 7 2 2" xfId="8496" xr:uid="{00000000-0005-0000-0000-000082100000}"/>
    <cellStyle name="Normal 2 4 5 2 7 3" xfId="6351" xr:uid="{00000000-0005-0000-0000-000083100000}"/>
    <cellStyle name="Normal 2 4 5 2 8" xfId="2479" xr:uid="{00000000-0005-0000-0000-000084100000}"/>
    <cellStyle name="Normal 2 4 5 2 8 2" xfId="6764" xr:uid="{00000000-0005-0000-0000-000085100000}"/>
    <cellStyle name="Normal 2 4 5 2 9" xfId="4698" xr:uid="{00000000-0005-0000-0000-000086100000}"/>
    <cellStyle name="Normal 2 4 5 3" xfId="308" xr:uid="{00000000-0005-0000-0000-000087100000}"/>
    <cellStyle name="Normal 2 4 5 3 2" xfId="309" xr:uid="{00000000-0005-0000-0000-000088100000}"/>
    <cellStyle name="Normal 2 4 5 3 2 2" xfId="799" xr:uid="{00000000-0005-0000-0000-000089100000}"/>
    <cellStyle name="Normal 2 4 5 3 2 2 2" xfId="3038" xr:uid="{00000000-0005-0000-0000-00008A100000}"/>
    <cellStyle name="Normal 2 4 5 3 2 2 2 2" xfId="7262" xr:uid="{00000000-0005-0000-0000-00008B100000}"/>
    <cellStyle name="Normal 2 4 5 3 2 2 3" xfId="5117" xr:uid="{00000000-0005-0000-0000-00008C100000}"/>
    <cellStyle name="Normal 2 4 5 3 2 3" xfId="1221" xr:uid="{00000000-0005-0000-0000-00008D100000}"/>
    <cellStyle name="Normal 2 4 5 3 2 3 2" xfId="3451" xr:uid="{00000000-0005-0000-0000-00008E100000}"/>
    <cellStyle name="Normal 2 4 5 3 2 3 2 2" xfId="7675" xr:uid="{00000000-0005-0000-0000-00008F100000}"/>
    <cellStyle name="Normal 2 4 5 3 2 3 3" xfId="5530" xr:uid="{00000000-0005-0000-0000-000090100000}"/>
    <cellStyle name="Normal 2 4 5 3 2 4" xfId="1634" xr:uid="{00000000-0005-0000-0000-000091100000}"/>
    <cellStyle name="Normal 2 4 5 3 2 4 2" xfId="3864" xr:uid="{00000000-0005-0000-0000-000092100000}"/>
    <cellStyle name="Normal 2 4 5 3 2 4 2 2" xfId="8088" xr:uid="{00000000-0005-0000-0000-000093100000}"/>
    <cellStyle name="Normal 2 4 5 3 2 4 3" xfId="5943" xr:uid="{00000000-0005-0000-0000-000094100000}"/>
    <cellStyle name="Normal 2 4 5 3 2 5" xfId="2048" xr:uid="{00000000-0005-0000-0000-000095100000}"/>
    <cellStyle name="Normal 2 4 5 3 2 5 2" xfId="4277" xr:uid="{00000000-0005-0000-0000-000096100000}"/>
    <cellStyle name="Normal 2 4 5 3 2 5 2 2" xfId="8501" xr:uid="{00000000-0005-0000-0000-000097100000}"/>
    <cellStyle name="Normal 2 4 5 3 2 5 3" xfId="6356" xr:uid="{00000000-0005-0000-0000-000098100000}"/>
    <cellStyle name="Normal 2 4 5 3 2 6" xfId="2484" xr:uid="{00000000-0005-0000-0000-000099100000}"/>
    <cellStyle name="Normal 2 4 5 3 2 6 2" xfId="6769" xr:uid="{00000000-0005-0000-0000-00009A100000}"/>
    <cellStyle name="Normal 2 4 5 3 2 7" xfId="4703" xr:uid="{00000000-0005-0000-0000-00009B100000}"/>
    <cellStyle name="Normal 2 4 5 3 3" xfId="798" xr:uid="{00000000-0005-0000-0000-00009C100000}"/>
    <cellStyle name="Normal 2 4 5 3 3 2" xfId="3037" xr:uid="{00000000-0005-0000-0000-00009D100000}"/>
    <cellStyle name="Normal 2 4 5 3 3 2 2" xfId="7261" xr:uid="{00000000-0005-0000-0000-00009E100000}"/>
    <cellStyle name="Normal 2 4 5 3 3 3" xfId="5116" xr:uid="{00000000-0005-0000-0000-00009F100000}"/>
    <cellStyle name="Normal 2 4 5 3 4" xfId="1220" xr:uid="{00000000-0005-0000-0000-0000A0100000}"/>
    <cellStyle name="Normal 2 4 5 3 4 2" xfId="3450" xr:uid="{00000000-0005-0000-0000-0000A1100000}"/>
    <cellStyle name="Normal 2 4 5 3 4 2 2" xfId="7674" xr:uid="{00000000-0005-0000-0000-0000A2100000}"/>
    <cellStyle name="Normal 2 4 5 3 4 3" xfId="5529" xr:uid="{00000000-0005-0000-0000-0000A3100000}"/>
    <cellStyle name="Normal 2 4 5 3 5" xfId="1633" xr:uid="{00000000-0005-0000-0000-0000A4100000}"/>
    <cellStyle name="Normal 2 4 5 3 5 2" xfId="3863" xr:uid="{00000000-0005-0000-0000-0000A5100000}"/>
    <cellStyle name="Normal 2 4 5 3 5 2 2" xfId="8087" xr:uid="{00000000-0005-0000-0000-0000A6100000}"/>
    <cellStyle name="Normal 2 4 5 3 5 3" xfId="5942" xr:uid="{00000000-0005-0000-0000-0000A7100000}"/>
    <cellStyle name="Normal 2 4 5 3 6" xfId="2047" xr:uid="{00000000-0005-0000-0000-0000A8100000}"/>
    <cellStyle name="Normal 2 4 5 3 6 2" xfId="4276" xr:uid="{00000000-0005-0000-0000-0000A9100000}"/>
    <cellStyle name="Normal 2 4 5 3 6 2 2" xfId="8500" xr:uid="{00000000-0005-0000-0000-0000AA100000}"/>
    <cellStyle name="Normal 2 4 5 3 6 3" xfId="6355" xr:uid="{00000000-0005-0000-0000-0000AB100000}"/>
    <cellStyle name="Normal 2 4 5 3 7" xfId="2483" xr:uid="{00000000-0005-0000-0000-0000AC100000}"/>
    <cellStyle name="Normal 2 4 5 3 7 2" xfId="6768" xr:uid="{00000000-0005-0000-0000-0000AD100000}"/>
    <cellStyle name="Normal 2 4 5 3 8" xfId="4702" xr:uid="{00000000-0005-0000-0000-0000AE100000}"/>
    <cellStyle name="Normal 2 4 5 4" xfId="310" xr:uid="{00000000-0005-0000-0000-0000AF100000}"/>
    <cellStyle name="Normal 2 4 5 4 2" xfId="800" xr:uid="{00000000-0005-0000-0000-0000B0100000}"/>
    <cellStyle name="Normal 2 4 5 4 2 2" xfId="3039" xr:uid="{00000000-0005-0000-0000-0000B1100000}"/>
    <cellStyle name="Normal 2 4 5 4 2 2 2" xfId="7263" xr:uid="{00000000-0005-0000-0000-0000B2100000}"/>
    <cellStyle name="Normal 2 4 5 4 2 3" xfId="5118" xr:uid="{00000000-0005-0000-0000-0000B3100000}"/>
    <cellStyle name="Normal 2 4 5 4 3" xfId="1222" xr:uid="{00000000-0005-0000-0000-0000B4100000}"/>
    <cellStyle name="Normal 2 4 5 4 3 2" xfId="3452" xr:uid="{00000000-0005-0000-0000-0000B5100000}"/>
    <cellStyle name="Normal 2 4 5 4 3 2 2" xfId="7676" xr:uid="{00000000-0005-0000-0000-0000B6100000}"/>
    <cellStyle name="Normal 2 4 5 4 3 3" xfId="5531" xr:uid="{00000000-0005-0000-0000-0000B7100000}"/>
    <cellStyle name="Normal 2 4 5 4 4" xfId="1635" xr:uid="{00000000-0005-0000-0000-0000B8100000}"/>
    <cellStyle name="Normal 2 4 5 4 4 2" xfId="3865" xr:uid="{00000000-0005-0000-0000-0000B9100000}"/>
    <cellStyle name="Normal 2 4 5 4 4 2 2" xfId="8089" xr:uid="{00000000-0005-0000-0000-0000BA100000}"/>
    <cellStyle name="Normal 2 4 5 4 4 3" xfId="5944" xr:uid="{00000000-0005-0000-0000-0000BB100000}"/>
    <cellStyle name="Normal 2 4 5 4 5" xfId="2049" xr:uid="{00000000-0005-0000-0000-0000BC100000}"/>
    <cellStyle name="Normal 2 4 5 4 5 2" xfId="4278" xr:uid="{00000000-0005-0000-0000-0000BD100000}"/>
    <cellStyle name="Normal 2 4 5 4 5 2 2" xfId="8502" xr:uid="{00000000-0005-0000-0000-0000BE100000}"/>
    <cellStyle name="Normal 2 4 5 4 5 3" xfId="6357" xr:uid="{00000000-0005-0000-0000-0000BF100000}"/>
    <cellStyle name="Normal 2 4 5 4 6" xfId="2485" xr:uid="{00000000-0005-0000-0000-0000C0100000}"/>
    <cellStyle name="Normal 2 4 5 4 6 2" xfId="6770" xr:uid="{00000000-0005-0000-0000-0000C1100000}"/>
    <cellStyle name="Normal 2 4 5 4 7" xfId="4704" xr:uid="{00000000-0005-0000-0000-0000C2100000}"/>
    <cellStyle name="Normal 2 4 5 5" xfId="793" xr:uid="{00000000-0005-0000-0000-0000C3100000}"/>
    <cellStyle name="Normal 2 4 5 5 2" xfId="3032" xr:uid="{00000000-0005-0000-0000-0000C4100000}"/>
    <cellStyle name="Normal 2 4 5 5 2 2" xfId="7256" xr:uid="{00000000-0005-0000-0000-0000C5100000}"/>
    <cellStyle name="Normal 2 4 5 5 3" xfId="5111" xr:uid="{00000000-0005-0000-0000-0000C6100000}"/>
    <cellStyle name="Normal 2 4 5 6" xfId="1215" xr:uid="{00000000-0005-0000-0000-0000C7100000}"/>
    <cellStyle name="Normal 2 4 5 6 2" xfId="3445" xr:uid="{00000000-0005-0000-0000-0000C8100000}"/>
    <cellStyle name="Normal 2 4 5 6 2 2" xfId="7669" xr:uid="{00000000-0005-0000-0000-0000C9100000}"/>
    <cellStyle name="Normal 2 4 5 6 3" xfId="5524" xr:uid="{00000000-0005-0000-0000-0000CA100000}"/>
    <cellStyle name="Normal 2 4 5 7" xfId="1628" xr:uid="{00000000-0005-0000-0000-0000CB100000}"/>
    <cellStyle name="Normal 2 4 5 7 2" xfId="3858" xr:uid="{00000000-0005-0000-0000-0000CC100000}"/>
    <cellStyle name="Normal 2 4 5 7 2 2" xfId="8082" xr:uid="{00000000-0005-0000-0000-0000CD100000}"/>
    <cellStyle name="Normal 2 4 5 7 3" xfId="5937" xr:uid="{00000000-0005-0000-0000-0000CE100000}"/>
    <cellStyle name="Normal 2 4 5 8" xfId="2042" xr:uid="{00000000-0005-0000-0000-0000CF100000}"/>
    <cellStyle name="Normal 2 4 5 8 2" xfId="4271" xr:uid="{00000000-0005-0000-0000-0000D0100000}"/>
    <cellStyle name="Normal 2 4 5 8 2 2" xfId="8495" xr:uid="{00000000-0005-0000-0000-0000D1100000}"/>
    <cellStyle name="Normal 2 4 5 8 3" xfId="6350" xr:uid="{00000000-0005-0000-0000-0000D2100000}"/>
    <cellStyle name="Normal 2 4 5 9" xfId="2478" xr:uid="{00000000-0005-0000-0000-0000D3100000}"/>
    <cellStyle name="Normal 2 4 5 9 2" xfId="6763" xr:uid="{00000000-0005-0000-0000-0000D4100000}"/>
    <cellStyle name="Normal 2 4 6" xfId="311" xr:uid="{00000000-0005-0000-0000-0000D5100000}"/>
    <cellStyle name="Normal 2 4 7" xfId="312" xr:uid="{00000000-0005-0000-0000-0000D6100000}"/>
    <cellStyle name="Normal 2 4 7 2" xfId="313" xr:uid="{00000000-0005-0000-0000-0000D7100000}"/>
    <cellStyle name="Normal 2 4 7 2 2" xfId="802" xr:uid="{00000000-0005-0000-0000-0000D8100000}"/>
    <cellStyle name="Normal 2 4 7 2 2 2" xfId="3041" xr:uid="{00000000-0005-0000-0000-0000D9100000}"/>
    <cellStyle name="Normal 2 4 7 2 2 2 2" xfId="7265" xr:uid="{00000000-0005-0000-0000-0000DA100000}"/>
    <cellStyle name="Normal 2 4 7 2 2 3" xfId="5120" xr:uid="{00000000-0005-0000-0000-0000DB100000}"/>
    <cellStyle name="Normal 2 4 7 2 3" xfId="1224" xr:uid="{00000000-0005-0000-0000-0000DC100000}"/>
    <cellStyle name="Normal 2 4 7 2 3 2" xfId="3454" xr:uid="{00000000-0005-0000-0000-0000DD100000}"/>
    <cellStyle name="Normal 2 4 7 2 3 2 2" xfId="7678" xr:uid="{00000000-0005-0000-0000-0000DE100000}"/>
    <cellStyle name="Normal 2 4 7 2 3 3" xfId="5533" xr:uid="{00000000-0005-0000-0000-0000DF100000}"/>
    <cellStyle name="Normal 2 4 7 2 4" xfId="1637" xr:uid="{00000000-0005-0000-0000-0000E0100000}"/>
    <cellStyle name="Normal 2 4 7 2 4 2" xfId="3867" xr:uid="{00000000-0005-0000-0000-0000E1100000}"/>
    <cellStyle name="Normal 2 4 7 2 4 2 2" xfId="8091" xr:uid="{00000000-0005-0000-0000-0000E2100000}"/>
    <cellStyle name="Normal 2 4 7 2 4 3" xfId="5946" xr:uid="{00000000-0005-0000-0000-0000E3100000}"/>
    <cellStyle name="Normal 2 4 7 2 5" xfId="2051" xr:uid="{00000000-0005-0000-0000-0000E4100000}"/>
    <cellStyle name="Normal 2 4 7 2 5 2" xfId="4280" xr:uid="{00000000-0005-0000-0000-0000E5100000}"/>
    <cellStyle name="Normal 2 4 7 2 5 2 2" xfId="8504" xr:uid="{00000000-0005-0000-0000-0000E6100000}"/>
    <cellStyle name="Normal 2 4 7 2 5 3" xfId="6359" xr:uid="{00000000-0005-0000-0000-0000E7100000}"/>
    <cellStyle name="Normal 2 4 7 2 6" xfId="2487" xr:uid="{00000000-0005-0000-0000-0000E8100000}"/>
    <cellStyle name="Normal 2 4 7 2 6 2" xfId="6772" xr:uid="{00000000-0005-0000-0000-0000E9100000}"/>
    <cellStyle name="Normal 2 4 7 2 7" xfId="4706" xr:uid="{00000000-0005-0000-0000-0000EA100000}"/>
    <cellStyle name="Normal 2 4 7 3" xfId="801" xr:uid="{00000000-0005-0000-0000-0000EB100000}"/>
    <cellStyle name="Normal 2 4 7 3 2" xfId="3040" xr:uid="{00000000-0005-0000-0000-0000EC100000}"/>
    <cellStyle name="Normal 2 4 7 3 2 2" xfId="7264" xr:uid="{00000000-0005-0000-0000-0000ED100000}"/>
    <cellStyle name="Normal 2 4 7 3 3" xfId="5119" xr:uid="{00000000-0005-0000-0000-0000EE100000}"/>
    <cellStyle name="Normal 2 4 7 4" xfId="1223" xr:uid="{00000000-0005-0000-0000-0000EF100000}"/>
    <cellStyle name="Normal 2 4 7 4 2" xfId="3453" xr:uid="{00000000-0005-0000-0000-0000F0100000}"/>
    <cellStyle name="Normal 2 4 7 4 2 2" xfId="7677" xr:uid="{00000000-0005-0000-0000-0000F1100000}"/>
    <cellStyle name="Normal 2 4 7 4 3" xfId="5532" xr:uid="{00000000-0005-0000-0000-0000F2100000}"/>
    <cellStyle name="Normal 2 4 7 5" xfId="1636" xr:uid="{00000000-0005-0000-0000-0000F3100000}"/>
    <cellStyle name="Normal 2 4 7 5 2" xfId="3866" xr:uid="{00000000-0005-0000-0000-0000F4100000}"/>
    <cellStyle name="Normal 2 4 7 5 2 2" xfId="8090" xr:uid="{00000000-0005-0000-0000-0000F5100000}"/>
    <cellStyle name="Normal 2 4 7 5 3" xfId="5945" xr:uid="{00000000-0005-0000-0000-0000F6100000}"/>
    <cellStyle name="Normal 2 4 7 6" xfId="2050" xr:uid="{00000000-0005-0000-0000-0000F7100000}"/>
    <cellStyle name="Normal 2 4 7 6 2" xfId="4279" xr:uid="{00000000-0005-0000-0000-0000F8100000}"/>
    <cellStyle name="Normal 2 4 7 6 2 2" xfId="8503" xr:uid="{00000000-0005-0000-0000-0000F9100000}"/>
    <cellStyle name="Normal 2 4 7 6 3" xfId="6358" xr:uid="{00000000-0005-0000-0000-0000FA100000}"/>
    <cellStyle name="Normal 2 4 7 7" xfId="2486" xr:uid="{00000000-0005-0000-0000-0000FB100000}"/>
    <cellStyle name="Normal 2 4 7 7 2" xfId="6771" xr:uid="{00000000-0005-0000-0000-0000FC100000}"/>
    <cellStyle name="Normal 2 4 7 8" xfId="4705" xr:uid="{00000000-0005-0000-0000-0000FD100000}"/>
    <cellStyle name="Normal 2 4 8" xfId="314" xr:uid="{00000000-0005-0000-0000-0000FE100000}"/>
    <cellStyle name="Normal 2 4 8 2" xfId="803" xr:uid="{00000000-0005-0000-0000-0000FF100000}"/>
    <cellStyle name="Normal 2 4 8 2 2" xfId="3042" xr:uid="{00000000-0005-0000-0000-000000110000}"/>
    <cellStyle name="Normal 2 4 8 2 2 2" xfId="7266" xr:uid="{00000000-0005-0000-0000-000001110000}"/>
    <cellStyle name="Normal 2 4 8 2 3" xfId="5121" xr:uid="{00000000-0005-0000-0000-000002110000}"/>
    <cellStyle name="Normal 2 4 8 3" xfId="1225" xr:uid="{00000000-0005-0000-0000-000003110000}"/>
    <cellStyle name="Normal 2 4 8 3 2" xfId="3455" xr:uid="{00000000-0005-0000-0000-000004110000}"/>
    <cellStyle name="Normal 2 4 8 3 2 2" xfId="7679" xr:uid="{00000000-0005-0000-0000-000005110000}"/>
    <cellStyle name="Normal 2 4 8 3 3" xfId="5534" xr:uid="{00000000-0005-0000-0000-000006110000}"/>
    <cellStyle name="Normal 2 4 8 4" xfId="1638" xr:uid="{00000000-0005-0000-0000-000007110000}"/>
    <cellStyle name="Normal 2 4 8 4 2" xfId="3868" xr:uid="{00000000-0005-0000-0000-000008110000}"/>
    <cellStyle name="Normal 2 4 8 4 2 2" xfId="8092" xr:uid="{00000000-0005-0000-0000-000009110000}"/>
    <cellStyle name="Normal 2 4 8 4 3" xfId="5947" xr:uid="{00000000-0005-0000-0000-00000A110000}"/>
    <cellStyle name="Normal 2 4 8 5" xfId="2052" xr:uid="{00000000-0005-0000-0000-00000B110000}"/>
    <cellStyle name="Normal 2 4 8 5 2" xfId="4281" xr:uid="{00000000-0005-0000-0000-00000C110000}"/>
    <cellStyle name="Normal 2 4 8 5 2 2" xfId="8505" xr:uid="{00000000-0005-0000-0000-00000D110000}"/>
    <cellStyle name="Normal 2 4 8 5 3" xfId="6360" xr:uid="{00000000-0005-0000-0000-00000E110000}"/>
    <cellStyle name="Normal 2 4 8 6" xfId="2488" xr:uid="{00000000-0005-0000-0000-00000F110000}"/>
    <cellStyle name="Normal 2 4 8 6 2" xfId="6773" xr:uid="{00000000-0005-0000-0000-000010110000}"/>
    <cellStyle name="Normal 2 4 8 7" xfId="4707" xr:uid="{00000000-0005-0000-0000-000011110000}"/>
    <cellStyle name="Normal 2 5" xfId="315" xr:uid="{00000000-0005-0000-0000-000012110000}"/>
    <cellStyle name="Normal 2 5 10" xfId="4708" xr:uid="{00000000-0005-0000-0000-000013110000}"/>
    <cellStyle name="Normal 2 5 2" xfId="316" xr:uid="{00000000-0005-0000-0000-000014110000}"/>
    <cellStyle name="Normal 2 5 3" xfId="317" xr:uid="{00000000-0005-0000-0000-000015110000}"/>
    <cellStyle name="Normal 2 5 4" xfId="318" xr:uid="{00000000-0005-0000-0000-000016110000}"/>
    <cellStyle name="Normal 2 5 4 2" xfId="319" xr:uid="{00000000-0005-0000-0000-000017110000}"/>
    <cellStyle name="Normal 2 5 4 2 2" xfId="320" xr:uid="{00000000-0005-0000-0000-000018110000}"/>
    <cellStyle name="Normal 2 5 4 2 2 2" xfId="807" xr:uid="{00000000-0005-0000-0000-000019110000}"/>
    <cellStyle name="Normal 2 5 4 2 2 2 2" xfId="3046" xr:uid="{00000000-0005-0000-0000-00001A110000}"/>
    <cellStyle name="Normal 2 5 4 2 2 2 2 2" xfId="7270" xr:uid="{00000000-0005-0000-0000-00001B110000}"/>
    <cellStyle name="Normal 2 5 4 2 2 2 3" xfId="5125" xr:uid="{00000000-0005-0000-0000-00001C110000}"/>
    <cellStyle name="Normal 2 5 4 2 2 3" xfId="1229" xr:uid="{00000000-0005-0000-0000-00001D110000}"/>
    <cellStyle name="Normal 2 5 4 2 2 3 2" xfId="3459" xr:uid="{00000000-0005-0000-0000-00001E110000}"/>
    <cellStyle name="Normal 2 5 4 2 2 3 2 2" xfId="7683" xr:uid="{00000000-0005-0000-0000-00001F110000}"/>
    <cellStyle name="Normal 2 5 4 2 2 3 3" xfId="5538" xr:uid="{00000000-0005-0000-0000-000020110000}"/>
    <cellStyle name="Normal 2 5 4 2 2 4" xfId="1642" xr:uid="{00000000-0005-0000-0000-000021110000}"/>
    <cellStyle name="Normal 2 5 4 2 2 4 2" xfId="3872" xr:uid="{00000000-0005-0000-0000-000022110000}"/>
    <cellStyle name="Normal 2 5 4 2 2 4 2 2" xfId="8096" xr:uid="{00000000-0005-0000-0000-000023110000}"/>
    <cellStyle name="Normal 2 5 4 2 2 4 3" xfId="5951" xr:uid="{00000000-0005-0000-0000-000024110000}"/>
    <cellStyle name="Normal 2 5 4 2 2 5" xfId="2056" xr:uid="{00000000-0005-0000-0000-000025110000}"/>
    <cellStyle name="Normal 2 5 4 2 2 5 2" xfId="4285" xr:uid="{00000000-0005-0000-0000-000026110000}"/>
    <cellStyle name="Normal 2 5 4 2 2 5 2 2" xfId="8509" xr:uid="{00000000-0005-0000-0000-000027110000}"/>
    <cellStyle name="Normal 2 5 4 2 2 5 3" xfId="6364" xr:uid="{00000000-0005-0000-0000-000028110000}"/>
    <cellStyle name="Normal 2 5 4 2 2 6" xfId="2492" xr:uid="{00000000-0005-0000-0000-000029110000}"/>
    <cellStyle name="Normal 2 5 4 2 2 6 2" xfId="6777" xr:uid="{00000000-0005-0000-0000-00002A110000}"/>
    <cellStyle name="Normal 2 5 4 2 2 7" xfId="4711" xr:uid="{00000000-0005-0000-0000-00002B110000}"/>
    <cellStyle name="Normal 2 5 4 2 3" xfId="806" xr:uid="{00000000-0005-0000-0000-00002C110000}"/>
    <cellStyle name="Normal 2 5 4 2 3 2" xfId="3045" xr:uid="{00000000-0005-0000-0000-00002D110000}"/>
    <cellStyle name="Normal 2 5 4 2 3 2 2" xfId="7269" xr:uid="{00000000-0005-0000-0000-00002E110000}"/>
    <cellStyle name="Normal 2 5 4 2 3 3" xfId="5124" xr:uid="{00000000-0005-0000-0000-00002F110000}"/>
    <cellStyle name="Normal 2 5 4 2 4" xfId="1228" xr:uid="{00000000-0005-0000-0000-000030110000}"/>
    <cellStyle name="Normal 2 5 4 2 4 2" xfId="3458" xr:uid="{00000000-0005-0000-0000-000031110000}"/>
    <cellStyle name="Normal 2 5 4 2 4 2 2" xfId="7682" xr:uid="{00000000-0005-0000-0000-000032110000}"/>
    <cellStyle name="Normal 2 5 4 2 4 3" xfId="5537" xr:uid="{00000000-0005-0000-0000-000033110000}"/>
    <cellStyle name="Normal 2 5 4 2 5" xfId="1641" xr:uid="{00000000-0005-0000-0000-000034110000}"/>
    <cellStyle name="Normal 2 5 4 2 5 2" xfId="3871" xr:uid="{00000000-0005-0000-0000-000035110000}"/>
    <cellStyle name="Normal 2 5 4 2 5 2 2" xfId="8095" xr:uid="{00000000-0005-0000-0000-000036110000}"/>
    <cellStyle name="Normal 2 5 4 2 5 3" xfId="5950" xr:uid="{00000000-0005-0000-0000-000037110000}"/>
    <cellStyle name="Normal 2 5 4 2 6" xfId="2055" xr:uid="{00000000-0005-0000-0000-000038110000}"/>
    <cellStyle name="Normal 2 5 4 2 6 2" xfId="4284" xr:uid="{00000000-0005-0000-0000-000039110000}"/>
    <cellStyle name="Normal 2 5 4 2 6 2 2" xfId="8508" xr:uid="{00000000-0005-0000-0000-00003A110000}"/>
    <cellStyle name="Normal 2 5 4 2 6 3" xfId="6363" xr:uid="{00000000-0005-0000-0000-00003B110000}"/>
    <cellStyle name="Normal 2 5 4 2 7" xfId="2491" xr:uid="{00000000-0005-0000-0000-00003C110000}"/>
    <cellStyle name="Normal 2 5 4 2 7 2" xfId="6776" xr:uid="{00000000-0005-0000-0000-00003D110000}"/>
    <cellStyle name="Normal 2 5 4 2 8" xfId="4710" xr:uid="{00000000-0005-0000-0000-00003E110000}"/>
    <cellStyle name="Normal 2 5 4 3" xfId="321" xr:uid="{00000000-0005-0000-0000-00003F110000}"/>
    <cellStyle name="Normal 2 5 4 3 2" xfId="808" xr:uid="{00000000-0005-0000-0000-000040110000}"/>
    <cellStyle name="Normal 2 5 4 3 2 2" xfId="3047" xr:uid="{00000000-0005-0000-0000-000041110000}"/>
    <cellStyle name="Normal 2 5 4 3 2 2 2" xfId="7271" xr:uid="{00000000-0005-0000-0000-000042110000}"/>
    <cellStyle name="Normal 2 5 4 3 2 3" xfId="5126" xr:uid="{00000000-0005-0000-0000-000043110000}"/>
    <cellStyle name="Normal 2 5 4 3 3" xfId="1230" xr:uid="{00000000-0005-0000-0000-000044110000}"/>
    <cellStyle name="Normal 2 5 4 3 3 2" xfId="3460" xr:uid="{00000000-0005-0000-0000-000045110000}"/>
    <cellStyle name="Normal 2 5 4 3 3 2 2" xfId="7684" xr:uid="{00000000-0005-0000-0000-000046110000}"/>
    <cellStyle name="Normal 2 5 4 3 3 3" xfId="5539" xr:uid="{00000000-0005-0000-0000-000047110000}"/>
    <cellStyle name="Normal 2 5 4 3 4" xfId="1643" xr:uid="{00000000-0005-0000-0000-000048110000}"/>
    <cellStyle name="Normal 2 5 4 3 4 2" xfId="3873" xr:uid="{00000000-0005-0000-0000-000049110000}"/>
    <cellStyle name="Normal 2 5 4 3 4 2 2" xfId="8097" xr:uid="{00000000-0005-0000-0000-00004A110000}"/>
    <cellStyle name="Normal 2 5 4 3 4 3" xfId="5952" xr:uid="{00000000-0005-0000-0000-00004B110000}"/>
    <cellStyle name="Normal 2 5 4 3 5" xfId="2057" xr:uid="{00000000-0005-0000-0000-00004C110000}"/>
    <cellStyle name="Normal 2 5 4 3 5 2" xfId="4286" xr:uid="{00000000-0005-0000-0000-00004D110000}"/>
    <cellStyle name="Normal 2 5 4 3 5 2 2" xfId="8510" xr:uid="{00000000-0005-0000-0000-00004E110000}"/>
    <cellStyle name="Normal 2 5 4 3 5 3" xfId="6365" xr:uid="{00000000-0005-0000-0000-00004F110000}"/>
    <cellStyle name="Normal 2 5 4 3 6" xfId="2493" xr:uid="{00000000-0005-0000-0000-000050110000}"/>
    <cellStyle name="Normal 2 5 4 3 6 2" xfId="6778" xr:uid="{00000000-0005-0000-0000-000051110000}"/>
    <cellStyle name="Normal 2 5 4 3 7" xfId="4712" xr:uid="{00000000-0005-0000-0000-000052110000}"/>
    <cellStyle name="Normal 2 5 4 4" xfId="805" xr:uid="{00000000-0005-0000-0000-000053110000}"/>
    <cellStyle name="Normal 2 5 4 4 2" xfId="3044" xr:uid="{00000000-0005-0000-0000-000054110000}"/>
    <cellStyle name="Normal 2 5 4 4 2 2" xfId="7268" xr:uid="{00000000-0005-0000-0000-000055110000}"/>
    <cellStyle name="Normal 2 5 4 4 3" xfId="5123" xr:uid="{00000000-0005-0000-0000-000056110000}"/>
    <cellStyle name="Normal 2 5 4 5" xfId="1227" xr:uid="{00000000-0005-0000-0000-000057110000}"/>
    <cellStyle name="Normal 2 5 4 5 2" xfId="3457" xr:uid="{00000000-0005-0000-0000-000058110000}"/>
    <cellStyle name="Normal 2 5 4 5 2 2" xfId="7681" xr:uid="{00000000-0005-0000-0000-000059110000}"/>
    <cellStyle name="Normal 2 5 4 5 3" xfId="5536" xr:uid="{00000000-0005-0000-0000-00005A110000}"/>
    <cellStyle name="Normal 2 5 4 6" xfId="1640" xr:uid="{00000000-0005-0000-0000-00005B110000}"/>
    <cellStyle name="Normal 2 5 4 6 2" xfId="3870" xr:uid="{00000000-0005-0000-0000-00005C110000}"/>
    <cellStyle name="Normal 2 5 4 6 2 2" xfId="8094" xr:uid="{00000000-0005-0000-0000-00005D110000}"/>
    <cellStyle name="Normal 2 5 4 6 3" xfId="5949" xr:uid="{00000000-0005-0000-0000-00005E110000}"/>
    <cellStyle name="Normal 2 5 4 7" xfId="2054" xr:uid="{00000000-0005-0000-0000-00005F110000}"/>
    <cellStyle name="Normal 2 5 4 7 2" xfId="4283" xr:uid="{00000000-0005-0000-0000-000060110000}"/>
    <cellStyle name="Normal 2 5 4 7 2 2" xfId="8507" xr:uid="{00000000-0005-0000-0000-000061110000}"/>
    <cellStyle name="Normal 2 5 4 7 3" xfId="6362" xr:uid="{00000000-0005-0000-0000-000062110000}"/>
    <cellStyle name="Normal 2 5 4 8" xfId="2490" xr:uid="{00000000-0005-0000-0000-000063110000}"/>
    <cellStyle name="Normal 2 5 4 8 2" xfId="6775" xr:uid="{00000000-0005-0000-0000-000064110000}"/>
    <cellStyle name="Normal 2 5 4 9" xfId="4709" xr:uid="{00000000-0005-0000-0000-000065110000}"/>
    <cellStyle name="Normal 2 5 5" xfId="804" xr:uid="{00000000-0005-0000-0000-000066110000}"/>
    <cellStyle name="Normal 2 5 5 2" xfId="3043" xr:uid="{00000000-0005-0000-0000-000067110000}"/>
    <cellStyle name="Normal 2 5 5 2 2" xfId="7267" xr:uid="{00000000-0005-0000-0000-000068110000}"/>
    <cellStyle name="Normal 2 5 5 3" xfId="5122" xr:uid="{00000000-0005-0000-0000-000069110000}"/>
    <cellStyle name="Normal 2 5 6" xfId="1226" xr:uid="{00000000-0005-0000-0000-00006A110000}"/>
    <cellStyle name="Normal 2 5 6 2" xfId="3456" xr:uid="{00000000-0005-0000-0000-00006B110000}"/>
    <cellStyle name="Normal 2 5 6 2 2" xfId="7680" xr:uid="{00000000-0005-0000-0000-00006C110000}"/>
    <cellStyle name="Normal 2 5 6 3" xfId="5535" xr:uid="{00000000-0005-0000-0000-00006D110000}"/>
    <cellStyle name="Normal 2 5 7" xfId="1639" xr:uid="{00000000-0005-0000-0000-00006E110000}"/>
    <cellStyle name="Normal 2 5 7 2" xfId="3869" xr:uid="{00000000-0005-0000-0000-00006F110000}"/>
    <cellStyle name="Normal 2 5 7 2 2" xfId="8093" xr:uid="{00000000-0005-0000-0000-000070110000}"/>
    <cellStyle name="Normal 2 5 7 3" xfId="5948" xr:uid="{00000000-0005-0000-0000-000071110000}"/>
    <cellStyle name="Normal 2 5 8" xfId="2053" xr:uid="{00000000-0005-0000-0000-000072110000}"/>
    <cellStyle name="Normal 2 5 8 2" xfId="4282" xr:uid="{00000000-0005-0000-0000-000073110000}"/>
    <cellStyle name="Normal 2 5 8 2 2" xfId="8506" xr:uid="{00000000-0005-0000-0000-000074110000}"/>
    <cellStyle name="Normal 2 5 8 3" xfId="6361" xr:uid="{00000000-0005-0000-0000-000075110000}"/>
    <cellStyle name="Normal 2 5 9" xfId="2489" xr:uid="{00000000-0005-0000-0000-000076110000}"/>
    <cellStyle name="Normal 2 5 9 2" xfId="6774" xr:uid="{00000000-0005-0000-0000-000077110000}"/>
    <cellStyle name="Normal 2 6" xfId="322" xr:uid="{00000000-0005-0000-0000-000078110000}"/>
    <cellStyle name="Normal 2 7" xfId="770" xr:uid="{00000000-0005-0000-0000-000079110000}"/>
    <cellStyle name="Normal 2 8" xfId="4496" xr:uid="{00000000-0005-0000-0000-00007A110000}"/>
    <cellStyle name="Normal 3" xfId="323" xr:uid="{00000000-0005-0000-0000-00007B110000}"/>
    <cellStyle name="Normal 3 2" xfId="324" xr:uid="{00000000-0005-0000-0000-00007C110000}"/>
    <cellStyle name="Normal 3 2 2" xfId="325" xr:uid="{00000000-0005-0000-0000-00007D110000}"/>
    <cellStyle name="Normal 3 2 2 2" xfId="811" xr:uid="{00000000-0005-0000-0000-00007E110000}"/>
    <cellStyle name="Normal 3 2 3" xfId="326" xr:uid="{00000000-0005-0000-0000-00007F110000}"/>
    <cellStyle name="Normal 3 2 3 2" xfId="327" xr:uid="{00000000-0005-0000-0000-000080110000}"/>
    <cellStyle name="Normal 3 2 3 2 2" xfId="328" xr:uid="{00000000-0005-0000-0000-000081110000}"/>
    <cellStyle name="Normal 3 2 3 2 2 2" xfId="814" xr:uid="{00000000-0005-0000-0000-000082110000}"/>
    <cellStyle name="Normal 3 2 3 2 2 2 2" xfId="3051" xr:uid="{00000000-0005-0000-0000-000083110000}"/>
    <cellStyle name="Normal 3 2 3 2 2 2 2 2" xfId="7275" xr:uid="{00000000-0005-0000-0000-000084110000}"/>
    <cellStyle name="Normal 3 2 3 2 2 2 3" xfId="5130" xr:uid="{00000000-0005-0000-0000-000085110000}"/>
    <cellStyle name="Normal 3 2 3 2 2 3" xfId="1234" xr:uid="{00000000-0005-0000-0000-000086110000}"/>
    <cellStyle name="Normal 3 2 3 2 2 3 2" xfId="3464" xr:uid="{00000000-0005-0000-0000-000087110000}"/>
    <cellStyle name="Normal 3 2 3 2 2 3 2 2" xfId="7688" xr:uid="{00000000-0005-0000-0000-000088110000}"/>
    <cellStyle name="Normal 3 2 3 2 2 3 3" xfId="5543" xr:uid="{00000000-0005-0000-0000-000089110000}"/>
    <cellStyle name="Normal 3 2 3 2 2 4" xfId="1647" xr:uid="{00000000-0005-0000-0000-00008A110000}"/>
    <cellStyle name="Normal 3 2 3 2 2 4 2" xfId="3877" xr:uid="{00000000-0005-0000-0000-00008B110000}"/>
    <cellStyle name="Normal 3 2 3 2 2 4 2 2" xfId="8101" xr:uid="{00000000-0005-0000-0000-00008C110000}"/>
    <cellStyle name="Normal 3 2 3 2 2 4 3" xfId="5956" xr:uid="{00000000-0005-0000-0000-00008D110000}"/>
    <cellStyle name="Normal 3 2 3 2 2 5" xfId="2061" xr:uid="{00000000-0005-0000-0000-00008E110000}"/>
    <cellStyle name="Normal 3 2 3 2 2 5 2" xfId="4290" xr:uid="{00000000-0005-0000-0000-00008F110000}"/>
    <cellStyle name="Normal 3 2 3 2 2 5 2 2" xfId="8514" xr:uid="{00000000-0005-0000-0000-000090110000}"/>
    <cellStyle name="Normal 3 2 3 2 2 5 3" xfId="6369" xr:uid="{00000000-0005-0000-0000-000091110000}"/>
    <cellStyle name="Normal 3 2 3 2 2 6" xfId="2497" xr:uid="{00000000-0005-0000-0000-000092110000}"/>
    <cellStyle name="Normal 3 2 3 2 2 6 2" xfId="6782" xr:uid="{00000000-0005-0000-0000-000093110000}"/>
    <cellStyle name="Normal 3 2 3 2 2 7" xfId="4716" xr:uid="{00000000-0005-0000-0000-000094110000}"/>
    <cellStyle name="Normal 3 2 3 2 3" xfId="813" xr:uid="{00000000-0005-0000-0000-000095110000}"/>
    <cellStyle name="Normal 3 2 3 2 3 2" xfId="3050" xr:uid="{00000000-0005-0000-0000-000096110000}"/>
    <cellStyle name="Normal 3 2 3 2 3 2 2" xfId="7274" xr:uid="{00000000-0005-0000-0000-000097110000}"/>
    <cellStyle name="Normal 3 2 3 2 3 3" xfId="5129" xr:uid="{00000000-0005-0000-0000-000098110000}"/>
    <cellStyle name="Normal 3 2 3 2 4" xfId="1233" xr:uid="{00000000-0005-0000-0000-000099110000}"/>
    <cellStyle name="Normal 3 2 3 2 4 2" xfId="3463" xr:uid="{00000000-0005-0000-0000-00009A110000}"/>
    <cellStyle name="Normal 3 2 3 2 4 2 2" xfId="7687" xr:uid="{00000000-0005-0000-0000-00009B110000}"/>
    <cellStyle name="Normal 3 2 3 2 4 3" xfId="5542" xr:uid="{00000000-0005-0000-0000-00009C110000}"/>
    <cellStyle name="Normal 3 2 3 2 5" xfId="1646" xr:uid="{00000000-0005-0000-0000-00009D110000}"/>
    <cellStyle name="Normal 3 2 3 2 5 2" xfId="3876" xr:uid="{00000000-0005-0000-0000-00009E110000}"/>
    <cellStyle name="Normal 3 2 3 2 5 2 2" xfId="8100" xr:uid="{00000000-0005-0000-0000-00009F110000}"/>
    <cellStyle name="Normal 3 2 3 2 5 3" xfId="5955" xr:uid="{00000000-0005-0000-0000-0000A0110000}"/>
    <cellStyle name="Normal 3 2 3 2 6" xfId="2060" xr:uid="{00000000-0005-0000-0000-0000A1110000}"/>
    <cellStyle name="Normal 3 2 3 2 6 2" xfId="4289" xr:uid="{00000000-0005-0000-0000-0000A2110000}"/>
    <cellStyle name="Normal 3 2 3 2 6 2 2" xfId="8513" xr:uid="{00000000-0005-0000-0000-0000A3110000}"/>
    <cellStyle name="Normal 3 2 3 2 6 3" xfId="6368" xr:uid="{00000000-0005-0000-0000-0000A4110000}"/>
    <cellStyle name="Normal 3 2 3 2 7" xfId="2496" xr:uid="{00000000-0005-0000-0000-0000A5110000}"/>
    <cellStyle name="Normal 3 2 3 2 7 2" xfId="6781" xr:uid="{00000000-0005-0000-0000-0000A6110000}"/>
    <cellStyle name="Normal 3 2 3 2 8" xfId="4715" xr:uid="{00000000-0005-0000-0000-0000A7110000}"/>
    <cellStyle name="Normal 3 2 3 3" xfId="329" xr:uid="{00000000-0005-0000-0000-0000A8110000}"/>
    <cellStyle name="Normal 3 2 3 3 2" xfId="815" xr:uid="{00000000-0005-0000-0000-0000A9110000}"/>
    <cellStyle name="Normal 3 2 3 3 2 2" xfId="3052" xr:uid="{00000000-0005-0000-0000-0000AA110000}"/>
    <cellStyle name="Normal 3 2 3 3 2 2 2" xfId="7276" xr:uid="{00000000-0005-0000-0000-0000AB110000}"/>
    <cellStyle name="Normal 3 2 3 3 2 3" xfId="5131" xr:uid="{00000000-0005-0000-0000-0000AC110000}"/>
    <cellStyle name="Normal 3 2 3 3 3" xfId="1235" xr:uid="{00000000-0005-0000-0000-0000AD110000}"/>
    <cellStyle name="Normal 3 2 3 3 3 2" xfId="3465" xr:uid="{00000000-0005-0000-0000-0000AE110000}"/>
    <cellStyle name="Normal 3 2 3 3 3 2 2" xfId="7689" xr:uid="{00000000-0005-0000-0000-0000AF110000}"/>
    <cellStyle name="Normal 3 2 3 3 3 3" xfId="5544" xr:uid="{00000000-0005-0000-0000-0000B0110000}"/>
    <cellStyle name="Normal 3 2 3 3 4" xfId="1648" xr:uid="{00000000-0005-0000-0000-0000B1110000}"/>
    <cellStyle name="Normal 3 2 3 3 4 2" xfId="3878" xr:uid="{00000000-0005-0000-0000-0000B2110000}"/>
    <cellStyle name="Normal 3 2 3 3 4 2 2" xfId="8102" xr:uid="{00000000-0005-0000-0000-0000B3110000}"/>
    <cellStyle name="Normal 3 2 3 3 4 3" xfId="5957" xr:uid="{00000000-0005-0000-0000-0000B4110000}"/>
    <cellStyle name="Normal 3 2 3 3 5" xfId="2062" xr:uid="{00000000-0005-0000-0000-0000B5110000}"/>
    <cellStyle name="Normal 3 2 3 3 5 2" xfId="4291" xr:uid="{00000000-0005-0000-0000-0000B6110000}"/>
    <cellStyle name="Normal 3 2 3 3 5 2 2" xfId="8515" xr:uid="{00000000-0005-0000-0000-0000B7110000}"/>
    <cellStyle name="Normal 3 2 3 3 5 3" xfId="6370" xr:uid="{00000000-0005-0000-0000-0000B8110000}"/>
    <cellStyle name="Normal 3 2 3 3 6" xfId="2498" xr:uid="{00000000-0005-0000-0000-0000B9110000}"/>
    <cellStyle name="Normal 3 2 3 3 6 2" xfId="6783" xr:uid="{00000000-0005-0000-0000-0000BA110000}"/>
    <cellStyle name="Normal 3 2 3 3 7" xfId="4717" xr:uid="{00000000-0005-0000-0000-0000BB110000}"/>
    <cellStyle name="Normal 3 2 3 4" xfId="812" xr:uid="{00000000-0005-0000-0000-0000BC110000}"/>
    <cellStyle name="Normal 3 2 3 4 2" xfId="3049" xr:uid="{00000000-0005-0000-0000-0000BD110000}"/>
    <cellStyle name="Normal 3 2 3 4 2 2" xfId="7273" xr:uid="{00000000-0005-0000-0000-0000BE110000}"/>
    <cellStyle name="Normal 3 2 3 4 3" xfId="5128" xr:uid="{00000000-0005-0000-0000-0000BF110000}"/>
    <cellStyle name="Normal 3 2 3 5" xfId="1232" xr:uid="{00000000-0005-0000-0000-0000C0110000}"/>
    <cellStyle name="Normal 3 2 3 5 2" xfId="3462" xr:uid="{00000000-0005-0000-0000-0000C1110000}"/>
    <cellStyle name="Normal 3 2 3 5 2 2" xfId="7686" xr:uid="{00000000-0005-0000-0000-0000C2110000}"/>
    <cellStyle name="Normal 3 2 3 5 3" xfId="5541" xr:uid="{00000000-0005-0000-0000-0000C3110000}"/>
    <cellStyle name="Normal 3 2 3 6" xfId="1645" xr:uid="{00000000-0005-0000-0000-0000C4110000}"/>
    <cellStyle name="Normal 3 2 3 6 2" xfId="3875" xr:uid="{00000000-0005-0000-0000-0000C5110000}"/>
    <cellStyle name="Normal 3 2 3 6 2 2" xfId="8099" xr:uid="{00000000-0005-0000-0000-0000C6110000}"/>
    <cellStyle name="Normal 3 2 3 6 3" xfId="5954" xr:uid="{00000000-0005-0000-0000-0000C7110000}"/>
    <cellStyle name="Normal 3 2 3 7" xfId="2059" xr:uid="{00000000-0005-0000-0000-0000C8110000}"/>
    <cellStyle name="Normal 3 2 3 7 2" xfId="4288" xr:uid="{00000000-0005-0000-0000-0000C9110000}"/>
    <cellStyle name="Normal 3 2 3 7 2 2" xfId="8512" xr:uid="{00000000-0005-0000-0000-0000CA110000}"/>
    <cellStyle name="Normal 3 2 3 7 3" xfId="6367" xr:uid="{00000000-0005-0000-0000-0000CB110000}"/>
    <cellStyle name="Normal 3 2 3 8" xfId="2495" xr:uid="{00000000-0005-0000-0000-0000CC110000}"/>
    <cellStyle name="Normal 3 2 3 8 2" xfId="6780" xr:uid="{00000000-0005-0000-0000-0000CD110000}"/>
    <cellStyle name="Normal 3 2 3 9" xfId="4714" xr:uid="{00000000-0005-0000-0000-0000CE110000}"/>
    <cellStyle name="Normal 3 2 4" xfId="810" xr:uid="{00000000-0005-0000-0000-0000CF110000}"/>
    <cellStyle name="Normal 3 2 4 2" xfId="3048" xr:uid="{00000000-0005-0000-0000-0000D0110000}"/>
    <cellStyle name="Normal 3 2 4 2 2" xfId="7272" xr:uid="{00000000-0005-0000-0000-0000D1110000}"/>
    <cellStyle name="Normal 3 2 4 3" xfId="5127" xr:uid="{00000000-0005-0000-0000-0000D2110000}"/>
    <cellStyle name="Normal 3 2 5" xfId="1231" xr:uid="{00000000-0005-0000-0000-0000D3110000}"/>
    <cellStyle name="Normal 3 2 5 2" xfId="3461" xr:uid="{00000000-0005-0000-0000-0000D4110000}"/>
    <cellStyle name="Normal 3 2 5 2 2" xfId="7685" xr:uid="{00000000-0005-0000-0000-0000D5110000}"/>
    <cellStyle name="Normal 3 2 5 3" xfId="5540" xr:uid="{00000000-0005-0000-0000-0000D6110000}"/>
    <cellStyle name="Normal 3 2 6" xfId="1644" xr:uid="{00000000-0005-0000-0000-0000D7110000}"/>
    <cellStyle name="Normal 3 2 6 2" xfId="3874" xr:uid="{00000000-0005-0000-0000-0000D8110000}"/>
    <cellStyle name="Normal 3 2 6 2 2" xfId="8098" xr:uid="{00000000-0005-0000-0000-0000D9110000}"/>
    <cellStyle name="Normal 3 2 6 3" xfId="5953" xr:uid="{00000000-0005-0000-0000-0000DA110000}"/>
    <cellStyle name="Normal 3 2 7" xfId="2058" xr:uid="{00000000-0005-0000-0000-0000DB110000}"/>
    <cellStyle name="Normal 3 2 7 2" xfId="4287" xr:uid="{00000000-0005-0000-0000-0000DC110000}"/>
    <cellStyle name="Normal 3 2 7 2 2" xfId="8511" xr:uid="{00000000-0005-0000-0000-0000DD110000}"/>
    <cellStyle name="Normal 3 2 7 3" xfId="6366" xr:uid="{00000000-0005-0000-0000-0000DE110000}"/>
    <cellStyle name="Normal 3 2 8" xfId="2494" xr:uid="{00000000-0005-0000-0000-0000DF110000}"/>
    <cellStyle name="Normal 3 2 8 2" xfId="6779" xr:uid="{00000000-0005-0000-0000-0000E0110000}"/>
    <cellStyle name="Normal 3 2 9" xfId="4713" xr:uid="{00000000-0005-0000-0000-0000E1110000}"/>
    <cellStyle name="Normal 3 3" xfId="330" xr:uid="{00000000-0005-0000-0000-0000E2110000}"/>
    <cellStyle name="Normal 3 3 2" xfId="331" xr:uid="{00000000-0005-0000-0000-0000E3110000}"/>
    <cellStyle name="Normal 3 3 3" xfId="332" xr:uid="{00000000-0005-0000-0000-0000E4110000}"/>
    <cellStyle name="Normal 3 4" xfId="333" xr:uid="{00000000-0005-0000-0000-0000E5110000}"/>
    <cellStyle name="Normal 3 5" xfId="334" xr:uid="{00000000-0005-0000-0000-0000E6110000}"/>
    <cellStyle name="Normal 3 6" xfId="809" xr:uid="{00000000-0005-0000-0000-0000E7110000}"/>
    <cellStyle name="Normal 4" xfId="335" xr:uid="{00000000-0005-0000-0000-0000E8110000}"/>
    <cellStyle name="Normal 4 2" xfId="336" xr:uid="{00000000-0005-0000-0000-0000E9110000}"/>
    <cellStyle name="Normal 4 2 2" xfId="337" xr:uid="{00000000-0005-0000-0000-0000EA110000}"/>
    <cellStyle name="Normal 4 2 2 10" xfId="2063" xr:uid="{00000000-0005-0000-0000-0000EB110000}"/>
    <cellStyle name="Normal 4 2 2 10 2" xfId="4292" xr:uid="{00000000-0005-0000-0000-0000EC110000}"/>
    <cellStyle name="Normal 4 2 2 10 2 2" xfId="8516" xr:uid="{00000000-0005-0000-0000-0000ED110000}"/>
    <cellStyle name="Normal 4 2 2 10 3" xfId="6371" xr:uid="{00000000-0005-0000-0000-0000EE110000}"/>
    <cellStyle name="Normal 4 2 2 11" xfId="2499" xr:uid="{00000000-0005-0000-0000-0000EF110000}"/>
    <cellStyle name="Normal 4 2 2 11 2" xfId="6784" xr:uid="{00000000-0005-0000-0000-0000F0110000}"/>
    <cellStyle name="Normal 4 2 2 12" xfId="4719" xr:uid="{00000000-0005-0000-0000-0000F1110000}"/>
    <cellStyle name="Normal 4 2 2 2" xfId="338" xr:uid="{00000000-0005-0000-0000-0000F2110000}"/>
    <cellStyle name="Normal 4 2 2 3" xfId="339" xr:uid="{00000000-0005-0000-0000-0000F3110000}"/>
    <cellStyle name="Normal 4 2 2 3 10" xfId="4720" xr:uid="{00000000-0005-0000-0000-0000F4110000}"/>
    <cellStyle name="Normal 4 2 2 3 2" xfId="340" xr:uid="{00000000-0005-0000-0000-0000F5110000}"/>
    <cellStyle name="Normal 4 2 2 3 2 2" xfId="341" xr:uid="{00000000-0005-0000-0000-0000F6110000}"/>
    <cellStyle name="Normal 4 2 2 3 2 2 2" xfId="342" xr:uid="{00000000-0005-0000-0000-0000F7110000}"/>
    <cellStyle name="Normal 4 2 2 3 2 2 2 2" xfId="820" xr:uid="{00000000-0005-0000-0000-0000F8110000}"/>
    <cellStyle name="Normal 4 2 2 3 2 2 2 2 2" xfId="3057" xr:uid="{00000000-0005-0000-0000-0000F9110000}"/>
    <cellStyle name="Normal 4 2 2 3 2 2 2 2 2 2" xfId="7281" xr:uid="{00000000-0005-0000-0000-0000FA110000}"/>
    <cellStyle name="Normal 4 2 2 3 2 2 2 2 3" xfId="5136" xr:uid="{00000000-0005-0000-0000-0000FB110000}"/>
    <cellStyle name="Normal 4 2 2 3 2 2 2 3" xfId="1240" xr:uid="{00000000-0005-0000-0000-0000FC110000}"/>
    <cellStyle name="Normal 4 2 2 3 2 2 2 3 2" xfId="3470" xr:uid="{00000000-0005-0000-0000-0000FD110000}"/>
    <cellStyle name="Normal 4 2 2 3 2 2 2 3 2 2" xfId="7694" xr:uid="{00000000-0005-0000-0000-0000FE110000}"/>
    <cellStyle name="Normal 4 2 2 3 2 2 2 3 3" xfId="5549" xr:uid="{00000000-0005-0000-0000-0000FF110000}"/>
    <cellStyle name="Normal 4 2 2 3 2 2 2 4" xfId="1653" xr:uid="{00000000-0005-0000-0000-000000120000}"/>
    <cellStyle name="Normal 4 2 2 3 2 2 2 4 2" xfId="3883" xr:uid="{00000000-0005-0000-0000-000001120000}"/>
    <cellStyle name="Normal 4 2 2 3 2 2 2 4 2 2" xfId="8107" xr:uid="{00000000-0005-0000-0000-000002120000}"/>
    <cellStyle name="Normal 4 2 2 3 2 2 2 4 3" xfId="5962" xr:uid="{00000000-0005-0000-0000-000003120000}"/>
    <cellStyle name="Normal 4 2 2 3 2 2 2 5" xfId="2067" xr:uid="{00000000-0005-0000-0000-000004120000}"/>
    <cellStyle name="Normal 4 2 2 3 2 2 2 5 2" xfId="4296" xr:uid="{00000000-0005-0000-0000-000005120000}"/>
    <cellStyle name="Normal 4 2 2 3 2 2 2 5 2 2" xfId="8520" xr:uid="{00000000-0005-0000-0000-000006120000}"/>
    <cellStyle name="Normal 4 2 2 3 2 2 2 5 3" xfId="6375" xr:uid="{00000000-0005-0000-0000-000007120000}"/>
    <cellStyle name="Normal 4 2 2 3 2 2 2 6" xfId="2503" xr:uid="{00000000-0005-0000-0000-000008120000}"/>
    <cellStyle name="Normal 4 2 2 3 2 2 2 6 2" xfId="6788" xr:uid="{00000000-0005-0000-0000-000009120000}"/>
    <cellStyle name="Normal 4 2 2 3 2 2 2 7" xfId="4723" xr:uid="{00000000-0005-0000-0000-00000A120000}"/>
    <cellStyle name="Normal 4 2 2 3 2 2 3" xfId="819" xr:uid="{00000000-0005-0000-0000-00000B120000}"/>
    <cellStyle name="Normal 4 2 2 3 2 2 3 2" xfId="3056" xr:uid="{00000000-0005-0000-0000-00000C120000}"/>
    <cellStyle name="Normal 4 2 2 3 2 2 3 2 2" xfId="7280" xr:uid="{00000000-0005-0000-0000-00000D120000}"/>
    <cellStyle name="Normal 4 2 2 3 2 2 3 3" xfId="5135" xr:uid="{00000000-0005-0000-0000-00000E120000}"/>
    <cellStyle name="Normal 4 2 2 3 2 2 4" xfId="1239" xr:uid="{00000000-0005-0000-0000-00000F120000}"/>
    <cellStyle name="Normal 4 2 2 3 2 2 4 2" xfId="3469" xr:uid="{00000000-0005-0000-0000-000010120000}"/>
    <cellStyle name="Normal 4 2 2 3 2 2 4 2 2" xfId="7693" xr:uid="{00000000-0005-0000-0000-000011120000}"/>
    <cellStyle name="Normal 4 2 2 3 2 2 4 3" xfId="5548" xr:uid="{00000000-0005-0000-0000-000012120000}"/>
    <cellStyle name="Normal 4 2 2 3 2 2 5" xfId="1652" xr:uid="{00000000-0005-0000-0000-000013120000}"/>
    <cellStyle name="Normal 4 2 2 3 2 2 5 2" xfId="3882" xr:uid="{00000000-0005-0000-0000-000014120000}"/>
    <cellStyle name="Normal 4 2 2 3 2 2 5 2 2" xfId="8106" xr:uid="{00000000-0005-0000-0000-000015120000}"/>
    <cellStyle name="Normal 4 2 2 3 2 2 5 3" xfId="5961" xr:uid="{00000000-0005-0000-0000-000016120000}"/>
    <cellStyle name="Normal 4 2 2 3 2 2 6" xfId="2066" xr:uid="{00000000-0005-0000-0000-000017120000}"/>
    <cellStyle name="Normal 4 2 2 3 2 2 6 2" xfId="4295" xr:uid="{00000000-0005-0000-0000-000018120000}"/>
    <cellStyle name="Normal 4 2 2 3 2 2 6 2 2" xfId="8519" xr:uid="{00000000-0005-0000-0000-000019120000}"/>
    <cellStyle name="Normal 4 2 2 3 2 2 6 3" xfId="6374" xr:uid="{00000000-0005-0000-0000-00001A120000}"/>
    <cellStyle name="Normal 4 2 2 3 2 2 7" xfId="2502" xr:uid="{00000000-0005-0000-0000-00001B120000}"/>
    <cellStyle name="Normal 4 2 2 3 2 2 7 2" xfId="6787" xr:uid="{00000000-0005-0000-0000-00001C120000}"/>
    <cellStyle name="Normal 4 2 2 3 2 2 8" xfId="4722" xr:uid="{00000000-0005-0000-0000-00001D120000}"/>
    <cellStyle name="Normal 4 2 2 3 2 3" xfId="343" xr:uid="{00000000-0005-0000-0000-00001E120000}"/>
    <cellStyle name="Normal 4 2 2 3 2 3 2" xfId="821" xr:uid="{00000000-0005-0000-0000-00001F120000}"/>
    <cellStyle name="Normal 4 2 2 3 2 3 2 2" xfId="3058" xr:uid="{00000000-0005-0000-0000-000020120000}"/>
    <cellStyle name="Normal 4 2 2 3 2 3 2 2 2" xfId="7282" xr:uid="{00000000-0005-0000-0000-000021120000}"/>
    <cellStyle name="Normal 4 2 2 3 2 3 2 3" xfId="5137" xr:uid="{00000000-0005-0000-0000-000022120000}"/>
    <cellStyle name="Normal 4 2 2 3 2 3 3" xfId="1241" xr:uid="{00000000-0005-0000-0000-000023120000}"/>
    <cellStyle name="Normal 4 2 2 3 2 3 3 2" xfId="3471" xr:uid="{00000000-0005-0000-0000-000024120000}"/>
    <cellStyle name="Normal 4 2 2 3 2 3 3 2 2" xfId="7695" xr:uid="{00000000-0005-0000-0000-000025120000}"/>
    <cellStyle name="Normal 4 2 2 3 2 3 3 3" xfId="5550" xr:uid="{00000000-0005-0000-0000-000026120000}"/>
    <cellStyle name="Normal 4 2 2 3 2 3 4" xfId="1654" xr:uid="{00000000-0005-0000-0000-000027120000}"/>
    <cellStyle name="Normal 4 2 2 3 2 3 4 2" xfId="3884" xr:uid="{00000000-0005-0000-0000-000028120000}"/>
    <cellStyle name="Normal 4 2 2 3 2 3 4 2 2" xfId="8108" xr:uid="{00000000-0005-0000-0000-000029120000}"/>
    <cellStyle name="Normal 4 2 2 3 2 3 4 3" xfId="5963" xr:uid="{00000000-0005-0000-0000-00002A120000}"/>
    <cellStyle name="Normal 4 2 2 3 2 3 5" xfId="2068" xr:uid="{00000000-0005-0000-0000-00002B120000}"/>
    <cellStyle name="Normal 4 2 2 3 2 3 5 2" xfId="4297" xr:uid="{00000000-0005-0000-0000-00002C120000}"/>
    <cellStyle name="Normal 4 2 2 3 2 3 5 2 2" xfId="8521" xr:uid="{00000000-0005-0000-0000-00002D120000}"/>
    <cellStyle name="Normal 4 2 2 3 2 3 5 3" xfId="6376" xr:uid="{00000000-0005-0000-0000-00002E120000}"/>
    <cellStyle name="Normal 4 2 2 3 2 3 6" xfId="2504" xr:uid="{00000000-0005-0000-0000-00002F120000}"/>
    <cellStyle name="Normal 4 2 2 3 2 3 6 2" xfId="6789" xr:uid="{00000000-0005-0000-0000-000030120000}"/>
    <cellStyle name="Normal 4 2 2 3 2 3 7" xfId="4724" xr:uid="{00000000-0005-0000-0000-000031120000}"/>
    <cellStyle name="Normal 4 2 2 3 2 4" xfId="818" xr:uid="{00000000-0005-0000-0000-000032120000}"/>
    <cellStyle name="Normal 4 2 2 3 2 4 2" xfId="3055" xr:uid="{00000000-0005-0000-0000-000033120000}"/>
    <cellStyle name="Normal 4 2 2 3 2 4 2 2" xfId="7279" xr:uid="{00000000-0005-0000-0000-000034120000}"/>
    <cellStyle name="Normal 4 2 2 3 2 4 3" xfId="5134" xr:uid="{00000000-0005-0000-0000-000035120000}"/>
    <cellStyle name="Normal 4 2 2 3 2 5" xfId="1238" xr:uid="{00000000-0005-0000-0000-000036120000}"/>
    <cellStyle name="Normal 4 2 2 3 2 5 2" xfId="3468" xr:uid="{00000000-0005-0000-0000-000037120000}"/>
    <cellStyle name="Normal 4 2 2 3 2 5 2 2" xfId="7692" xr:uid="{00000000-0005-0000-0000-000038120000}"/>
    <cellStyle name="Normal 4 2 2 3 2 5 3" xfId="5547" xr:uid="{00000000-0005-0000-0000-000039120000}"/>
    <cellStyle name="Normal 4 2 2 3 2 6" xfId="1651" xr:uid="{00000000-0005-0000-0000-00003A120000}"/>
    <cellStyle name="Normal 4 2 2 3 2 6 2" xfId="3881" xr:uid="{00000000-0005-0000-0000-00003B120000}"/>
    <cellStyle name="Normal 4 2 2 3 2 6 2 2" xfId="8105" xr:uid="{00000000-0005-0000-0000-00003C120000}"/>
    <cellStyle name="Normal 4 2 2 3 2 6 3" xfId="5960" xr:uid="{00000000-0005-0000-0000-00003D120000}"/>
    <cellStyle name="Normal 4 2 2 3 2 7" xfId="2065" xr:uid="{00000000-0005-0000-0000-00003E120000}"/>
    <cellStyle name="Normal 4 2 2 3 2 7 2" xfId="4294" xr:uid="{00000000-0005-0000-0000-00003F120000}"/>
    <cellStyle name="Normal 4 2 2 3 2 7 2 2" xfId="8518" xr:uid="{00000000-0005-0000-0000-000040120000}"/>
    <cellStyle name="Normal 4 2 2 3 2 7 3" xfId="6373" xr:uid="{00000000-0005-0000-0000-000041120000}"/>
    <cellStyle name="Normal 4 2 2 3 2 8" xfId="2501" xr:uid="{00000000-0005-0000-0000-000042120000}"/>
    <cellStyle name="Normal 4 2 2 3 2 8 2" xfId="6786" xr:uid="{00000000-0005-0000-0000-000043120000}"/>
    <cellStyle name="Normal 4 2 2 3 2 9" xfId="4721" xr:uid="{00000000-0005-0000-0000-000044120000}"/>
    <cellStyle name="Normal 4 2 2 3 3" xfId="344" xr:uid="{00000000-0005-0000-0000-000045120000}"/>
    <cellStyle name="Normal 4 2 2 3 3 2" xfId="345" xr:uid="{00000000-0005-0000-0000-000046120000}"/>
    <cellStyle name="Normal 4 2 2 3 3 2 2" xfId="823" xr:uid="{00000000-0005-0000-0000-000047120000}"/>
    <cellStyle name="Normal 4 2 2 3 3 2 2 2" xfId="3060" xr:uid="{00000000-0005-0000-0000-000048120000}"/>
    <cellStyle name="Normal 4 2 2 3 3 2 2 2 2" xfId="7284" xr:uid="{00000000-0005-0000-0000-000049120000}"/>
    <cellStyle name="Normal 4 2 2 3 3 2 2 3" xfId="5139" xr:uid="{00000000-0005-0000-0000-00004A120000}"/>
    <cellStyle name="Normal 4 2 2 3 3 2 3" xfId="1243" xr:uid="{00000000-0005-0000-0000-00004B120000}"/>
    <cellStyle name="Normal 4 2 2 3 3 2 3 2" xfId="3473" xr:uid="{00000000-0005-0000-0000-00004C120000}"/>
    <cellStyle name="Normal 4 2 2 3 3 2 3 2 2" xfId="7697" xr:uid="{00000000-0005-0000-0000-00004D120000}"/>
    <cellStyle name="Normal 4 2 2 3 3 2 3 3" xfId="5552" xr:uid="{00000000-0005-0000-0000-00004E120000}"/>
    <cellStyle name="Normal 4 2 2 3 3 2 4" xfId="1656" xr:uid="{00000000-0005-0000-0000-00004F120000}"/>
    <cellStyle name="Normal 4 2 2 3 3 2 4 2" xfId="3886" xr:uid="{00000000-0005-0000-0000-000050120000}"/>
    <cellStyle name="Normal 4 2 2 3 3 2 4 2 2" xfId="8110" xr:uid="{00000000-0005-0000-0000-000051120000}"/>
    <cellStyle name="Normal 4 2 2 3 3 2 4 3" xfId="5965" xr:uid="{00000000-0005-0000-0000-000052120000}"/>
    <cellStyle name="Normal 4 2 2 3 3 2 5" xfId="2070" xr:uid="{00000000-0005-0000-0000-000053120000}"/>
    <cellStyle name="Normal 4 2 2 3 3 2 5 2" xfId="4299" xr:uid="{00000000-0005-0000-0000-000054120000}"/>
    <cellStyle name="Normal 4 2 2 3 3 2 5 2 2" xfId="8523" xr:uid="{00000000-0005-0000-0000-000055120000}"/>
    <cellStyle name="Normal 4 2 2 3 3 2 5 3" xfId="6378" xr:uid="{00000000-0005-0000-0000-000056120000}"/>
    <cellStyle name="Normal 4 2 2 3 3 2 6" xfId="2506" xr:uid="{00000000-0005-0000-0000-000057120000}"/>
    <cellStyle name="Normal 4 2 2 3 3 2 6 2" xfId="6791" xr:uid="{00000000-0005-0000-0000-000058120000}"/>
    <cellStyle name="Normal 4 2 2 3 3 2 7" xfId="4726" xr:uid="{00000000-0005-0000-0000-000059120000}"/>
    <cellStyle name="Normal 4 2 2 3 3 3" xfId="822" xr:uid="{00000000-0005-0000-0000-00005A120000}"/>
    <cellStyle name="Normal 4 2 2 3 3 3 2" xfId="3059" xr:uid="{00000000-0005-0000-0000-00005B120000}"/>
    <cellStyle name="Normal 4 2 2 3 3 3 2 2" xfId="7283" xr:uid="{00000000-0005-0000-0000-00005C120000}"/>
    <cellStyle name="Normal 4 2 2 3 3 3 3" xfId="5138" xr:uid="{00000000-0005-0000-0000-00005D120000}"/>
    <cellStyle name="Normal 4 2 2 3 3 4" xfId="1242" xr:uid="{00000000-0005-0000-0000-00005E120000}"/>
    <cellStyle name="Normal 4 2 2 3 3 4 2" xfId="3472" xr:uid="{00000000-0005-0000-0000-00005F120000}"/>
    <cellStyle name="Normal 4 2 2 3 3 4 2 2" xfId="7696" xr:uid="{00000000-0005-0000-0000-000060120000}"/>
    <cellStyle name="Normal 4 2 2 3 3 4 3" xfId="5551" xr:uid="{00000000-0005-0000-0000-000061120000}"/>
    <cellStyle name="Normal 4 2 2 3 3 5" xfId="1655" xr:uid="{00000000-0005-0000-0000-000062120000}"/>
    <cellStyle name="Normal 4 2 2 3 3 5 2" xfId="3885" xr:uid="{00000000-0005-0000-0000-000063120000}"/>
    <cellStyle name="Normal 4 2 2 3 3 5 2 2" xfId="8109" xr:uid="{00000000-0005-0000-0000-000064120000}"/>
    <cellStyle name="Normal 4 2 2 3 3 5 3" xfId="5964" xr:uid="{00000000-0005-0000-0000-000065120000}"/>
    <cellStyle name="Normal 4 2 2 3 3 6" xfId="2069" xr:uid="{00000000-0005-0000-0000-000066120000}"/>
    <cellStyle name="Normal 4 2 2 3 3 6 2" xfId="4298" xr:uid="{00000000-0005-0000-0000-000067120000}"/>
    <cellStyle name="Normal 4 2 2 3 3 6 2 2" xfId="8522" xr:uid="{00000000-0005-0000-0000-000068120000}"/>
    <cellStyle name="Normal 4 2 2 3 3 6 3" xfId="6377" xr:uid="{00000000-0005-0000-0000-000069120000}"/>
    <cellStyle name="Normal 4 2 2 3 3 7" xfId="2505" xr:uid="{00000000-0005-0000-0000-00006A120000}"/>
    <cellStyle name="Normal 4 2 2 3 3 7 2" xfId="6790" xr:uid="{00000000-0005-0000-0000-00006B120000}"/>
    <cellStyle name="Normal 4 2 2 3 3 8" xfId="4725" xr:uid="{00000000-0005-0000-0000-00006C120000}"/>
    <cellStyle name="Normal 4 2 2 3 4" xfId="346" xr:uid="{00000000-0005-0000-0000-00006D120000}"/>
    <cellStyle name="Normal 4 2 2 3 4 2" xfId="824" xr:uid="{00000000-0005-0000-0000-00006E120000}"/>
    <cellStyle name="Normal 4 2 2 3 4 2 2" xfId="3061" xr:uid="{00000000-0005-0000-0000-00006F120000}"/>
    <cellStyle name="Normal 4 2 2 3 4 2 2 2" xfId="7285" xr:uid="{00000000-0005-0000-0000-000070120000}"/>
    <cellStyle name="Normal 4 2 2 3 4 2 3" xfId="5140" xr:uid="{00000000-0005-0000-0000-000071120000}"/>
    <cellStyle name="Normal 4 2 2 3 4 3" xfId="1244" xr:uid="{00000000-0005-0000-0000-000072120000}"/>
    <cellStyle name="Normal 4 2 2 3 4 3 2" xfId="3474" xr:uid="{00000000-0005-0000-0000-000073120000}"/>
    <cellStyle name="Normal 4 2 2 3 4 3 2 2" xfId="7698" xr:uid="{00000000-0005-0000-0000-000074120000}"/>
    <cellStyle name="Normal 4 2 2 3 4 3 3" xfId="5553" xr:uid="{00000000-0005-0000-0000-000075120000}"/>
    <cellStyle name="Normal 4 2 2 3 4 4" xfId="1657" xr:uid="{00000000-0005-0000-0000-000076120000}"/>
    <cellStyle name="Normal 4 2 2 3 4 4 2" xfId="3887" xr:uid="{00000000-0005-0000-0000-000077120000}"/>
    <cellStyle name="Normal 4 2 2 3 4 4 2 2" xfId="8111" xr:uid="{00000000-0005-0000-0000-000078120000}"/>
    <cellStyle name="Normal 4 2 2 3 4 4 3" xfId="5966" xr:uid="{00000000-0005-0000-0000-000079120000}"/>
    <cellStyle name="Normal 4 2 2 3 4 5" xfId="2071" xr:uid="{00000000-0005-0000-0000-00007A120000}"/>
    <cellStyle name="Normal 4 2 2 3 4 5 2" xfId="4300" xr:uid="{00000000-0005-0000-0000-00007B120000}"/>
    <cellStyle name="Normal 4 2 2 3 4 5 2 2" xfId="8524" xr:uid="{00000000-0005-0000-0000-00007C120000}"/>
    <cellStyle name="Normal 4 2 2 3 4 5 3" xfId="6379" xr:uid="{00000000-0005-0000-0000-00007D120000}"/>
    <cellStyle name="Normal 4 2 2 3 4 6" xfId="2507" xr:uid="{00000000-0005-0000-0000-00007E120000}"/>
    <cellStyle name="Normal 4 2 2 3 4 6 2" xfId="6792" xr:uid="{00000000-0005-0000-0000-00007F120000}"/>
    <cellStyle name="Normal 4 2 2 3 4 7" xfId="4727" xr:uid="{00000000-0005-0000-0000-000080120000}"/>
    <cellStyle name="Normal 4 2 2 3 5" xfId="817" xr:uid="{00000000-0005-0000-0000-000081120000}"/>
    <cellStyle name="Normal 4 2 2 3 5 2" xfId="3054" xr:uid="{00000000-0005-0000-0000-000082120000}"/>
    <cellStyle name="Normal 4 2 2 3 5 2 2" xfId="7278" xr:uid="{00000000-0005-0000-0000-000083120000}"/>
    <cellStyle name="Normal 4 2 2 3 5 3" xfId="5133" xr:uid="{00000000-0005-0000-0000-000084120000}"/>
    <cellStyle name="Normal 4 2 2 3 6" xfId="1237" xr:uid="{00000000-0005-0000-0000-000085120000}"/>
    <cellStyle name="Normal 4 2 2 3 6 2" xfId="3467" xr:uid="{00000000-0005-0000-0000-000086120000}"/>
    <cellStyle name="Normal 4 2 2 3 6 2 2" xfId="7691" xr:uid="{00000000-0005-0000-0000-000087120000}"/>
    <cellStyle name="Normal 4 2 2 3 6 3" xfId="5546" xr:uid="{00000000-0005-0000-0000-000088120000}"/>
    <cellStyle name="Normal 4 2 2 3 7" xfId="1650" xr:uid="{00000000-0005-0000-0000-000089120000}"/>
    <cellStyle name="Normal 4 2 2 3 7 2" xfId="3880" xr:uid="{00000000-0005-0000-0000-00008A120000}"/>
    <cellStyle name="Normal 4 2 2 3 7 2 2" xfId="8104" xr:uid="{00000000-0005-0000-0000-00008B120000}"/>
    <cellStyle name="Normal 4 2 2 3 7 3" xfId="5959" xr:uid="{00000000-0005-0000-0000-00008C120000}"/>
    <cellStyle name="Normal 4 2 2 3 8" xfId="2064" xr:uid="{00000000-0005-0000-0000-00008D120000}"/>
    <cellStyle name="Normal 4 2 2 3 8 2" xfId="4293" xr:uid="{00000000-0005-0000-0000-00008E120000}"/>
    <cellStyle name="Normal 4 2 2 3 8 2 2" xfId="8517" xr:uid="{00000000-0005-0000-0000-00008F120000}"/>
    <cellStyle name="Normal 4 2 2 3 8 3" xfId="6372" xr:uid="{00000000-0005-0000-0000-000090120000}"/>
    <cellStyle name="Normal 4 2 2 3 9" xfId="2500" xr:uid="{00000000-0005-0000-0000-000091120000}"/>
    <cellStyle name="Normal 4 2 2 3 9 2" xfId="6785" xr:uid="{00000000-0005-0000-0000-000092120000}"/>
    <cellStyle name="Normal 4 2 2 4" xfId="347" xr:uid="{00000000-0005-0000-0000-000093120000}"/>
    <cellStyle name="Normal 4 2 2 4 2" xfId="348" xr:uid="{00000000-0005-0000-0000-000094120000}"/>
    <cellStyle name="Normal 4 2 2 4 2 2" xfId="349" xr:uid="{00000000-0005-0000-0000-000095120000}"/>
    <cellStyle name="Normal 4 2 2 4 2 2 2" xfId="827" xr:uid="{00000000-0005-0000-0000-000096120000}"/>
    <cellStyle name="Normal 4 2 2 4 2 2 2 2" xfId="3064" xr:uid="{00000000-0005-0000-0000-000097120000}"/>
    <cellStyle name="Normal 4 2 2 4 2 2 2 2 2" xfId="7288" xr:uid="{00000000-0005-0000-0000-000098120000}"/>
    <cellStyle name="Normal 4 2 2 4 2 2 2 3" xfId="5143" xr:uid="{00000000-0005-0000-0000-000099120000}"/>
    <cellStyle name="Normal 4 2 2 4 2 2 3" xfId="1247" xr:uid="{00000000-0005-0000-0000-00009A120000}"/>
    <cellStyle name="Normal 4 2 2 4 2 2 3 2" xfId="3477" xr:uid="{00000000-0005-0000-0000-00009B120000}"/>
    <cellStyle name="Normal 4 2 2 4 2 2 3 2 2" xfId="7701" xr:uid="{00000000-0005-0000-0000-00009C120000}"/>
    <cellStyle name="Normal 4 2 2 4 2 2 3 3" xfId="5556" xr:uid="{00000000-0005-0000-0000-00009D120000}"/>
    <cellStyle name="Normal 4 2 2 4 2 2 4" xfId="1660" xr:uid="{00000000-0005-0000-0000-00009E120000}"/>
    <cellStyle name="Normal 4 2 2 4 2 2 4 2" xfId="3890" xr:uid="{00000000-0005-0000-0000-00009F120000}"/>
    <cellStyle name="Normal 4 2 2 4 2 2 4 2 2" xfId="8114" xr:uid="{00000000-0005-0000-0000-0000A0120000}"/>
    <cellStyle name="Normal 4 2 2 4 2 2 4 3" xfId="5969" xr:uid="{00000000-0005-0000-0000-0000A1120000}"/>
    <cellStyle name="Normal 4 2 2 4 2 2 5" xfId="2074" xr:uid="{00000000-0005-0000-0000-0000A2120000}"/>
    <cellStyle name="Normal 4 2 2 4 2 2 5 2" xfId="4303" xr:uid="{00000000-0005-0000-0000-0000A3120000}"/>
    <cellStyle name="Normal 4 2 2 4 2 2 5 2 2" xfId="8527" xr:uid="{00000000-0005-0000-0000-0000A4120000}"/>
    <cellStyle name="Normal 4 2 2 4 2 2 5 3" xfId="6382" xr:uid="{00000000-0005-0000-0000-0000A5120000}"/>
    <cellStyle name="Normal 4 2 2 4 2 2 6" xfId="2510" xr:uid="{00000000-0005-0000-0000-0000A6120000}"/>
    <cellStyle name="Normal 4 2 2 4 2 2 6 2" xfId="6795" xr:uid="{00000000-0005-0000-0000-0000A7120000}"/>
    <cellStyle name="Normal 4 2 2 4 2 2 7" xfId="4730" xr:uid="{00000000-0005-0000-0000-0000A8120000}"/>
    <cellStyle name="Normal 4 2 2 4 2 3" xfId="826" xr:uid="{00000000-0005-0000-0000-0000A9120000}"/>
    <cellStyle name="Normal 4 2 2 4 2 3 2" xfId="3063" xr:uid="{00000000-0005-0000-0000-0000AA120000}"/>
    <cellStyle name="Normal 4 2 2 4 2 3 2 2" xfId="7287" xr:uid="{00000000-0005-0000-0000-0000AB120000}"/>
    <cellStyle name="Normal 4 2 2 4 2 3 3" xfId="5142" xr:uid="{00000000-0005-0000-0000-0000AC120000}"/>
    <cellStyle name="Normal 4 2 2 4 2 4" xfId="1246" xr:uid="{00000000-0005-0000-0000-0000AD120000}"/>
    <cellStyle name="Normal 4 2 2 4 2 4 2" xfId="3476" xr:uid="{00000000-0005-0000-0000-0000AE120000}"/>
    <cellStyle name="Normal 4 2 2 4 2 4 2 2" xfId="7700" xr:uid="{00000000-0005-0000-0000-0000AF120000}"/>
    <cellStyle name="Normal 4 2 2 4 2 4 3" xfId="5555" xr:uid="{00000000-0005-0000-0000-0000B0120000}"/>
    <cellStyle name="Normal 4 2 2 4 2 5" xfId="1659" xr:uid="{00000000-0005-0000-0000-0000B1120000}"/>
    <cellStyle name="Normal 4 2 2 4 2 5 2" xfId="3889" xr:uid="{00000000-0005-0000-0000-0000B2120000}"/>
    <cellStyle name="Normal 4 2 2 4 2 5 2 2" xfId="8113" xr:uid="{00000000-0005-0000-0000-0000B3120000}"/>
    <cellStyle name="Normal 4 2 2 4 2 5 3" xfId="5968" xr:uid="{00000000-0005-0000-0000-0000B4120000}"/>
    <cellStyle name="Normal 4 2 2 4 2 6" xfId="2073" xr:uid="{00000000-0005-0000-0000-0000B5120000}"/>
    <cellStyle name="Normal 4 2 2 4 2 6 2" xfId="4302" xr:uid="{00000000-0005-0000-0000-0000B6120000}"/>
    <cellStyle name="Normal 4 2 2 4 2 6 2 2" xfId="8526" xr:uid="{00000000-0005-0000-0000-0000B7120000}"/>
    <cellStyle name="Normal 4 2 2 4 2 6 3" xfId="6381" xr:uid="{00000000-0005-0000-0000-0000B8120000}"/>
    <cellStyle name="Normal 4 2 2 4 2 7" xfId="2509" xr:uid="{00000000-0005-0000-0000-0000B9120000}"/>
    <cellStyle name="Normal 4 2 2 4 2 7 2" xfId="6794" xr:uid="{00000000-0005-0000-0000-0000BA120000}"/>
    <cellStyle name="Normal 4 2 2 4 2 8" xfId="4729" xr:uid="{00000000-0005-0000-0000-0000BB120000}"/>
    <cellStyle name="Normal 4 2 2 4 3" xfId="350" xr:uid="{00000000-0005-0000-0000-0000BC120000}"/>
    <cellStyle name="Normal 4 2 2 4 3 2" xfId="828" xr:uid="{00000000-0005-0000-0000-0000BD120000}"/>
    <cellStyle name="Normal 4 2 2 4 3 2 2" xfId="3065" xr:uid="{00000000-0005-0000-0000-0000BE120000}"/>
    <cellStyle name="Normal 4 2 2 4 3 2 2 2" xfId="7289" xr:uid="{00000000-0005-0000-0000-0000BF120000}"/>
    <cellStyle name="Normal 4 2 2 4 3 2 3" xfId="5144" xr:uid="{00000000-0005-0000-0000-0000C0120000}"/>
    <cellStyle name="Normal 4 2 2 4 3 3" xfId="1248" xr:uid="{00000000-0005-0000-0000-0000C1120000}"/>
    <cellStyle name="Normal 4 2 2 4 3 3 2" xfId="3478" xr:uid="{00000000-0005-0000-0000-0000C2120000}"/>
    <cellStyle name="Normal 4 2 2 4 3 3 2 2" xfId="7702" xr:uid="{00000000-0005-0000-0000-0000C3120000}"/>
    <cellStyle name="Normal 4 2 2 4 3 3 3" xfId="5557" xr:uid="{00000000-0005-0000-0000-0000C4120000}"/>
    <cellStyle name="Normal 4 2 2 4 3 4" xfId="1661" xr:uid="{00000000-0005-0000-0000-0000C5120000}"/>
    <cellStyle name="Normal 4 2 2 4 3 4 2" xfId="3891" xr:uid="{00000000-0005-0000-0000-0000C6120000}"/>
    <cellStyle name="Normal 4 2 2 4 3 4 2 2" xfId="8115" xr:uid="{00000000-0005-0000-0000-0000C7120000}"/>
    <cellStyle name="Normal 4 2 2 4 3 4 3" xfId="5970" xr:uid="{00000000-0005-0000-0000-0000C8120000}"/>
    <cellStyle name="Normal 4 2 2 4 3 5" xfId="2075" xr:uid="{00000000-0005-0000-0000-0000C9120000}"/>
    <cellStyle name="Normal 4 2 2 4 3 5 2" xfId="4304" xr:uid="{00000000-0005-0000-0000-0000CA120000}"/>
    <cellStyle name="Normal 4 2 2 4 3 5 2 2" xfId="8528" xr:uid="{00000000-0005-0000-0000-0000CB120000}"/>
    <cellStyle name="Normal 4 2 2 4 3 5 3" xfId="6383" xr:uid="{00000000-0005-0000-0000-0000CC120000}"/>
    <cellStyle name="Normal 4 2 2 4 3 6" xfId="2511" xr:uid="{00000000-0005-0000-0000-0000CD120000}"/>
    <cellStyle name="Normal 4 2 2 4 3 6 2" xfId="6796" xr:uid="{00000000-0005-0000-0000-0000CE120000}"/>
    <cellStyle name="Normal 4 2 2 4 3 7" xfId="4731" xr:uid="{00000000-0005-0000-0000-0000CF120000}"/>
    <cellStyle name="Normal 4 2 2 4 4" xfId="825" xr:uid="{00000000-0005-0000-0000-0000D0120000}"/>
    <cellStyle name="Normal 4 2 2 4 4 2" xfId="3062" xr:uid="{00000000-0005-0000-0000-0000D1120000}"/>
    <cellStyle name="Normal 4 2 2 4 4 2 2" xfId="7286" xr:uid="{00000000-0005-0000-0000-0000D2120000}"/>
    <cellStyle name="Normal 4 2 2 4 4 3" xfId="5141" xr:uid="{00000000-0005-0000-0000-0000D3120000}"/>
    <cellStyle name="Normal 4 2 2 4 5" xfId="1245" xr:uid="{00000000-0005-0000-0000-0000D4120000}"/>
    <cellStyle name="Normal 4 2 2 4 5 2" xfId="3475" xr:uid="{00000000-0005-0000-0000-0000D5120000}"/>
    <cellStyle name="Normal 4 2 2 4 5 2 2" xfId="7699" xr:uid="{00000000-0005-0000-0000-0000D6120000}"/>
    <cellStyle name="Normal 4 2 2 4 5 3" xfId="5554" xr:uid="{00000000-0005-0000-0000-0000D7120000}"/>
    <cellStyle name="Normal 4 2 2 4 6" xfId="1658" xr:uid="{00000000-0005-0000-0000-0000D8120000}"/>
    <cellStyle name="Normal 4 2 2 4 6 2" xfId="3888" xr:uid="{00000000-0005-0000-0000-0000D9120000}"/>
    <cellStyle name="Normal 4 2 2 4 6 2 2" xfId="8112" xr:uid="{00000000-0005-0000-0000-0000DA120000}"/>
    <cellStyle name="Normal 4 2 2 4 6 3" xfId="5967" xr:uid="{00000000-0005-0000-0000-0000DB120000}"/>
    <cellStyle name="Normal 4 2 2 4 7" xfId="2072" xr:uid="{00000000-0005-0000-0000-0000DC120000}"/>
    <cellStyle name="Normal 4 2 2 4 7 2" xfId="4301" xr:uid="{00000000-0005-0000-0000-0000DD120000}"/>
    <cellStyle name="Normal 4 2 2 4 7 2 2" xfId="8525" xr:uid="{00000000-0005-0000-0000-0000DE120000}"/>
    <cellStyle name="Normal 4 2 2 4 7 3" xfId="6380" xr:uid="{00000000-0005-0000-0000-0000DF120000}"/>
    <cellStyle name="Normal 4 2 2 4 8" xfId="2508" xr:uid="{00000000-0005-0000-0000-0000E0120000}"/>
    <cellStyle name="Normal 4 2 2 4 8 2" xfId="6793" xr:uid="{00000000-0005-0000-0000-0000E1120000}"/>
    <cellStyle name="Normal 4 2 2 4 9" xfId="4728" xr:uid="{00000000-0005-0000-0000-0000E2120000}"/>
    <cellStyle name="Normal 4 2 2 5" xfId="351" xr:uid="{00000000-0005-0000-0000-0000E3120000}"/>
    <cellStyle name="Normal 4 2 2 5 2" xfId="352" xr:uid="{00000000-0005-0000-0000-0000E4120000}"/>
    <cellStyle name="Normal 4 2 2 5 2 2" xfId="830" xr:uid="{00000000-0005-0000-0000-0000E5120000}"/>
    <cellStyle name="Normal 4 2 2 5 2 2 2" xfId="3067" xr:uid="{00000000-0005-0000-0000-0000E6120000}"/>
    <cellStyle name="Normal 4 2 2 5 2 2 2 2" xfId="7291" xr:uid="{00000000-0005-0000-0000-0000E7120000}"/>
    <cellStyle name="Normal 4 2 2 5 2 2 3" xfId="5146" xr:uid="{00000000-0005-0000-0000-0000E8120000}"/>
    <cellStyle name="Normal 4 2 2 5 2 3" xfId="1250" xr:uid="{00000000-0005-0000-0000-0000E9120000}"/>
    <cellStyle name="Normal 4 2 2 5 2 3 2" xfId="3480" xr:uid="{00000000-0005-0000-0000-0000EA120000}"/>
    <cellStyle name="Normal 4 2 2 5 2 3 2 2" xfId="7704" xr:uid="{00000000-0005-0000-0000-0000EB120000}"/>
    <cellStyle name="Normal 4 2 2 5 2 3 3" xfId="5559" xr:uid="{00000000-0005-0000-0000-0000EC120000}"/>
    <cellStyle name="Normal 4 2 2 5 2 4" xfId="1663" xr:uid="{00000000-0005-0000-0000-0000ED120000}"/>
    <cellStyle name="Normal 4 2 2 5 2 4 2" xfId="3893" xr:uid="{00000000-0005-0000-0000-0000EE120000}"/>
    <cellStyle name="Normal 4 2 2 5 2 4 2 2" xfId="8117" xr:uid="{00000000-0005-0000-0000-0000EF120000}"/>
    <cellStyle name="Normal 4 2 2 5 2 4 3" xfId="5972" xr:uid="{00000000-0005-0000-0000-0000F0120000}"/>
    <cellStyle name="Normal 4 2 2 5 2 5" xfId="2077" xr:uid="{00000000-0005-0000-0000-0000F1120000}"/>
    <cellStyle name="Normal 4 2 2 5 2 5 2" xfId="4306" xr:uid="{00000000-0005-0000-0000-0000F2120000}"/>
    <cellStyle name="Normal 4 2 2 5 2 5 2 2" xfId="8530" xr:uid="{00000000-0005-0000-0000-0000F3120000}"/>
    <cellStyle name="Normal 4 2 2 5 2 5 3" xfId="6385" xr:uid="{00000000-0005-0000-0000-0000F4120000}"/>
    <cellStyle name="Normal 4 2 2 5 2 6" xfId="2513" xr:uid="{00000000-0005-0000-0000-0000F5120000}"/>
    <cellStyle name="Normal 4 2 2 5 2 6 2" xfId="6798" xr:uid="{00000000-0005-0000-0000-0000F6120000}"/>
    <cellStyle name="Normal 4 2 2 5 2 7" xfId="4733" xr:uid="{00000000-0005-0000-0000-0000F7120000}"/>
    <cellStyle name="Normal 4 2 2 5 3" xfId="829" xr:uid="{00000000-0005-0000-0000-0000F8120000}"/>
    <cellStyle name="Normal 4 2 2 5 3 2" xfId="3066" xr:uid="{00000000-0005-0000-0000-0000F9120000}"/>
    <cellStyle name="Normal 4 2 2 5 3 2 2" xfId="7290" xr:uid="{00000000-0005-0000-0000-0000FA120000}"/>
    <cellStyle name="Normal 4 2 2 5 3 3" xfId="5145" xr:uid="{00000000-0005-0000-0000-0000FB120000}"/>
    <cellStyle name="Normal 4 2 2 5 4" xfId="1249" xr:uid="{00000000-0005-0000-0000-0000FC120000}"/>
    <cellStyle name="Normal 4 2 2 5 4 2" xfId="3479" xr:uid="{00000000-0005-0000-0000-0000FD120000}"/>
    <cellStyle name="Normal 4 2 2 5 4 2 2" xfId="7703" xr:uid="{00000000-0005-0000-0000-0000FE120000}"/>
    <cellStyle name="Normal 4 2 2 5 4 3" xfId="5558" xr:uid="{00000000-0005-0000-0000-0000FF120000}"/>
    <cellStyle name="Normal 4 2 2 5 5" xfId="1662" xr:uid="{00000000-0005-0000-0000-000000130000}"/>
    <cellStyle name="Normal 4 2 2 5 5 2" xfId="3892" xr:uid="{00000000-0005-0000-0000-000001130000}"/>
    <cellStyle name="Normal 4 2 2 5 5 2 2" xfId="8116" xr:uid="{00000000-0005-0000-0000-000002130000}"/>
    <cellStyle name="Normal 4 2 2 5 5 3" xfId="5971" xr:uid="{00000000-0005-0000-0000-000003130000}"/>
    <cellStyle name="Normal 4 2 2 5 6" xfId="2076" xr:uid="{00000000-0005-0000-0000-000004130000}"/>
    <cellStyle name="Normal 4 2 2 5 6 2" xfId="4305" xr:uid="{00000000-0005-0000-0000-000005130000}"/>
    <cellStyle name="Normal 4 2 2 5 6 2 2" xfId="8529" xr:uid="{00000000-0005-0000-0000-000006130000}"/>
    <cellStyle name="Normal 4 2 2 5 6 3" xfId="6384" xr:uid="{00000000-0005-0000-0000-000007130000}"/>
    <cellStyle name="Normal 4 2 2 5 7" xfId="2512" xr:uid="{00000000-0005-0000-0000-000008130000}"/>
    <cellStyle name="Normal 4 2 2 5 7 2" xfId="6797" xr:uid="{00000000-0005-0000-0000-000009130000}"/>
    <cellStyle name="Normal 4 2 2 5 8" xfId="4732" xr:uid="{00000000-0005-0000-0000-00000A130000}"/>
    <cellStyle name="Normal 4 2 2 6" xfId="353" xr:uid="{00000000-0005-0000-0000-00000B130000}"/>
    <cellStyle name="Normal 4 2 2 6 2" xfId="831" xr:uid="{00000000-0005-0000-0000-00000C130000}"/>
    <cellStyle name="Normal 4 2 2 6 2 2" xfId="3068" xr:uid="{00000000-0005-0000-0000-00000D130000}"/>
    <cellStyle name="Normal 4 2 2 6 2 2 2" xfId="7292" xr:uid="{00000000-0005-0000-0000-00000E130000}"/>
    <cellStyle name="Normal 4 2 2 6 2 3" xfId="5147" xr:uid="{00000000-0005-0000-0000-00000F130000}"/>
    <cellStyle name="Normal 4 2 2 6 3" xfId="1251" xr:uid="{00000000-0005-0000-0000-000010130000}"/>
    <cellStyle name="Normal 4 2 2 6 3 2" xfId="3481" xr:uid="{00000000-0005-0000-0000-000011130000}"/>
    <cellStyle name="Normal 4 2 2 6 3 2 2" xfId="7705" xr:uid="{00000000-0005-0000-0000-000012130000}"/>
    <cellStyle name="Normal 4 2 2 6 3 3" xfId="5560" xr:uid="{00000000-0005-0000-0000-000013130000}"/>
    <cellStyle name="Normal 4 2 2 6 4" xfId="1664" xr:uid="{00000000-0005-0000-0000-000014130000}"/>
    <cellStyle name="Normal 4 2 2 6 4 2" xfId="3894" xr:uid="{00000000-0005-0000-0000-000015130000}"/>
    <cellStyle name="Normal 4 2 2 6 4 2 2" xfId="8118" xr:uid="{00000000-0005-0000-0000-000016130000}"/>
    <cellStyle name="Normal 4 2 2 6 4 3" xfId="5973" xr:uid="{00000000-0005-0000-0000-000017130000}"/>
    <cellStyle name="Normal 4 2 2 6 5" xfId="2078" xr:uid="{00000000-0005-0000-0000-000018130000}"/>
    <cellStyle name="Normal 4 2 2 6 5 2" xfId="4307" xr:uid="{00000000-0005-0000-0000-000019130000}"/>
    <cellStyle name="Normal 4 2 2 6 5 2 2" xfId="8531" xr:uid="{00000000-0005-0000-0000-00001A130000}"/>
    <cellStyle name="Normal 4 2 2 6 5 3" xfId="6386" xr:uid="{00000000-0005-0000-0000-00001B130000}"/>
    <cellStyle name="Normal 4 2 2 6 6" xfId="2514" xr:uid="{00000000-0005-0000-0000-00001C130000}"/>
    <cellStyle name="Normal 4 2 2 6 6 2" xfId="6799" xr:uid="{00000000-0005-0000-0000-00001D130000}"/>
    <cellStyle name="Normal 4 2 2 6 7" xfId="4734" xr:uid="{00000000-0005-0000-0000-00001E130000}"/>
    <cellStyle name="Normal 4 2 2 7" xfId="816" xr:uid="{00000000-0005-0000-0000-00001F130000}"/>
    <cellStyle name="Normal 4 2 2 7 2" xfId="3053" xr:uid="{00000000-0005-0000-0000-000020130000}"/>
    <cellStyle name="Normal 4 2 2 7 2 2" xfId="7277" xr:uid="{00000000-0005-0000-0000-000021130000}"/>
    <cellStyle name="Normal 4 2 2 7 3" xfId="5132" xr:uid="{00000000-0005-0000-0000-000022130000}"/>
    <cellStyle name="Normal 4 2 2 8" xfId="1236" xr:uid="{00000000-0005-0000-0000-000023130000}"/>
    <cellStyle name="Normal 4 2 2 8 2" xfId="3466" xr:uid="{00000000-0005-0000-0000-000024130000}"/>
    <cellStyle name="Normal 4 2 2 8 2 2" xfId="7690" xr:uid="{00000000-0005-0000-0000-000025130000}"/>
    <cellStyle name="Normal 4 2 2 8 3" xfId="5545" xr:uid="{00000000-0005-0000-0000-000026130000}"/>
    <cellStyle name="Normal 4 2 2 9" xfId="1649" xr:uid="{00000000-0005-0000-0000-000027130000}"/>
    <cellStyle name="Normal 4 2 2 9 2" xfId="3879" xr:uid="{00000000-0005-0000-0000-000028130000}"/>
    <cellStyle name="Normal 4 2 2 9 2 2" xfId="8103" xr:uid="{00000000-0005-0000-0000-000029130000}"/>
    <cellStyle name="Normal 4 2 2 9 3" xfId="5958" xr:uid="{00000000-0005-0000-0000-00002A130000}"/>
    <cellStyle name="Normal 4 2 3" xfId="354" xr:uid="{00000000-0005-0000-0000-00002B130000}"/>
    <cellStyle name="Normal 4 2 4" xfId="355" xr:uid="{00000000-0005-0000-0000-00002C130000}"/>
    <cellStyle name="Normal 4 2 4 10" xfId="4735" xr:uid="{00000000-0005-0000-0000-00002D130000}"/>
    <cellStyle name="Normal 4 2 4 2" xfId="356" xr:uid="{00000000-0005-0000-0000-00002E130000}"/>
    <cellStyle name="Normal 4 2 4 2 2" xfId="357" xr:uid="{00000000-0005-0000-0000-00002F130000}"/>
    <cellStyle name="Normal 4 2 4 2 2 2" xfId="358" xr:uid="{00000000-0005-0000-0000-000030130000}"/>
    <cellStyle name="Normal 4 2 4 2 2 2 2" xfId="835" xr:uid="{00000000-0005-0000-0000-000031130000}"/>
    <cellStyle name="Normal 4 2 4 2 2 2 2 2" xfId="3072" xr:uid="{00000000-0005-0000-0000-000032130000}"/>
    <cellStyle name="Normal 4 2 4 2 2 2 2 2 2" xfId="7296" xr:uid="{00000000-0005-0000-0000-000033130000}"/>
    <cellStyle name="Normal 4 2 4 2 2 2 2 3" xfId="5151" xr:uid="{00000000-0005-0000-0000-000034130000}"/>
    <cellStyle name="Normal 4 2 4 2 2 2 3" xfId="1255" xr:uid="{00000000-0005-0000-0000-000035130000}"/>
    <cellStyle name="Normal 4 2 4 2 2 2 3 2" xfId="3485" xr:uid="{00000000-0005-0000-0000-000036130000}"/>
    <cellStyle name="Normal 4 2 4 2 2 2 3 2 2" xfId="7709" xr:uid="{00000000-0005-0000-0000-000037130000}"/>
    <cellStyle name="Normal 4 2 4 2 2 2 3 3" xfId="5564" xr:uid="{00000000-0005-0000-0000-000038130000}"/>
    <cellStyle name="Normal 4 2 4 2 2 2 4" xfId="1668" xr:uid="{00000000-0005-0000-0000-000039130000}"/>
    <cellStyle name="Normal 4 2 4 2 2 2 4 2" xfId="3898" xr:uid="{00000000-0005-0000-0000-00003A130000}"/>
    <cellStyle name="Normal 4 2 4 2 2 2 4 2 2" xfId="8122" xr:uid="{00000000-0005-0000-0000-00003B130000}"/>
    <cellStyle name="Normal 4 2 4 2 2 2 4 3" xfId="5977" xr:uid="{00000000-0005-0000-0000-00003C130000}"/>
    <cellStyle name="Normal 4 2 4 2 2 2 5" xfId="2082" xr:uid="{00000000-0005-0000-0000-00003D130000}"/>
    <cellStyle name="Normal 4 2 4 2 2 2 5 2" xfId="4311" xr:uid="{00000000-0005-0000-0000-00003E130000}"/>
    <cellStyle name="Normal 4 2 4 2 2 2 5 2 2" xfId="8535" xr:uid="{00000000-0005-0000-0000-00003F130000}"/>
    <cellStyle name="Normal 4 2 4 2 2 2 5 3" xfId="6390" xr:uid="{00000000-0005-0000-0000-000040130000}"/>
    <cellStyle name="Normal 4 2 4 2 2 2 6" xfId="2518" xr:uid="{00000000-0005-0000-0000-000041130000}"/>
    <cellStyle name="Normal 4 2 4 2 2 2 6 2" xfId="6803" xr:uid="{00000000-0005-0000-0000-000042130000}"/>
    <cellStyle name="Normal 4 2 4 2 2 2 7" xfId="4738" xr:uid="{00000000-0005-0000-0000-000043130000}"/>
    <cellStyle name="Normal 4 2 4 2 2 3" xfId="834" xr:uid="{00000000-0005-0000-0000-000044130000}"/>
    <cellStyle name="Normal 4 2 4 2 2 3 2" xfId="3071" xr:uid="{00000000-0005-0000-0000-000045130000}"/>
    <cellStyle name="Normal 4 2 4 2 2 3 2 2" xfId="7295" xr:uid="{00000000-0005-0000-0000-000046130000}"/>
    <cellStyle name="Normal 4 2 4 2 2 3 3" xfId="5150" xr:uid="{00000000-0005-0000-0000-000047130000}"/>
    <cellStyle name="Normal 4 2 4 2 2 4" xfId="1254" xr:uid="{00000000-0005-0000-0000-000048130000}"/>
    <cellStyle name="Normal 4 2 4 2 2 4 2" xfId="3484" xr:uid="{00000000-0005-0000-0000-000049130000}"/>
    <cellStyle name="Normal 4 2 4 2 2 4 2 2" xfId="7708" xr:uid="{00000000-0005-0000-0000-00004A130000}"/>
    <cellStyle name="Normal 4 2 4 2 2 4 3" xfId="5563" xr:uid="{00000000-0005-0000-0000-00004B130000}"/>
    <cellStyle name="Normal 4 2 4 2 2 5" xfId="1667" xr:uid="{00000000-0005-0000-0000-00004C130000}"/>
    <cellStyle name="Normal 4 2 4 2 2 5 2" xfId="3897" xr:uid="{00000000-0005-0000-0000-00004D130000}"/>
    <cellStyle name="Normal 4 2 4 2 2 5 2 2" xfId="8121" xr:uid="{00000000-0005-0000-0000-00004E130000}"/>
    <cellStyle name="Normal 4 2 4 2 2 5 3" xfId="5976" xr:uid="{00000000-0005-0000-0000-00004F130000}"/>
    <cellStyle name="Normal 4 2 4 2 2 6" xfId="2081" xr:uid="{00000000-0005-0000-0000-000050130000}"/>
    <cellStyle name="Normal 4 2 4 2 2 6 2" xfId="4310" xr:uid="{00000000-0005-0000-0000-000051130000}"/>
    <cellStyle name="Normal 4 2 4 2 2 6 2 2" xfId="8534" xr:uid="{00000000-0005-0000-0000-000052130000}"/>
    <cellStyle name="Normal 4 2 4 2 2 6 3" xfId="6389" xr:uid="{00000000-0005-0000-0000-000053130000}"/>
    <cellStyle name="Normal 4 2 4 2 2 7" xfId="2517" xr:uid="{00000000-0005-0000-0000-000054130000}"/>
    <cellStyle name="Normal 4 2 4 2 2 7 2" xfId="6802" xr:uid="{00000000-0005-0000-0000-000055130000}"/>
    <cellStyle name="Normal 4 2 4 2 2 8" xfId="4737" xr:uid="{00000000-0005-0000-0000-000056130000}"/>
    <cellStyle name="Normal 4 2 4 2 3" xfId="359" xr:uid="{00000000-0005-0000-0000-000057130000}"/>
    <cellStyle name="Normal 4 2 4 2 3 2" xfId="836" xr:uid="{00000000-0005-0000-0000-000058130000}"/>
    <cellStyle name="Normal 4 2 4 2 3 2 2" xfId="3073" xr:uid="{00000000-0005-0000-0000-000059130000}"/>
    <cellStyle name="Normal 4 2 4 2 3 2 2 2" xfId="7297" xr:uid="{00000000-0005-0000-0000-00005A130000}"/>
    <cellStyle name="Normal 4 2 4 2 3 2 3" xfId="5152" xr:uid="{00000000-0005-0000-0000-00005B130000}"/>
    <cellStyle name="Normal 4 2 4 2 3 3" xfId="1256" xr:uid="{00000000-0005-0000-0000-00005C130000}"/>
    <cellStyle name="Normal 4 2 4 2 3 3 2" xfId="3486" xr:uid="{00000000-0005-0000-0000-00005D130000}"/>
    <cellStyle name="Normal 4 2 4 2 3 3 2 2" xfId="7710" xr:uid="{00000000-0005-0000-0000-00005E130000}"/>
    <cellStyle name="Normal 4 2 4 2 3 3 3" xfId="5565" xr:uid="{00000000-0005-0000-0000-00005F130000}"/>
    <cellStyle name="Normal 4 2 4 2 3 4" xfId="1669" xr:uid="{00000000-0005-0000-0000-000060130000}"/>
    <cellStyle name="Normal 4 2 4 2 3 4 2" xfId="3899" xr:uid="{00000000-0005-0000-0000-000061130000}"/>
    <cellStyle name="Normal 4 2 4 2 3 4 2 2" xfId="8123" xr:uid="{00000000-0005-0000-0000-000062130000}"/>
    <cellStyle name="Normal 4 2 4 2 3 4 3" xfId="5978" xr:uid="{00000000-0005-0000-0000-000063130000}"/>
    <cellStyle name="Normal 4 2 4 2 3 5" xfId="2083" xr:uid="{00000000-0005-0000-0000-000064130000}"/>
    <cellStyle name="Normal 4 2 4 2 3 5 2" xfId="4312" xr:uid="{00000000-0005-0000-0000-000065130000}"/>
    <cellStyle name="Normal 4 2 4 2 3 5 2 2" xfId="8536" xr:uid="{00000000-0005-0000-0000-000066130000}"/>
    <cellStyle name="Normal 4 2 4 2 3 5 3" xfId="6391" xr:uid="{00000000-0005-0000-0000-000067130000}"/>
    <cellStyle name="Normal 4 2 4 2 3 6" xfId="2519" xr:uid="{00000000-0005-0000-0000-000068130000}"/>
    <cellStyle name="Normal 4 2 4 2 3 6 2" xfId="6804" xr:uid="{00000000-0005-0000-0000-000069130000}"/>
    <cellStyle name="Normal 4 2 4 2 3 7" xfId="4739" xr:uid="{00000000-0005-0000-0000-00006A130000}"/>
    <cellStyle name="Normal 4 2 4 2 4" xfId="833" xr:uid="{00000000-0005-0000-0000-00006B130000}"/>
    <cellStyle name="Normal 4 2 4 2 4 2" xfId="3070" xr:uid="{00000000-0005-0000-0000-00006C130000}"/>
    <cellStyle name="Normal 4 2 4 2 4 2 2" xfId="7294" xr:uid="{00000000-0005-0000-0000-00006D130000}"/>
    <cellStyle name="Normal 4 2 4 2 4 3" xfId="5149" xr:uid="{00000000-0005-0000-0000-00006E130000}"/>
    <cellStyle name="Normal 4 2 4 2 5" xfId="1253" xr:uid="{00000000-0005-0000-0000-00006F130000}"/>
    <cellStyle name="Normal 4 2 4 2 5 2" xfId="3483" xr:uid="{00000000-0005-0000-0000-000070130000}"/>
    <cellStyle name="Normal 4 2 4 2 5 2 2" xfId="7707" xr:uid="{00000000-0005-0000-0000-000071130000}"/>
    <cellStyle name="Normal 4 2 4 2 5 3" xfId="5562" xr:uid="{00000000-0005-0000-0000-000072130000}"/>
    <cellStyle name="Normal 4 2 4 2 6" xfId="1666" xr:uid="{00000000-0005-0000-0000-000073130000}"/>
    <cellStyle name="Normal 4 2 4 2 6 2" xfId="3896" xr:uid="{00000000-0005-0000-0000-000074130000}"/>
    <cellStyle name="Normal 4 2 4 2 6 2 2" xfId="8120" xr:uid="{00000000-0005-0000-0000-000075130000}"/>
    <cellStyle name="Normal 4 2 4 2 6 3" xfId="5975" xr:uid="{00000000-0005-0000-0000-000076130000}"/>
    <cellStyle name="Normal 4 2 4 2 7" xfId="2080" xr:uid="{00000000-0005-0000-0000-000077130000}"/>
    <cellStyle name="Normal 4 2 4 2 7 2" xfId="4309" xr:uid="{00000000-0005-0000-0000-000078130000}"/>
    <cellStyle name="Normal 4 2 4 2 7 2 2" xfId="8533" xr:uid="{00000000-0005-0000-0000-000079130000}"/>
    <cellStyle name="Normal 4 2 4 2 7 3" xfId="6388" xr:uid="{00000000-0005-0000-0000-00007A130000}"/>
    <cellStyle name="Normal 4 2 4 2 8" xfId="2516" xr:uid="{00000000-0005-0000-0000-00007B130000}"/>
    <cellStyle name="Normal 4 2 4 2 8 2" xfId="6801" xr:uid="{00000000-0005-0000-0000-00007C130000}"/>
    <cellStyle name="Normal 4 2 4 2 9" xfId="4736" xr:uid="{00000000-0005-0000-0000-00007D130000}"/>
    <cellStyle name="Normal 4 2 4 3" xfId="360" xr:uid="{00000000-0005-0000-0000-00007E130000}"/>
    <cellStyle name="Normal 4 2 4 3 2" xfId="361" xr:uid="{00000000-0005-0000-0000-00007F130000}"/>
    <cellStyle name="Normal 4 2 4 3 2 2" xfId="838" xr:uid="{00000000-0005-0000-0000-000080130000}"/>
    <cellStyle name="Normal 4 2 4 3 2 2 2" xfId="3075" xr:uid="{00000000-0005-0000-0000-000081130000}"/>
    <cellStyle name="Normal 4 2 4 3 2 2 2 2" xfId="7299" xr:uid="{00000000-0005-0000-0000-000082130000}"/>
    <cellStyle name="Normal 4 2 4 3 2 2 3" xfId="5154" xr:uid="{00000000-0005-0000-0000-000083130000}"/>
    <cellStyle name="Normal 4 2 4 3 2 3" xfId="1258" xr:uid="{00000000-0005-0000-0000-000084130000}"/>
    <cellStyle name="Normal 4 2 4 3 2 3 2" xfId="3488" xr:uid="{00000000-0005-0000-0000-000085130000}"/>
    <cellStyle name="Normal 4 2 4 3 2 3 2 2" xfId="7712" xr:uid="{00000000-0005-0000-0000-000086130000}"/>
    <cellStyle name="Normal 4 2 4 3 2 3 3" xfId="5567" xr:uid="{00000000-0005-0000-0000-000087130000}"/>
    <cellStyle name="Normal 4 2 4 3 2 4" xfId="1671" xr:uid="{00000000-0005-0000-0000-000088130000}"/>
    <cellStyle name="Normal 4 2 4 3 2 4 2" xfId="3901" xr:uid="{00000000-0005-0000-0000-000089130000}"/>
    <cellStyle name="Normal 4 2 4 3 2 4 2 2" xfId="8125" xr:uid="{00000000-0005-0000-0000-00008A130000}"/>
    <cellStyle name="Normal 4 2 4 3 2 4 3" xfId="5980" xr:uid="{00000000-0005-0000-0000-00008B130000}"/>
    <cellStyle name="Normal 4 2 4 3 2 5" xfId="2085" xr:uid="{00000000-0005-0000-0000-00008C130000}"/>
    <cellStyle name="Normal 4 2 4 3 2 5 2" xfId="4314" xr:uid="{00000000-0005-0000-0000-00008D130000}"/>
    <cellStyle name="Normal 4 2 4 3 2 5 2 2" xfId="8538" xr:uid="{00000000-0005-0000-0000-00008E130000}"/>
    <cellStyle name="Normal 4 2 4 3 2 5 3" xfId="6393" xr:uid="{00000000-0005-0000-0000-00008F130000}"/>
    <cellStyle name="Normal 4 2 4 3 2 6" xfId="2521" xr:uid="{00000000-0005-0000-0000-000090130000}"/>
    <cellStyle name="Normal 4 2 4 3 2 6 2" xfId="6806" xr:uid="{00000000-0005-0000-0000-000091130000}"/>
    <cellStyle name="Normal 4 2 4 3 2 7" xfId="4741" xr:uid="{00000000-0005-0000-0000-000092130000}"/>
    <cellStyle name="Normal 4 2 4 3 3" xfId="837" xr:uid="{00000000-0005-0000-0000-000093130000}"/>
    <cellStyle name="Normal 4 2 4 3 3 2" xfId="3074" xr:uid="{00000000-0005-0000-0000-000094130000}"/>
    <cellStyle name="Normal 4 2 4 3 3 2 2" xfId="7298" xr:uid="{00000000-0005-0000-0000-000095130000}"/>
    <cellStyle name="Normal 4 2 4 3 3 3" xfId="5153" xr:uid="{00000000-0005-0000-0000-000096130000}"/>
    <cellStyle name="Normal 4 2 4 3 4" xfId="1257" xr:uid="{00000000-0005-0000-0000-000097130000}"/>
    <cellStyle name="Normal 4 2 4 3 4 2" xfId="3487" xr:uid="{00000000-0005-0000-0000-000098130000}"/>
    <cellStyle name="Normal 4 2 4 3 4 2 2" xfId="7711" xr:uid="{00000000-0005-0000-0000-000099130000}"/>
    <cellStyle name="Normal 4 2 4 3 4 3" xfId="5566" xr:uid="{00000000-0005-0000-0000-00009A130000}"/>
    <cellStyle name="Normal 4 2 4 3 5" xfId="1670" xr:uid="{00000000-0005-0000-0000-00009B130000}"/>
    <cellStyle name="Normal 4 2 4 3 5 2" xfId="3900" xr:uid="{00000000-0005-0000-0000-00009C130000}"/>
    <cellStyle name="Normal 4 2 4 3 5 2 2" xfId="8124" xr:uid="{00000000-0005-0000-0000-00009D130000}"/>
    <cellStyle name="Normal 4 2 4 3 5 3" xfId="5979" xr:uid="{00000000-0005-0000-0000-00009E130000}"/>
    <cellStyle name="Normal 4 2 4 3 6" xfId="2084" xr:uid="{00000000-0005-0000-0000-00009F130000}"/>
    <cellStyle name="Normal 4 2 4 3 6 2" xfId="4313" xr:uid="{00000000-0005-0000-0000-0000A0130000}"/>
    <cellStyle name="Normal 4 2 4 3 6 2 2" xfId="8537" xr:uid="{00000000-0005-0000-0000-0000A1130000}"/>
    <cellStyle name="Normal 4 2 4 3 6 3" xfId="6392" xr:uid="{00000000-0005-0000-0000-0000A2130000}"/>
    <cellStyle name="Normal 4 2 4 3 7" xfId="2520" xr:uid="{00000000-0005-0000-0000-0000A3130000}"/>
    <cellStyle name="Normal 4 2 4 3 7 2" xfId="6805" xr:uid="{00000000-0005-0000-0000-0000A4130000}"/>
    <cellStyle name="Normal 4 2 4 3 8" xfId="4740" xr:uid="{00000000-0005-0000-0000-0000A5130000}"/>
    <cellStyle name="Normal 4 2 4 4" xfId="362" xr:uid="{00000000-0005-0000-0000-0000A6130000}"/>
    <cellStyle name="Normal 4 2 4 4 2" xfId="839" xr:uid="{00000000-0005-0000-0000-0000A7130000}"/>
    <cellStyle name="Normal 4 2 4 4 2 2" xfId="3076" xr:uid="{00000000-0005-0000-0000-0000A8130000}"/>
    <cellStyle name="Normal 4 2 4 4 2 2 2" xfId="7300" xr:uid="{00000000-0005-0000-0000-0000A9130000}"/>
    <cellStyle name="Normal 4 2 4 4 2 3" xfId="5155" xr:uid="{00000000-0005-0000-0000-0000AA130000}"/>
    <cellStyle name="Normal 4 2 4 4 3" xfId="1259" xr:uid="{00000000-0005-0000-0000-0000AB130000}"/>
    <cellStyle name="Normal 4 2 4 4 3 2" xfId="3489" xr:uid="{00000000-0005-0000-0000-0000AC130000}"/>
    <cellStyle name="Normal 4 2 4 4 3 2 2" xfId="7713" xr:uid="{00000000-0005-0000-0000-0000AD130000}"/>
    <cellStyle name="Normal 4 2 4 4 3 3" xfId="5568" xr:uid="{00000000-0005-0000-0000-0000AE130000}"/>
    <cellStyle name="Normal 4 2 4 4 4" xfId="1672" xr:uid="{00000000-0005-0000-0000-0000AF130000}"/>
    <cellStyle name="Normal 4 2 4 4 4 2" xfId="3902" xr:uid="{00000000-0005-0000-0000-0000B0130000}"/>
    <cellStyle name="Normal 4 2 4 4 4 2 2" xfId="8126" xr:uid="{00000000-0005-0000-0000-0000B1130000}"/>
    <cellStyle name="Normal 4 2 4 4 4 3" xfId="5981" xr:uid="{00000000-0005-0000-0000-0000B2130000}"/>
    <cellStyle name="Normal 4 2 4 4 5" xfId="2086" xr:uid="{00000000-0005-0000-0000-0000B3130000}"/>
    <cellStyle name="Normal 4 2 4 4 5 2" xfId="4315" xr:uid="{00000000-0005-0000-0000-0000B4130000}"/>
    <cellStyle name="Normal 4 2 4 4 5 2 2" xfId="8539" xr:uid="{00000000-0005-0000-0000-0000B5130000}"/>
    <cellStyle name="Normal 4 2 4 4 5 3" xfId="6394" xr:uid="{00000000-0005-0000-0000-0000B6130000}"/>
    <cellStyle name="Normal 4 2 4 4 6" xfId="2522" xr:uid="{00000000-0005-0000-0000-0000B7130000}"/>
    <cellStyle name="Normal 4 2 4 4 6 2" xfId="6807" xr:uid="{00000000-0005-0000-0000-0000B8130000}"/>
    <cellStyle name="Normal 4 2 4 4 7" xfId="4742" xr:uid="{00000000-0005-0000-0000-0000B9130000}"/>
    <cellStyle name="Normal 4 2 4 5" xfId="832" xr:uid="{00000000-0005-0000-0000-0000BA130000}"/>
    <cellStyle name="Normal 4 2 4 5 2" xfId="3069" xr:uid="{00000000-0005-0000-0000-0000BB130000}"/>
    <cellStyle name="Normal 4 2 4 5 2 2" xfId="7293" xr:uid="{00000000-0005-0000-0000-0000BC130000}"/>
    <cellStyle name="Normal 4 2 4 5 3" xfId="5148" xr:uid="{00000000-0005-0000-0000-0000BD130000}"/>
    <cellStyle name="Normal 4 2 4 6" xfId="1252" xr:uid="{00000000-0005-0000-0000-0000BE130000}"/>
    <cellStyle name="Normal 4 2 4 6 2" xfId="3482" xr:uid="{00000000-0005-0000-0000-0000BF130000}"/>
    <cellStyle name="Normal 4 2 4 6 2 2" xfId="7706" xr:uid="{00000000-0005-0000-0000-0000C0130000}"/>
    <cellStyle name="Normal 4 2 4 6 3" xfId="5561" xr:uid="{00000000-0005-0000-0000-0000C1130000}"/>
    <cellStyle name="Normal 4 2 4 7" xfId="1665" xr:uid="{00000000-0005-0000-0000-0000C2130000}"/>
    <cellStyle name="Normal 4 2 4 7 2" xfId="3895" xr:uid="{00000000-0005-0000-0000-0000C3130000}"/>
    <cellStyle name="Normal 4 2 4 7 2 2" xfId="8119" xr:uid="{00000000-0005-0000-0000-0000C4130000}"/>
    <cellStyle name="Normal 4 2 4 7 3" xfId="5974" xr:uid="{00000000-0005-0000-0000-0000C5130000}"/>
    <cellStyle name="Normal 4 2 4 8" xfId="2079" xr:uid="{00000000-0005-0000-0000-0000C6130000}"/>
    <cellStyle name="Normal 4 2 4 8 2" xfId="4308" xr:uid="{00000000-0005-0000-0000-0000C7130000}"/>
    <cellStyle name="Normal 4 2 4 8 2 2" xfId="8532" xr:uid="{00000000-0005-0000-0000-0000C8130000}"/>
    <cellStyle name="Normal 4 2 4 8 3" xfId="6387" xr:uid="{00000000-0005-0000-0000-0000C9130000}"/>
    <cellStyle name="Normal 4 2 4 9" xfId="2515" xr:uid="{00000000-0005-0000-0000-0000CA130000}"/>
    <cellStyle name="Normal 4 2 4 9 2" xfId="6800" xr:uid="{00000000-0005-0000-0000-0000CB130000}"/>
    <cellStyle name="Normal 4 2 5" xfId="363" xr:uid="{00000000-0005-0000-0000-0000CC130000}"/>
    <cellStyle name="Normal 4 2 5 2" xfId="364" xr:uid="{00000000-0005-0000-0000-0000CD130000}"/>
    <cellStyle name="Normal 4 2 5 2 2" xfId="841" xr:uid="{00000000-0005-0000-0000-0000CE130000}"/>
    <cellStyle name="Normal 4 2 5 2 2 2" xfId="3078" xr:uid="{00000000-0005-0000-0000-0000CF130000}"/>
    <cellStyle name="Normal 4 2 5 2 2 2 2" xfId="7302" xr:uid="{00000000-0005-0000-0000-0000D0130000}"/>
    <cellStyle name="Normal 4 2 5 2 2 3" xfId="5157" xr:uid="{00000000-0005-0000-0000-0000D1130000}"/>
    <cellStyle name="Normal 4 2 5 2 3" xfId="1261" xr:uid="{00000000-0005-0000-0000-0000D2130000}"/>
    <cellStyle name="Normal 4 2 5 2 3 2" xfId="3491" xr:uid="{00000000-0005-0000-0000-0000D3130000}"/>
    <cellStyle name="Normal 4 2 5 2 3 2 2" xfId="7715" xr:uid="{00000000-0005-0000-0000-0000D4130000}"/>
    <cellStyle name="Normal 4 2 5 2 3 3" xfId="5570" xr:uid="{00000000-0005-0000-0000-0000D5130000}"/>
    <cellStyle name="Normal 4 2 5 2 4" xfId="1674" xr:uid="{00000000-0005-0000-0000-0000D6130000}"/>
    <cellStyle name="Normal 4 2 5 2 4 2" xfId="3904" xr:uid="{00000000-0005-0000-0000-0000D7130000}"/>
    <cellStyle name="Normal 4 2 5 2 4 2 2" xfId="8128" xr:uid="{00000000-0005-0000-0000-0000D8130000}"/>
    <cellStyle name="Normal 4 2 5 2 4 3" xfId="5983" xr:uid="{00000000-0005-0000-0000-0000D9130000}"/>
    <cellStyle name="Normal 4 2 5 2 5" xfId="2088" xr:uid="{00000000-0005-0000-0000-0000DA130000}"/>
    <cellStyle name="Normal 4 2 5 2 5 2" xfId="4317" xr:uid="{00000000-0005-0000-0000-0000DB130000}"/>
    <cellStyle name="Normal 4 2 5 2 5 2 2" xfId="8541" xr:uid="{00000000-0005-0000-0000-0000DC130000}"/>
    <cellStyle name="Normal 4 2 5 2 5 3" xfId="6396" xr:uid="{00000000-0005-0000-0000-0000DD130000}"/>
    <cellStyle name="Normal 4 2 5 2 6" xfId="2524" xr:uid="{00000000-0005-0000-0000-0000DE130000}"/>
    <cellStyle name="Normal 4 2 5 2 6 2" xfId="6809" xr:uid="{00000000-0005-0000-0000-0000DF130000}"/>
    <cellStyle name="Normal 4 2 5 2 7" xfId="4744" xr:uid="{00000000-0005-0000-0000-0000E0130000}"/>
    <cellStyle name="Normal 4 2 5 3" xfId="840" xr:uid="{00000000-0005-0000-0000-0000E1130000}"/>
    <cellStyle name="Normal 4 2 5 3 2" xfId="3077" xr:uid="{00000000-0005-0000-0000-0000E2130000}"/>
    <cellStyle name="Normal 4 2 5 3 2 2" xfId="7301" xr:uid="{00000000-0005-0000-0000-0000E3130000}"/>
    <cellStyle name="Normal 4 2 5 3 3" xfId="5156" xr:uid="{00000000-0005-0000-0000-0000E4130000}"/>
    <cellStyle name="Normal 4 2 5 4" xfId="1260" xr:uid="{00000000-0005-0000-0000-0000E5130000}"/>
    <cellStyle name="Normal 4 2 5 4 2" xfId="3490" xr:uid="{00000000-0005-0000-0000-0000E6130000}"/>
    <cellStyle name="Normal 4 2 5 4 2 2" xfId="7714" xr:uid="{00000000-0005-0000-0000-0000E7130000}"/>
    <cellStyle name="Normal 4 2 5 4 3" xfId="5569" xr:uid="{00000000-0005-0000-0000-0000E8130000}"/>
    <cellStyle name="Normal 4 2 5 5" xfId="1673" xr:uid="{00000000-0005-0000-0000-0000E9130000}"/>
    <cellStyle name="Normal 4 2 5 5 2" xfId="3903" xr:uid="{00000000-0005-0000-0000-0000EA130000}"/>
    <cellStyle name="Normal 4 2 5 5 2 2" xfId="8127" xr:uid="{00000000-0005-0000-0000-0000EB130000}"/>
    <cellStyle name="Normal 4 2 5 5 3" xfId="5982" xr:uid="{00000000-0005-0000-0000-0000EC130000}"/>
    <cellStyle name="Normal 4 2 5 6" xfId="2087" xr:uid="{00000000-0005-0000-0000-0000ED130000}"/>
    <cellStyle name="Normal 4 2 5 6 2" xfId="4316" xr:uid="{00000000-0005-0000-0000-0000EE130000}"/>
    <cellStyle name="Normal 4 2 5 6 2 2" xfId="8540" xr:uid="{00000000-0005-0000-0000-0000EF130000}"/>
    <cellStyle name="Normal 4 2 5 6 3" xfId="6395" xr:uid="{00000000-0005-0000-0000-0000F0130000}"/>
    <cellStyle name="Normal 4 2 5 7" xfId="2523" xr:uid="{00000000-0005-0000-0000-0000F1130000}"/>
    <cellStyle name="Normal 4 2 5 7 2" xfId="6808" xr:uid="{00000000-0005-0000-0000-0000F2130000}"/>
    <cellStyle name="Normal 4 2 5 8" xfId="4743" xr:uid="{00000000-0005-0000-0000-0000F3130000}"/>
    <cellStyle name="Normal 4 2 6" xfId="365" xr:uid="{00000000-0005-0000-0000-0000F4130000}"/>
    <cellStyle name="Normal 4 2 6 2" xfId="842" xr:uid="{00000000-0005-0000-0000-0000F5130000}"/>
    <cellStyle name="Normal 4 2 6 2 2" xfId="3079" xr:uid="{00000000-0005-0000-0000-0000F6130000}"/>
    <cellStyle name="Normal 4 2 6 2 2 2" xfId="7303" xr:uid="{00000000-0005-0000-0000-0000F7130000}"/>
    <cellStyle name="Normal 4 2 6 2 3" xfId="5158" xr:uid="{00000000-0005-0000-0000-0000F8130000}"/>
    <cellStyle name="Normal 4 2 6 3" xfId="1262" xr:uid="{00000000-0005-0000-0000-0000F9130000}"/>
    <cellStyle name="Normal 4 2 6 3 2" xfId="3492" xr:uid="{00000000-0005-0000-0000-0000FA130000}"/>
    <cellStyle name="Normal 4 2 6 3 2 2" xfId="7716" xr:uid="{00000000-0005-0000-0000-0000FB130000}"/>
    <cellStyle name="Normal 4 2 6 3 3" xfId="5571" xr:uid="{00000000-0005-0000-0000-0000FC130000}"/>
    <cellStyle name="Normal 4 2 6 4" xfId="1675" xr:uid="{00000000-0005-0000-0000-0000FD130000}"/>
    <cellStyle name="Normal 4 2 6 4 2" xfId="3905" xr:uid="{00000000-0005-0000-0000-0000FE130000}"/>
    <cellStyle name="Normal 4 2 6 4 2 2" xfId="8129" xr:uid="{00000000-0005-0000-0000-0000FF130000}"/>
    <cellStyle name="Normal 4 2 6 4 3" xfId="5984" xr:uid="{00000000-0005-0000-0000-000000140000}"/>
    <cellStyle name="Normal 4 2 6 5" xfId="2089" xr:uid="{00000000-0005-0000-0000-000001140000}"/>
    <cellStyle name="Normal 4 2 6 5 2" xfId="4318" xr:uid="{00000000-0005-0000-0000-000002140000}"/>
    <cellStyle name="Normal 4 2 6 5 2 2" xfId="8542" xr:uid="{00000000-0005-0000-0000-000003140000}"/>
    <cellStyle name="Normal 4 2 6 5 3" xfId="6397" xr:uid="{00000000-0005-0000-0000-000004140000}"/>
    <cellStyle name="Normal 4 2 6 6" xfId="2525" xr:uid="{00000000-0005-0000-0000-000005140000}"/>
    <cellStyle name="Normal 4 2 6 6 2" xfId="6810" xr:uid="{00000000-0005-0000-0000-000006140000}"/>
    <cellStyle name="Normal 4 2 6 7" xfId="4745" xr:uid="{00000000-0005-0000-0000-000007140000}"/>
    <cellStyle name="Normal 4 3" xfId="366" xr:uid="{00000000-0005-0000-0000-000008140000}"/>
    <cellStyle name="Normal 4 3 2" xfId="367" xr:uid="{00000000-0005-0000-0000-000009140000}"/>
    <cellStyle name="Normal 4 3 2 2" xfId="368" xr:uid="{00000000-0005-0000-0000-00000A140000}"/>
    <cellStyle name="Normal 4 3 2 2 2" xfId="369" xr:uid="{00000000-0005-0000-0000-00000B140000}"/>
    <cellStyle name="Normal 4 3 2 2 2 2" xfId="370" xr:uid="{00000000-0005-0000-0000-00000C140000}"/>
    <cellStyle name="Normal 4 3 2 2 2 2 2" xfId="371" xr:uid="{00000000-0005-0000-0000-00000D140000}"/>
    <cellStyle name="Normal 4 3 2 2 2 2 2 2" xfId="847" xr:uid="{00000000-0005-0000-0000-00000E140000}"/>
    <cellStyle name="Normal 4 3 2 2 2 2 2 2 2" xfId="3083" xr:uid="{00000000-0005-0000-0000-00000F140000}"/>
    <cellStyle name="Normal 4 3 2 2 2 2 2 2 2 2" xfId="7307" xr:uid="{00000000-0005-0000-0000-000010140000}"/>
    <cellStyle name="Normal 4 3 2 2 2 2 2 2 3" xfId="5162" xr:uid="{00000000-0005-0000-0000-000011140000}"/>
    <cellStyle name="Normal 4 3 2 2 2 2 2 3" xfId="1266" xr:uid="{00000000-0005-0000-0000-000012140000}"/>
    <cellStyle name="Normal 4 3 2 2 2 2 2 3 2" xfId="3496" xr:uid="{00000000-0005-0000-0000-000013140000}"/>
    <cellStyle name="Normal 4 3 2 2 2 2 2 3 2 2" xfId="7720" xr:uid="{00000000-0005-0000-0000-000014140000}"/>
    <cellStyle name="Normal 4 3 2 2 2 2 2 3 3" xfId="5575" xr:uid="{00000000-0005-0000-0000-000015140000}"/>
    <cellStyle name="Normal 4 3 2 2 2 2 2 4" xfId="1679" xr:uid="{00000000-0005-0000-0000-000016140000}"/>
    <cellStyle name="Normal 4 3 2 2 2 2 2 4 2" xfId="3909" xr:uid="{00000000-0005-0000-0000-000017140000}"/>
    <cellStyle name="Normal 4 3 2 2 2 2 2 4 2 2" xfId="8133" xr:uid="{00000000-0005-0000-0000-000018140000}"/>
    <cellStyle name="Normal 4 3 2 2 2 2 2 4 3" xfId="5988" xr:uid="{00000000-0005-0000-0000-000019140000}"/>
    <cellStyle name="Normal 4 3 2 2 2 2 2 5" xfId="2093" xr:uid="{00000000-0005-0000-0000-00001A140000}"/>
    <cellStyle name="Normal 4 3 2 2 2 2 2 5 2" xfId="4322" xr:uid="{00000000-0005-0000-0000-00001B140000}"/>
    <cellStyle name="Normal 4 3 2 2 2 2 2 5 2 2" xfId="8546" xr:uid="{00000000-0005-0000-0000-00001C140000}"/>
    <cellStyle name="Normal 4 3 2 2 2 2 2 5 3" xfId="6401" xr:uid="{00000000-0005-0000-0000-00001D140000}"/>
    <cellStyle name="Normal 4 3 2 2 2 2 2 6" xfId="2529" xr:uid="{00000000-0005-0000-0000-00001E140000}"/>
    <cellStyle name="Normal 4 3 2 2 2 2 2 6 2" xfId="6814" xr:uid="{00000000-0005-0000-0000-00001F140000}"/>
    <cellStyle name="Normal 4 3 2 2 2 2 2 7" xfId="4749" xr:uid="{00000000-0005-0000-0000-000020140000}"/>
    <cellStyle name="Normal 4 3 2 2 2 2 3" xfId="846" xr:uid="{00000000-0005-0000-0000-000021140000}"/>
    <cellStyle name="Normal 4 3 2 2 2 2 3 2" xfId="3082" xr:uid="{00000000-0005-0000-0000-000022140000}"/>
    <cellStyle name="Normal 4 3 2 2 2 2 3 2 2" xfId="7306" xr:uid="{00000000-0005-0000-0000-000023140000}"/>
    <cellStyle name="Normal 4 3 2 2 2 2 3 3" xfId="5161" xr:uid="{00000000-0005-0000-0000-000024140000}"/>
    <cellStyle name="Normal 4 3 2 2 2 2 4" xfId="1265" xr:uid="{00000000-0005-0000-0000-000025140000}"/>
    <cellStyle name="Normal 4 3 2 2 2 2 4 2" xfId="3495" xr:uid="{00000000-0005-0000-0000-000026140000}"/>
    <cellStyle name="Normal 4 3 2 2 2 2 4 2 2" xfId="7719" xr:uid="{00000000-0005-0000-0000-000027140000}"/>
    <cellStyle name="Normal 4 3 2 2 2 2 4 3" xfId="5574" xr:uid="{00000000-0005-0000-0000-000028140000}"/>
    <cellStyle name="Normal 4 3 2 2 2 2 5" xfId="1678" xr:uid="{00000000-0005-0000-0000-000029140000}"/>
    <cellStyle name="Normal 4 3 2 2 2 2 5 2" xfId="3908" xr:uid="{00000000-0005-0000-0000-00002A140000}"/>
    <cellStyle name="Normal 4 3 2 2 2 2 5 2 2" xfId="8132" xr:uid="{00000000-0005-0000-0000-00002B140000}"/>
    <cellStyle name="Normal 4 3 2 2 2 2 5 3" xfId="5987" xr:uid="{00000000-0005-0000-0000-00002C140000}"/>
    <cellStyle name="Normal 4 3 2 2 2 2 6" xfId="2092" xr:uid="{00000000-0005-0000-0000-00002D140000}"/>
    <cellStyle name="Normal 4 3 2 2 2 2 6 2" xfId="4321" xr:uid="{00000000-0005-0000-0000-00002E140000}"/>
    <cellStyle name="Normal 4 3 2 2 2 2 6 2 2" xfId="8545" xr:uid="{00000000-0005-0000-0000-00002F140000}"/>
    <cellStyle name="Normal 4 3 2 2 2 2 6 3" xfId="6400" xr:uid="{00000000-0005-0000-0000-000030140000}"/>
    <cellStyle name="Normal 4 3 2 2 2 2 7" xfId="2528" xr:uid="{00000000-0005-0000-0000-000031140000}"/>
    <cellStyle name="Normal 4 3 2 2 2 2 7 2" xfId="6813" xr:uid="{00000000-0005-0000-0000-000032140000}"/>
    <cellStyle name="Normal 4 3 2 2 2 2 8" xfId="4748" xr:uid="{00000000-0005-0000-0000-000033140000}"/>
    <cellStyle name="Normal 4 3 2 2 2 3" xfId="372" xr:uid="{00000000-0005-0000-0000-000034140000}"/>
    <cellStyle name="Normal 4 3 2 2 2 3 2" xfId="848" xr:uid="{00000000-0005-0000-0000-000035140000}"/>
    <cellStyle name="Normal 4 3 2 2 2 3 2 2" xfId="3084" xr:uid="{00000000-0005-0000-0000-000036140000}"/>
    <cellStyle name="Normal 4 3 2 2 2 3 2 2 2" xfId="7308" xr:uid="{00000000-0005-0000-0000-000037140000}"/>
    <cellStyle name="Normal 4 3 2 2 2 3 2 3" xfId="5163" xr:uid="{00000000-0005-0000-0000-000038140000}"/>
    <cellStyle name="Normal 4 3 2 2 2 3 3" xfId="1267" xr:uid="{00000000-0005-0000-0000-000039140000}"/>
    <cellStyle name="Normal 4 3 2 2 2 3 3 2" xfId="3497" xr:uid="{00000000-0005-0000-0000-00003A140000}"/>
    <cellStyle name="Normal 4 3 2 2 2 3 3 2 2" xfId="7721" xr:uid="{00000000-0005-0000-0000-00003B140000}"/>
    <cellStyle name="Normal 4 3 2 2 2 3 3 3" xfId="5576" xr:uid="{00000000-0005-0000-0000-00003C140000}"/>
    <cellStyle name="Normal 4 3 2 2 2 3 4" xfId="1680" xr:uid="{00000000-0005-0000-0000-00003D140000}"/>
    <cellStyle name="Normal 4 3 2 2 2 3 4 2" xfId="3910" xr:uid="{00000000-0005-0000-0000-00003E140000}"/>
    <cellStyle name="Normal 4 3 2 2 2 3 4 2 2" xfId="8134" xr:uid="{00000000-0005-0000-0000-00003F140000}"/>
    <cellStyle name="Normal 4 3 2 2 2 3 4 3" xfId="5989" xr:uid="{00000000-0005-0000-0000-000040140000}"/>
    <cellStyle name="Normal 4 3 2 2 2 3 5" xfId="2094" xr:uid="{00000000-0005-0000-0000-000041140000}"/>
    <cellStyle name="Normal 4 3 2 2 2 3 5 2" xfId="4323" xr:uid="{00000000-0005-0000-0000-000042140000}"/>
    <cellStyle name="Normal 4 3 2 2 2 3 5 2 2" xfId="8547" xr:uid="{00000000-0005-0000-0000-000043140000}"/>
    <cellStyle name="Normal 4 3 2 2 2 3 5 3" xfId="6402" xr:uid="{00000000-0005-0000-0000-000044140000}"/>
    <cellStyle name="Normal 4 3 2 2 2 3 6" xfId="2530" xr:uid="{00000000-0005-0000-0000-000045140000}"/>
    <cellStyle name="Normal 4 3 2 2 2 3 6 2" xfId="6815" xr:uid="{00000000-0005-0000-0000-000046140000}"/>
    <cellStyle name="Normal 4 3 2 2 2 3 7" xfId="4750" xr:uid="{00000000-0005-0000-0000-000047140000}"/>
    <cellStyle name="Normal 4 3 2 2 2 4" xfId="845" xr:uid="{00000000-0005-0000-0000-000048140000}"/>
    <cellStyle name="Normal 4 3 2 2 2 4 2" xfId="3081" xr:uid="{00000000-0005-0000-0000-000049140000}"/>
    <cellStyle name="Normal 4 3 2 2 2 4 2 2" xfId="7305" xr:uid="{00000000-0005-0000-0000-00004A140000}"/>
    <cellStyle name="Normal 4 3 2 2 2 4 3" xfId="5160" xr:uid="{00000000-0005-0000-0000-00004B140000}"/>
    <cellStyle name="Normal 4 3 2 2 2 5" xfId="1264" xr:uid="{00000000-0005-0000-0000-00004C140000}"/>
    <cellStyle name="Normal 4 3 2 2 2 5 2" xfId="3494" xr:uid="{00000000-0005-0000-0000-00004D140000}"/>
    <cellStyle name="Normal 4 3 2 2 2 5 2 2" xfId="7718" xr:uid="{00000000-0005-0000-0000-00004E140000}"/>
    <cellStyle name="Normal 4 3 2 2 2 5 3" xfId="5573" xr:uid="{00000000-0005-0000-0000-00004F140000}"/>
    <cellStyle name="Normal 4 3 2 2 2 6" xfId="1677" xr:uid="{00000000-0005-0000-0000-000050140000}"/>
    <cellStyle name="Normal 4 3 2 2 2 6 2" xfId="3907" xr:uid="{00000000-0005-0000-0000-000051140000}"/>
    <cellStyle name="Normal 4 3 2 2 2 6 2 2" xfId="8131" xr:uid="{00000000-0005-0000-0000-000052140000}"/>
    <cellStyle name="Normal 4 3 2 2 2 6 3" xfId="5986" xr:uid="{00000000-0005-0000-0000-000053140000}"/>
    <cellStyle name="Normal 4 3 2 2 2 7" xfId="2091" xr:uid="{00000000-0005-0000-0000-000054140000}"/>
    <cellStyle name="Normal 4 3 2 2 2 7 2" xfId="4320" xr:uid="{00000000-0005-0000-0000-000055140000}"/>
    <cellStyle name="Normal 4 3 2 2 2 7 2 2" xfId="8544" xr:uid="{00000000-0005-0000-0000-000056140000}"/>
    <cellStyle name="Normal 4 3 2 2 2 7 3" xfId="6399" xr:uid="{00000000-0005-0000-0000-000057140000}"/>
    <cellStyle name="Normal 4 3 2 2 2 8" xfId="2527" xr:uid="{00000000-0005-0000-0000-000058140000}"/>
    <cellStyle name="Normal 4 3 2 2 2 8 2" xfId="6812" xr:uid="{00000000-0005-0000-0000-000059140000}"/>
    <cellStyle name="Normal 4 3 2 2 2 9" xfId="4747" xr:uid="{00000000-0005-0000-0000-00005A140000}"/>
    <cellStyle name="Normal 4 3 2 3" xfId="373" xr:uid="{00000000-0005-0000-0000-00005B140000}"/>
    <cellStyle name="Normal 4 3 2 3 2" xfId="849" xr:uid="{00000000-0005-0000-0000-00005C140000}"/>
    <cellStyle name="Normal 4 3 2 4" xfId="844" xr:uid="{00000000-0005-0000-0000-00005D140000}"/>
    <cellStyle name="Normal 4 3 3" xfId="374" xr:uid="{00000000-0005-0000-0000-00005E140000}"/>
    <cellStyle name="Normal 4 3 3 2" xfId="375" xr:uid="{00000000-0005-0000-0000-00005F140000}"/>
    <cellStyle name="Normal 4 3 3 2 2" xfId="376" xr:uid="{00000000-0005-0000-0000-000060140000}"/>
    <cellStyle name="Normal 4 3 3 2 2 2" xfId="852" xr:uid="{00000000-0005-0000-0000-000061140000}"/>
    <cellStyle name="Normal 4 3 3 2 2 2 2" xfId="3087" xr:uid="{00000000-0005-0000-0000-000062140000}"/>
    <cellStyle name="Normal 4 3 3 2 2 2 2 2" xfId="7311" xr:uid="{00000000-0005-0000-0000-000063140000}"/>
    <cellStyle name="Normal 4 3 3 2 2 2 3" xfId="5166" xr:uid="{00000000-0005-0000-0000-000064140000}"/>
    <cellStyle name="Normal 4 3 3 2 2 3" xfId="1270" xr:uid="{00000000-0005-0000-0000-000065140000}"/>
    <cellStyle name="Normal 4 3 3 2 2 3 2" xfId="3500" xr:uid="{00000000-0005-0000-0000-000066140000}"/>
    <cellStyle name="Normal 4 3 3 2 2 3 2 2" xfId="7724" xr:uid="{00000000-0005-0000-0000-000067140000}"/>
    <cellStyle name="Normal 4 3 3 2 2 3 3" xfId="5579" xr:uid="{00000000-0005-0000-0000-000068140000}"/>
    <cellStyle name="Normal 4 3 3 2 2 4" xfId="1683" xr:uid="{00000000-0005-0000-0000-000069140000}"/>
    <cellStyle name="Normal 4 3 3 2 2 4 2" xfId="3913" xr:uid="{00000000-0005-0000-0000-00006A140000}"/>
    <cellStyle name="Normal 4 3 3 2 2 4 2 2" xfId="8137" xr:uid="{00000000-0005-0000-0000-00006B140000}"/>
    <cellStyle name="Normal 4 3 3 2 2 4 3" xfId="5992" xr:uid="{00000000-0005-0000-0000-00006C140000}"/>
    <cellStyle name="Normal 4 3 3 2 2 5" xfId="2097" xr:uid="{00000000-0005-0000-0000-00006D140000}"/>
    <cellStyle name="Normal 4 3 3 2 2 5 2" xfId="4326" xr:uid="{00000000-0005-0000-0000-00006E140000}"/>
    <cellStyle name="Normal 4 3 3 2 2 5 2 2" xfId="8550" xr:uid="{00000000-0005-0000-0000-00006F140000}"/>
    <cellStyle name="Normal 4 3 3 2 2 5 3" xfId="6405" xr:uid="{00000000-0005-0000-0000-000070140000}"/>
    <cellStyle name="Normal 4 3 3 2 2 6" xfId="2533" xr:uid="{00000000-0005-0000-0000-000071140000}"/>
    <cellStyle name="Normal 4 3 3 2 2 6 2" xfId="6818" xr:uid="{00000000-0005-0000-0000-000072140000}"/>
    <cellStyle name="Normal 4 3 3 2 2 7" xfId="4753" xr:uid="{00000000-0005-0000-0000-000073140000}"/>
    <cellStyle name="Normal 4 3 3 2 3" xfId="851" xr:uid="{00000000-0005-0000-0000-000074140000}"/>
    <cellStyle name="Normal 4 3 3 2 3 2" xfId="3086" xr:uid="{00000000-0005-0000-0000-000075140000}"/>
    <cellStyle name="Normal 4 3 3 2 3 2 2" xfId="7310" xr:uid="{00000000-0005-0000-0000-000076140000}"/>
    <cellStyle name="Normal 4 3 3 2 3 3" xfId="5165" xr:uid="{00000000-0005-0000-0000-000077140000}"/>
    <cellStyle name="Normal 4 3 3 2 4" xfId="1269" xr:uid="{00000000-0005-0000-0000-000078140000}"/>
    <cellStyle name="Normal 4 3 3 2 4 2" xfId="3499" xr:uid="{00000000-0005-0000-0000-000079140000}"/>
    <cellStyle name="Normal 4 3 3 2 4 2 2" xfId="7723" xr:uid="{00000000-0005-0000-0000-00007A140000}"/>
    <cellStyle name="Normal 4 3 3 2 4 3" xfId="5578" xr:uid="{00000000-0005-0000-0000-00007B140000}"/>
    <cellStyle name="Normal 4 3 3 2 5" xfId="1682" xr:uid="{00000000-0005-0000-0000-00007C140000}"/>
    <cellStyle name="Normal 4 3 3 2 5 2" xfId="3912" xr:uid="{00000000-0005-0000-0000-00007D140000}"/>
    <cellStyle name="Normal 4 3 3 2 5 2 2" xfId="8136" xr:uid="{00000000-0005-0000-0000-00007E140000}"/>
    <cellStyle name="Normal 4 3 3 2 5 3" xfId="5991" xr:uid="{00000000-0005-0000-0000-00007F140000}"/>
    <cellStyle name="Normal 4 3 3 2 6" xfId="2096" xr:uid="{00000000-0005-0000-0000-000080140000}"/>
    <cellStyle name="Normal 4 3 3 2 6 2" xfId="4325" xr:uid="{00000000-0005-0000-0000-000081140000}"/>
    <cellStyle name="Normal 4 3 3 2 6 2 2" xfId="8549" xr:uid="{00000000-0005-0000-0000-000082140000}"/>
    <cellStyle name="Normal 4 3 3 2 6 3" xfId="6404" xr:uid="{00000000-0005-0000-0000-000083140000}"/>
    <cellStyle name="Normal 4 3 3 2 7" xfId="2532" xr:uid="{00000000-0005-0000-0000-000084140000}"/>
    <cellStyle name="Normal 4 3 3 2 7 2" xfId="6817" xr:uid="{00000000-0005-0000-0000-000085140000}"/>
    <cellStyle name="Normal 4 3 3 2 8" xfId="4752" xr:uid="{00000000-0005-0000-0000-000086140000}"/>
    <cellStyle name="Normal 4 3 3 3" xfId="377" xr:uid="{00000000-0005-0000-0000-000087140000}"/>
    <cellStyle name="Normal 4 3 3 3 2" xfId="853" xr:uid="{00000000-0005-0000-0000-000088140000}"/>
    <cellStyle name="Normal 4 3 3 3 2 2" xfId="3088" xr:uid="{00000000-0005-0000-0000-000089140000}"/>
    <cellStyle name="Normal 4 3 3 3 2 2 2" xfId="7312" xr:uid="{00000000-0005-0000-0000-00008A140000}"/>
    <cellStyle name="Normal 4 3 3 3 2 3" xfId="5167" xr:uid="{00000000-0005-0000-0000-00008B140000}"/>
    <cellStyle name="Normal 4 3 3 3 3" xfId="1271" xr:uid="{00000000-0005-0000-0000-00008C140000}"/>
    <cellStyle name="Normal 4 3 3 3 3 2" xfId="3501" xr:uid="{00000000-0005-0000-0000-00008D140000}"/>
    <cellStyle name="Normal 4 3 3 3 3 2 2" xfId="7725" xr:uid="{00000000-0005-0000-0000-00008E140000}"/>
    <cellStyle name="Normal 4 3 3 3 3 3" xfId="5580" xr:uid="{00000000-0005-0000-0000-00008F140000}"/>
    <cellStyle name="Normal 4 3 3 3 4" xfId="1684" xr:uid="{00000000-0005-0000-0000-000090140000}"/>
    <cellStyle name="Normal 4 3 3 3 4 2" xfId="3914" xr:uid="{00000000-0005-0000-0000-000091140000}"/>
    <cellStyle name="Normal 4 3 3 3 4 2 2" xfId="8138" xr:uid="{00000000-0005-0000-0000-000092140000}"/>
    <cellStyle name="Normal 4 3 3 3 4 3" xfId="5993" xr:uid="{00000000-0005-0000-0000-000093140000}"/>
    <cellStyle name="Normal 4 3 3 3 5" xfId="2098" xr:uid="{00000000-0005-0000-0000-000094140000}"/>
    <cellStyle name="Normal 4 3 3 3 5 2" xfId="4327" xr:uid="{00000000-0005-0000-0000-000095140000}"/>
    <cellStyle name="Normal 4 3 3 3 5 2 2" xfId="8551" xr:uid="{00000000-0005-0000-0000-000096140000}"/>
    <cellStyle name="Normal 4 3 3 3 5 3" xfId="6406" xr:uid="{00000000-0005-0000-0000-000097140000}"/>
    <cellStyle name="Normal 4 3 3 3 6" xfId="2534" xr:uid="{00000000-0005-0000-0000-000098140000}"/>
    <cellStyle name="Normal 4 3 3 3 6 2" xfId="6819" xr:uid="{00000000-0005-0000-0000-000099140000}"/>
    <cellStyle name="Normal 4 3 3 3 7" xfId="4754" xr:uid="{00000000-0005-0000-0000-00009A140000}"/>
    <cellStyle name="Normal 4 3 3 4" xfId="850" xr:uid="{00000000-0005-0000-0000-00009B140000}"/>
    <cellStyle name="Normal 4 3 3 4 2" xfId="3085" xr:uid="{00000000-0005-0000-0000-00009C140000}"/>
    <cellStyle name="Normal 4 3 3 4 2 2" xfId="7309" xr:uid="{00000000-0005-0000-0000-00009D140000}"/>
    <cellStyle name="Normal 4 3 3 4 3" xfId="5164" xr:uid="{00000000-0005-0000-0000-00009E140000}"/>
    <cellStyle name="Normal 4 3 3 5" xfId="1268" xr:uid="{00000000-0005-0000-0000-00009F140000}"/>
    <cellStyle name="Normal 4 3 3 5 2" xfId="3498" xr:uid="{00000000-0005-0000-0000-0000A0140000}"/>
    <cellStyle name="Normal 4 3 3 5 2 2" xfId="7722" xr:uid="{00000000-0005-0000-0000-0000A1140000}"/>
    <cellStyle name="Normal 4 3 3 5 3" xfId="5577" xr:uid="{00000000-0005-0000-0000-0000A2140000}"/>
    <cellStyle name="Normal 4 3 3 6" xfId="1681" xr:uid="{00000000-0005-0000-0000-0000A3140000}"/>
    <cellStyle name="Normal 4 3 3 6 2" xfId="3911" xr:uid="{00000000-0005-0000-0000-0000A4140000}"/>
    <cellStyle name="Normal 4 3 3 6 2 2" xfId="8135" xr:uid="{00000000-0005-0000-0000-0000A5140000}"/>
    <cellStyle name="Normal 4 3 3 6 3" xfId="5990" xr:uid="{00000000-0005-0000-0000-0000A6140000}"/>
    <cellStyle name="Normal 4 3 3 7" xfId="2095" xr:uid="{00000000-0005-0000-0000-0000A7140000}"/>
    <cellStyle name="Normal 4 3 3 7 2" xfId="4324" xr:uid="{00000000-0005-0000-0000-0000A8140000}"/>
    <cellStyle name="Normal 4 3 3 7 2 2" xfId="8548" xr:uid="{00000000-0005-0000-0000-0000A9140000}"/>
    <cellStyle name="Normal 4 3 3 7 3" xfId="6403" xr:uid="{00000000-0005-0000-0000-0000AA140000}"/>
    <cellStyle name="Normal 4 3 3 8" xfId="2531" xr:uid="{00000000-0005-0000-0000-0000AB140000}"/>
    <cellStyle name="Normal 4 3 3 8 2" xfId="6816" xr:uid="{00000000-0005-0000-0000-0000AC140000}"/>
    <cellStyle name="Normal 4 3 3 9" xfId="4751" xr:uid="{00000000-0005-0000-0000-0000AD140000}"/>
    <cellStyle name="Normal 4 3 4" xfId="843" xr:uid="{00000000-0005-0000-0000-0000AE140000}"/>
    <cellStyle name="Normal 4 3 4 2" xfId="3080" xr:uid="{00000000-0005-0000-0000-0000AF140000}"/>
    <cellStyle name="Normal 4 3 4 2 2" xfId="7304" xr:uid="{00000000-0005-0000-0000-0000B0140000}"/>
    <cellStyle name="Normal 4 3 4 3" xfId="5159" xr:uid="{00000000-0005-0000-0000-0000B1140000}"/>
    <cellStyle name="Normal 4 3 5" xfId="1263" xr:uid="{00000000-0005-0000-0000-0000B2140000}"/>
    <cellStyle name="Normal 4 3 5 2" xfId="3493" xr:uid="{00000000-0005-0000-0000-0000B3140000}"/>
    <cellStyle name="Normal 4 3 5 2 2" xfId="7717" xr:uid="{00000000-0005-0000-0000-0000B4140000}"/>
    <cellStyle name="Normal 4 3 5 3" xfId="5572" xr:uid="{00000000-0005-0000-0000-0000B5140000}"/>
    <cellStyle name="Normal 4 3 6" xfId="1676" xr:uid="{00000000-0005-0000-0000-0000B6140000}"/>
    <cellStyle name="Normal 4 3 6 2" xfId="3906" xr:uid="{00000000-0005-0000-0000-0000B7140000}"/>
    <cellStyle name="Normal 4 3 6 2 2" xfId="8130" xr:uid="{00000000-0005-0000-0000-0000B8140000}"/>
    <cellStyle name="Normal 4 3 6 3" xfId="5985" xr:uid="{00000000-0005-0000-0000-0000B9140000}"/>
    <cellStyle name="Normal 4 3 7" xfId="2090" xr:uid="{00000000-0005-0000-0000-0000BA140000}"/>
    <cellStyle name="Normal 4 3 7 2" xfId="4319" xr:uid="{00000000-0005-0000-0000-0000BB140000}"/>
    <cellStyle name="Normal 4 3 7 2 2" xfId="8543" xr:uid="{00000000-0005-0000-0000-0000BC140000}"/>
    <cellStyle name="Normal 4 3 7 3" xfId="6398" xr:uid="{00000000-0005-0000-0000-0000BD140000}"/>
    <cellStyle name="Normal 4 3 8" xfId="2526" xr:uid="{00000000-0005-0000-0000-0000BE140000}"/>
    <cellStyle name="Normal 4 3 8 2" xfId="6811" xr:uid="{00000000-0005-0000-0000-0000BF140000}"/>
    <cellStyle name="Normal 4 3 9" xfId="4746" xr:uid="{00000000-0005-0000-0000-0000C0140000}"/>
    <cellStyle name="Normal 4 4" xfId="378" xr:uid="{00000000-0005-0000-0000-0000C1140000}"/>
    <cellStyle name="Normal 4 4 10" xfId="2535" xr:uid="{00000000-0005-0000-0000-0000C2140000}"/>
    <cellStyle name="Normal 4 4 10 2" xfId="6820" xr:uid="{00000000-0005-0000-0000-0000C3140000}"/>
    <cellStyle name="Normal 4 4 11" xfId="4755" xr:uid="{00000000-0005-0000-0000-0000C4140000}"/>
    <cellStyle name="Normal 4 4 2" xfId="379" xr:uid="{00000000-0005-0000-0000-0000C5140000}"/>
    <cellStyle name="Normal 4 4 2 10" xfId="4756" xr:uid="{00000000-0005-0000-0000-0000C6140000}"/>
    <cellStyle name="Normal 4 4 2 2" xfId="380" xr:uid="{00000000-0005-0000-0000-0000C7140000}"/>
    <cellStyle name="Normal 4 4 2 2 2" xfId="381" xr:uid="{00000000-0005-0000-0000-0000C8140000}"/>
    <cellStyle name="Normal 4 4 2 2 2 2" xfId="382" xr:uid="{00000000-0005-0000-0000-0000C9140000}"/>
    <cellStyle name="Normal 4 4 2 2 2 2 2" xfId="858" xr:uid="{00000000-0005-0000-0000-0000CA140000}"/>
    <cellStyle name="Normal 4 4 2 2 2 2 2 2" xfId="3093" xr:uid="{00000000-0005-0000-0000-0000CB140000}"/>
    <cellStyle name="Normal 4 4 2 2 2 2 2 2 2" xfId="7317" xr:uid="{00000000-0005-0000-0000-0000CC140000}"/>
    <cellStyle name="Normal 4 4 2 2 2 2 2 3" xfId="5172" xr:uid="{00000000-0005-0000-0000-0000CD140000}"/>
    <cellStyle name="Normal 4 4 2 2 2 2 3" xfId="1276" xr:uid="{00000000-0005-0000-0000-0000CE140000}"/>
    <cellStyle name="Normal 4 4 2 2 2 2 3 2" xfId="3506" xr:uid="{00000000-0005-0000-0000-0000CF140000}"/>
    <cellStyle name="Normal 4 4 2 2 2 2 3 2 2" xfId="7730" xr:uid="{00000000-0005-0000-0000-0000D0140000}"/>
    <cellStyle name="Normal 4 4 2 2 2 2 3 3" xfId="5585" xr:uid="{00000000-0005-0000-0000-0000D1140000}"/>
    <cellStyle name="Normal 4 4 2 2 2 2 4" xfId="1689" xr:uid="{00000000-0005-0000-0000-0000D2140000}"/>
    <cellStyle name="Normal 4 4 2 2 2 2 4 2" xfId="3919" xr:uid="{00000000-0005-0000-0000-0000D3140000}"/>
    <cellStyle name="Normal 4 4 2 2 2 2 4 2 2" xfId="8143" xr:uid="{00000000-0005-0000-0000-0000D4140000}"/>
    <cellStyle name="Normal 4 4 2 2 2 2 4 3" xfId="5998" xr:uid="{00000000-0005-0000-0000-0000D5140000}"/>
    <cellStyle name="Normal 4 4 2 2 2 2 5" xfId="2103" xr:uid="{00000000-0005-0000-0000-0000D6140000}"/>
    <cellStyle name="Normal 4 4 2 2 2 2 5 2" xfId="4332" xr:uid="{00000000-0005-0000-0000-0000D7140000}"/>
    <cellStyle name="Normal 4 4 2 2 2 2 5 2 2" xfId="8556" xr:uid="{00000000-0005-0000-0000-0000D8140000}"/>
    <cellStyle name="Normal 4 4 2 2 2 2 5 3" xfId="6411" xr:uid="{00000000-0005-0000-0000-0000D9140000}"/>
    <cellStyle name="Normal 4 4 2 2 2 2 6" xfId="2539" xr:uid="{00000000-0005-0000-0000-0000DA140000}"/>
    <cellStyle name="Normal 4 4 2 2 2 2 6 2" xfId="6824" xr:uid="{00000000-0005-0000-0000-0000DB140000}"/>
    <cellStyle name="Normal 4 4 2 2 2 2 7" xfId="4759" xr:uid="{00000000-0005-0000-0000-0000DC140000}"/>
    <cellStyle name="Normal 4 4 2 2 2 3" xfId="857" xr:uid="{00000000-0005-0000-0000-0000DD140000}"/>
    <cellStyle name="Normal 4 4 2 2 2 3 2" xfId="3092" xr:uid="{00000000-0005-0000-0000-0000DE140000}"/>
    <cellStyle name="Normal 4 4 2 2 2 3 2 2" xfId="7316" xr:uid="{00000000-0005-0000-0000-0000DF140000}"/>
    <cellStyle name="Normal 4 4 2 2 2 3 3" xfId="5171" xr:uid="{00000000-0005-0000-0000-0000E0140000}"/>
    <cellStyle name="Normal 4 4 2 2 2 4" xfId="1275" xr:uid="{00000000-0005-0000-0000-0000E1140000}"/>
    <cellStyle name="Normal 4 4 2 2 2 4 2" xfId="3505" xr:uid="{00000000-0005-0000-0000-0000E2140000}"/>
    <cellStyle name="Normal 4 4 2 2 2 4 2 2" xfId="7729" xr:uid="{00000000-0005-0000-0000-0000E3140000}"/>
    <cellStyle name="Normal 4 4 2 2 2 4 3" xfId="5584" xr:uid="{00000000-0005-0000-0000-0000E4140000}"/>
    <cellStyle name="Normal 4 4 2 2 2 5" xfId="1688" xr:uid="{00000000-0005-0000-0000-0000E5140000}"/>
    <cellStyle name="Normal 4 4 2 2 2 5 2" xfId="3918" xr:uid="{00000000-0005-0000-0000-0000E6140000}"/>
    <cellStyle name="Normal 4 4 2 2 2 5 2 2" xfId="8142" xr:uid="{00000000-0005-0000-0000-0000E7140000}"/>
    <cellStyle name="Normal 4 4 2 2 2 5 3" xfId="5997" xr:uid="{00000000-0005-0000-0000-0000E8140000}"/>
    <cellStyle name="Normal 4 4 2 2 2 6" xfId="2102" xr:uid="{00000000-0005-0000-0000-0000E9140000}"/>
    <cellStyle name="Normal 4 4 2 2 2 6 2" xfId="4331" xr:uid="{00000000-0005-0000-0000-0000EA140000}"/>
    <cellStyle name="Normal 4 4 2 2 2 6 2 2" xfId="8555" xr:uid="{00000000-0005-0000-0000-0000EB140000}"/>
    <cellStyle name="Normal 4 4 2 2 2 6 3" xfId="6410" xr:uid="{00000000-0005-0000-0000-0000EC140000}"/>
    <cellStyle name="Normal 4 4 2 2 2 7" xfId="2538" xr:uid="{00000000-0005-0000-0000-0000ED140000}"/>
    <cellStyle name="Normal 4 4 2 2 2 7 2" xfId="6823" xr:uid="{00000000-0005-0000-0000-0000EE140000}"/>
    <cellStyle name="Normal 4 4 2 2 2 8" xfId="4758" xr:uid="{00000000-0005-0000-0000-0000EF140000}"/>
    <cellStyle name="Normal 4 4 2 2 3" xfId="383" xr:uid="{00000000-0005-0000-0000-0000F0140000}"/>
    <cellStyle name="Normal 4 4 2 2 3 2" xfId="859" xr:uid="{00000000-0005-0000-0000-0000F1140000}"/>
    <cellStyle name="Normal 4 4 2 2 3 2 2" xfId="3094" xr:uid="{00000000-0005-0000-0000-0000F2140000}"/>
    <cellStyle name="Normal 4 4 2 2 3 2 2 2" xfId="7318" xr:uid="{00000000-0005-0000-0000-0000F3140000}"/>
    <cellStyle name="Normal 4 4 2 2 3 2 3" xfId="5173" xr:uid="{00000000-0005-0000-0000-0000F4140000}"/>
    <cellStyle name="Normal 4 4 2 2 3 3" xfId="1277" xr:uid="{00000000-0005-0000-0000-0000F5140000}"/>
    <cellStyle name="Normal 4 4 2 2 3 3 2" xfId="3507" xr:uid="{00000000-0005-0000-0000-0000F6140000}"/>
    <cellStyle name="Normal 4 4 2 2 3 3 2 2" xfId="7731" xr:uid="{00000000-0005-0000-0000-0000F7140000}"/>
    <cellStyle name="Normal 4 4 2 2 3 3 3" xfId="5586" xr:uid="{00000000-0005-0000-0000-0000F8140000}"/>
    <cellStyle name="Normal 4 4 2 2 3 4" xfId="1690" xr:uid="{00000000-0005-0000-0000-0000F9140000}"/>
    <cellStyle name="Normal 4 4 2 2 3 4 2" xfId="3920" xr:uid="{00000000-0005-0000-0000-0000FA140000}"/>
    <cellStyle name="Normal 4 4 2 2 3 4 2 2" xfId="8144" xr:uid="{00000000-0005-0000-0000-0000FB140000}"/>
    <cellStyle name="Normal 4 4 2 2 3 4 3" xfId="5999" xr:uid="{00000000-0005-0000-0000-0000FC140000}"/>
    <cellStyle name="Normal 4 4 2 2 3 5" xfId="2104" xr:uid="{00000000-0005-0000-0000-0000FD140000}"/>
    <cellStyle name="Normal 4 4 2 2 3 5 2" xfId="4333" xr:uid="{00000000-0005-0000-0000-0000FE140000}"/>
    <cellStyle name="Normal 4 4 2 2 3 5 2 2" xfId="8557" xr:uid="{00000000-0005-0000-0000-0000FF140000}"/>
    <cellStyle name="Normal 4 4 2 2 3 5 3" xfId="6412" xr:uid="{00000000-0005-0000-0000-000000150000}"/>
    <cellStyle name="Normal 4 4 2 2 3 6" xfId="2540" xr:uid="{00000000-0005-0000-0000-000001150000}"/>
    <cellStyle name="Normal 4 4 2 2 3 6 2" xfId="6825" xr:uid="{00000000-0005-0000-0000-000002150000}"/>
    <cellStyle name="Normal 4 4 2 2 3 7" xfId="4760" xr:uid="{00000000-0005-0000-0000-000003150000}"/>
    <cellStyle name="Normal 4 4 2 2 4" xfId="856" xr:uid="{00000000-0005-0000-0000-000004150000}"/>
    <cellStyle name="Normal 4 4 2 2 4 2" xfId="3091" xr:uid="{00000000-0005-0000-0000-000005150000}"/>
    <cellStyle name="Normal 4 4 2 2 4 2 2" xfId="7315" xr:uid="{00000000-0005-0000-0000-000006150000}"/>
    <cellStyle name="Normal 4 4 2 2 4 3" xfId="5170" xr:uid="{00000000-0005-0000-0000-000007150000}"/>
    <cellStyle name="Normal 4 4 2 2 5" xfId="1274" xr:uid="{00000000-0005-0000-0000-000008150000}"/>
    <cellStyle name="Normal 4 4 2 2 5 2" xfId="3504" xr:uid="{00000000-0005-0000-0000-000009150000}"/>
    <cellStyle name="Normal 4 4 2 2 5 2 2" xfId="7728" xr:uid="{00000000-0005-0000-0000-00000A150000}"/>
    <cellStyle name="Normal 4 4 2 2 5 3" xfId="5583" xr:uid="{00000000-0005-0000-0000-00000B150000}"/>
    <cellStyle name="Normal 4 4 2 2 6" xfId="1687" xr:uid="{00000000-0005-0000-0000-00000C150000}"/>
    <cellStyle name="Normal 4 4 2 2 6 2" xfId="3917" xr:uid="{00000000-0005-0000-0000-00000D150000}"/>
    <cellStyle name="Normal 4 4 2 2 6 2 2" xfId="8141" xr:uid="{00000000-0005-0000-0000-00000E150000}"/>
    <cellStyle name="Normal 4 4 2 2 6 3" xfId="5996" xr:uid="{00000000-0005-0000-0000-00000F150000}"/>
    <cellStyle name="Normal 4 4 2 2 7" xfId="2101" xr:uid="{00000000-0005-0000-0000-000010150000}"/>
    <cellStyle name="Normal 4 4 2 2 7 2" xfId="4330" xr:uid="{00000000-0005-0000-0000-000011150000}"/>
    <cellStyle name="Normal 4 4 2 2 7 2 2" xfId="8554" xr:uid="{00000000-0005-0000-0000-000012150000}"/>
    <cellStyle name="Normal 4 4 2 2 7 3" xfId="6409" xr:uid="{00000000-0005-0000-0000-000013150000}"/>
    <cellStyle name="Normal 4 4 2 2 8" xfId="2537" xr:uid="{00000000-0005-0000-0000-000014150000}"/>
    <cellStyle name="Normal 4 4 2 2 8 2" xfId="6822" xr:uid="{00000000-0005-0000-0000-000015150000}"/>
    <cellStyle name="Normal 4 4 2 2 9" xfId="4757" xr:uid="{00000000-0005-0000-0000-000016150000}"/>
    <cellStyle name="Normal 4 4 2 3" xfId="384" xr:uid="{00000000-0005-0000-0000-000017150000}"/>
    <cellStyle name="Normal 4 4 2 3 2" xfId="385" xr:uid="{00000000-0005-0000-0000-000018150000}"/>
    <cellStyle name="Normal 4 4 2 3 2 2" xfId="861" xr:uid="{00000000-0005-0000-0000-000019150000}"/>
    <cellStyle name="Normal 4 4 2 3 2 2 2" xfId="3096" xr:uid="{00000000-0005-0000-0000-00001A150000}"/>
    <cellStyle name="Normal 4 4 2 3 2 2 2 2" xfId="7320" xr:uid="{00000000-0005-0000-0000-00001B150000}"/>
    <cellStyle name="Normal 4 4 2 3 2 2 3" xfId="5175" xr:uid="{00000000-0005-0000-0000-00001C150000}"/>
    <cellStyle name="Normal 4 4 2 3 2 3" xfId="1279" xr:uid="{00000000-0005-0000-0000-00001D150000}"/>
    <cellStyle name="Normal 4 4 2 3 2 3 2" xfId="3509" xr:uid="{00000000-0005-0000-0000-00001E150000}"/>
    <cellStyle name="Normal 4 4 2 3 2 3 2 2" xfId="7733" xr:uid="{00000000-0005-0000-0000-00001F150000}"/>
    <cellStyle name="Normal 4 4 2 3 2 3 3" xfId="5588" xr:uid="{00000000-0005-0000-0000-000020150000}"/>
    <cellStyle name="Normal 4 4 2 3 2 4" xfId="1692" xr:uid="{00000000-0005-0000-0000-000021150000}"/>
    <cellStyle name="Normal 4 4 2 3 2 4 2" xfId="3922" xr:uid="{00000000-0005-0000-0000-000022150000}"/>
    <cellStyle name="Normal 4 4 2 3 2 4 2 2" xfId="8146" xr:uid="{00000000-0005-0000-0000-000023150000}"/>
    <cellStyle name="Normal 4 4 2 3 2 4 3" xfId="6001" xr:uid="{00000000-0005-0000-0000-000024150000}"/>
    <cellStyle name="Normal 4 4 2 3 2 5" xfId="2106" xr:uid="{00000000-0005-0000-0000-000025150000}"/>
    <cellStyle name="Normal 4 4 2 3 2 5 2" xfId="4335" xr:uid="{00000000-0005-0000-0000-000026150000}"/>
    <cellStyle name="Normal 4 4 2 3 2 5 2 2" xfId="8559" xr:uid="{00000000-0005-0000-0000-000027150000}"/>
    <cellStyle name="Normal 4 4 2 3 2 5 3" xfId="6414" xr:uid="{00000000-0005-0000-0000-000028150000}"/>
    <cellStyle name="Normal 4 4 2 3 2 6" xfId="2542" xr:uid="{00000000-0005-0000-0000-000029150000}"/>
    <cellStyle name="Normal 4 4 2 3 2 6 2" xfId="6827" xr:uid="{00000000-0005-0000-0000-00002A150000}"/>
    <cellStyle name="Normal 4 4 2 3 2 7" xfId="4762" xr:uid="{00000000-0005-0000-0000-00002B150000}"/>
    <cellStyle name="Normal 4 4 2 3 3" xfId="860" xr:uid="{00000000-0005-0000-0000-00002C150000}"/>
    <cellStyle name="Normal 4 4 2 3 3 2" xfId="3095" xr:uid="{00000000-0005-0000-0000-00002D150000}"/>
    <cellStyle name="Normal 4 4 2 3 3 2 2" xfId="7319" xr:uid="{00000000-0005-0000-0000-00002E150000}"/>
    <cellStyle name="Normal 4 4 2 3 3 3" xfId="5174" xr:uid="{00000000-0005-0000-0000-00002F150000}"/>
    <cellStyle name="Normal 4 4 2 3 4" xfId="1278" xr:uid="{00000000-0005-0000-0000-000030150000}"/>
    <cellStyle name="Normal 4 4 2 3 4 2" xfId="3508" xr:uid="{00000000-0005-0000-0000-000031150000}"/>
    <cellStyle name="Normal 4 4 2 3 4 2 2" xfId="7732" xr:uid="{00000000-0005-0000-0000-000032150000}"/>
    <cellStyle name="Normal 4 4 2 3 4 3" xfId="5587" xr:uid="{00000000-0005-0000-0000-000033150000}"/>
    <cellStyle name="Normal 4 4 2 3 5" xfId="1691" xr:uid="{00000000-0005-0000-0000-000034150000}"/>
    <cellStyle name="Normal 4 4 2 3 5 2" xfId="3921" xr:uid="{00000000-0005-0000-0000-000035150000}"/>
    <cellStyle name="Normal 4 4 2 3 5 2 2" xfId="8145" xr:uid="{00000000-0005-0000-0000-000036150000}"/>
    <cellStyle name="Normal 4 4 2 3 5 3" xfId="6000" xr:uid="{00000000-0005-0000-0000-000037150000}"/>
    <cellStyle name="Normal 4 4 2 3 6" xfId="2105" xr:uid="{00000000-0005-0000-0000-000038150000}"/>
    <cellStyle name="Normal 4 4 2 3 6 2" xfId="4334" xr:uid="{00000000-0005-0000-0000-000039150000}"/>
    <cellStyle name="Normal 4 4 2 3 6 2 2" xfId="8558" xr:uid="{00000000-0005-0000-0000-00003A150000}"/>
    <cellStyle name="Normal 4 4 2 3 6 3" xfId="6413" xr:uid="{00000000-0005-0000-0000-00003B150000}"/>
    <cellStyle name="Normal 4 4 2 3 7" xfId="2541" xr:uid="{00000000-0005-0000-0000-00003C150000}"/>
    <cellStyle name="Normal 4 4 2 3 7 2" xfId="6826" xr:uid="{00000000-0005-0000-0000-00003D150000}"/>
    <cellStyle name="Normal 4 4 2 3 8" xfId="4761" xr:uid="{00000000-0005-0000-0000-00003E150000}"/>
    <cellStyle name="Normal 4 4 2 4" xfId="386" xr:uid="{00000000-0005-0000-0000-00003F150000}"/>
    <cellStyle name="Normal 4 4 2 4 2" xfId="862" xr:uid="{00000000-0005-0000-0000-000040150000}"/>
    <cellStyle name="Normal 4 4 2 4 2 2" xfId="3097" xr:uid="{00000000-0005-0000-0000-000041150000}"/>
    <cellStyle name="Normal 4 4 2 4 2 2 2" xfId="7321" xr:uid="{00000000-0005-0000-0000-000042150000}"/>
    <cellStyle name="Normal 4 4 2 4 2 3" xfId="5176" xr:uid="{00000000-0005-0000-0000-000043150000}"/>
    <cellStyle name="Normal 4 4 2 4 3" xfId="1280" xr:uid="{00000000-0005-0000-0000-000044150000}"/>
    <cellStyle name="Normal 4 4 2 4 3 2" xfId="3510" xr:uid="{00000000-0005-0000-0000-000045150000}"/>
    <cellStyle name="Normal 4 4 2 4 3 2 2" xfId="7734" xr:uid="{00000000-0005-0000-0000-000046150000}"/>
    <cellStyle name="Normal 4 4 2 4 3 3" xfId="5589" xr:uid="{00000000-0005-0000-0000-000047150000}"/>
    <cellStyle name="Normal 4 4 2 4 4" xfId="1693" xr:uid="{00000000-0005-0000-0000-000048150000}"/>
    <cellStyle name="Normal 4 4 2 4 4 2" xfId="3923" xr:uid="{00000000-0005-0000-0000-000049150000}"/>
    <cellStyle name="Normal 4 4 2 4 4 2 2" xfId="8147" xr:uid="{00000000-0005-0000-0000-00004A150000}"/>
    <cellStyle name="Normal 4 4 2 4 4 3" xfId="6002" xr:uid="{00000000-0005-0000-0000-00004B150000}"/>
    <cellStyle name="Normal 4 4 2 4 5" xfId="2107" xr:uid="{00000000-0005-0000-0000-00004C150000}"/>
    <cellStyle name="Normal 4 4 2 4 5 2" xfId="4336" xr:uid="{00000000-0005-0000-0000-00004D150000}"/>
    <cellStyle name="Normal 4 4 2 4 5 2 2" xfId="8560" xr:uid="{00000000-0005-0000-0000-00004E150000}"/>
    <cellStyle name="Normal 4 4 2 4 5 3" xfId="6415" xr:uid="{00000000-0005-0000-0000-00004F150000}"/>
    <cellStyle name="Normal 4 4 2 4 6" xfId="2543" xr:uid="{00000000-0005-0000-0000-000050150000}"/>
    <cellStyle name="Normal 4 4 2 4 6 2" xfId="6828" xr:uid="{00000000-0005-0000-0000-000051150000}"/>
    <cellStyle name="Normal 4 4 2 4 7" xfId="4763" xr:uid="{00000000-0005-0000-0000-000052150000}"/>
    <cellStyle name="Normal 4 4 2 5" xfId="855" xr:uid="{00000000-0005-0000-0000-000053150000}"/>
    <cellStyle name="Normal 4 4 2 5 2" xfId="3090" xr:uid="{00000000-0005-0000-0000-000054150000}"/>
    <cellStyle name="Normal 4 4 2 5 2 2" xfId="7314" xr:uid="{00000000-0005-0000-0000-000055150000}"/>
    <cellStyle name="Normal 4 4 2 5 3" xfId="5169" xr:uid="{00000000-0005-0000-0000-000056150000}"/>
    <cellStyle name="Normal 4 4 2 6" xfId="1273" xr:uid="{00000000-0005-0000-0000-000057150000}"/>
    <cellStyle name="Normal 4 4 2 6 2" xfId="3503" xr:uid="{00000000-0005-0000-0000-000058150000}"/>
    <cellStyle name="Normal 4 4 2 6 2 2" xfId="7727" xr:uid="{00000000-0005-0000-0000-000059150000}"/>
    <cellStyle name="Normal 4 4 2 6 3" xfId="5582" xr:uid="{00000000-0005-0000-0000-00005A150000}"/>
    <cellStyle name="Normal 4 4 2 7" xfId="1686" xr:uid="{00000000-0005-0000-0000-00005B150000}"/>
    <cellStyle name="Normal 4 4 2 7 2" xfId="3916" xr:uid="{00000000-0005-0000-0000-00005C150000}"/>
    <cellStyle name="Normal 4 4 2 7 2 2" xfId="8140" xr:uid="{00000000-0005-0000-0000-00005D150000}"/>
    <cellStyle name="Normal 4 4 2 7 3" xfId="5995" xr:uid="{00000000-0005-0000-0000-00005E150000}"/>
    <cellStyle name="Normal 4 4 2 8" xfId="2100" xr:uid="{00000000-0005-0000-0000-00005F150000}"/>
    <cellStyle name="Normal 4 4 2 8 2" xfId="4329" xr:uid="{00000000-0005-0000-0000-000060150000}"/>
    <cellStyle name="Normal 4 4 2 8 2 2" xfId="8553" xr:uid="{00000000-0005-0000-0000-000061150000}"/>
    <cellStyle name="Normal 4 4 2 8 3" xfId="6408" xr:uid="{00000000-0005-0000-0000-000062150000}"/>
    <cellStyle name="Normal 4 4 2 9" xfId="2536" xr:uid="{00000000-0005-0000-0000-000063150000}"/>
    <cellStyle name="Normal 4 4 2 9 2" xfId="6821" xr:uid="{00000000-0005-0000-0000-000064150000}"/>
    <cellStyle name="Normal 4 4 3" xfId="387" xr:uid="{00000000-0005-0000-0000-000065150000}"/>
    <cellStyle name="Normal 4 4 3 2" xfId="388" xr:uid="{00000000-0005-0000-0000-000066150000}"/>
    <cellStyle name="Normal 4 4 3 2 2" xfId="389" xr:uid="{00000000-0005-0000-0000-000067150000}"/>
    <cellStyle name="Normal 4 4 3 2 2 2" xfId="865" xr:uid="{00000000-0005-0000-0000-000068150000}"/>
    <cellStyle name="Normal 4 4 3 2 2 2 2" xfId="3100" xr:uid="{00000000-0005-0000-0000-000069150000}"/>
    <cellStyle name="Normal 4 4 3 2 2 2 2 2" xfId="7324" xr:uid="{00000000-0005-0000-0000-00006A150000}"/>
    <cellStyle name="Normal 4 4 3 2 2 2 3" xfId="5179" xr:uid="{00000000-0005-0000-0000-00006B150000}"/>
    <cellStyle name="Normal 4 4 3 2 2 3" xfId="1283" xr:uid="{00000000-0005-0000-0000-00006C150000}"/>
    <cellStyle name="Normal 4 4 3 2 2 3 2" xfId="3513" xr:uid="{00000000-0005-0000-0000-00006D150000}"/>
    <cellStyle name="Normal 4 4 3 2 2 3 2 2" xfId="7737" xr:uid="{00000000-0005-0000-0000-00006E150000}"/>
    <cellStyle name="Normal 4 4 3 2 2 3 3" xfId="5592" xr:uid="{00000000-0005-0000-0000-00006F150000}"/>
    <cellStyle name="Normal 4 4 3 2 2 4" xfId="1696" xr:uid="{00000000-0005-0000-0000-000070150000}"/>
    <cellStyle name="Normal 4 4 3 2 2 4 2" xfId="3926" xr:uid="{00000000-0005-0000-0000-000071150000}"/>
    <cellStyle name="Normal 4 4 3 2 2 4 2 2" xfId="8150" xr:uid="{00000000-0005-0000-0000-000072150000}"/>
    <cellStyle name="Normal 4 4 3 2 2 4 3" xfId="6005" xr:uid="{00000000-0005-0000-0000-000073150000}"/>
    <cellStyle name="Normal 4 4 3 2 2 5" xfId="2110" xr:uid="{00000000-0005-0000-0000-000074150000}"/>
    <cellStyle name="Normal 4 4 3 2 2 5 2" xfId="4339" xr:uid="{00000000-0005-0000-0000-000075150000}"/>
    <cellStyle name="Normal 4 4 3 2 2 5 2 2" xfId="8563" xr:uid="{00000000-0005-0000-0000-000076150000}"/>
    <cellStyle name="Normal 4 4 3 2 2 5 3" xfId="6418" xr:uid="{00000000-0005-0000-0000-000077150000}"/>
    <cellStyle name="Normal 4 4 3 2 2 6" xfId="2546" xr:uid="{00000000-0005-0000-0000-000078150000}"/>
    <cellStyle name="Normal 4 4 3 2 2 6 2" xfId="6831" xr:uid="{00000000-0005-0000-0000-000079150000}"/>
    <cellStyle name="Normal 4 4 3 2 2 7" xfId="4766" xr:uid="{00000000-0005-0000-0000-00007A150000}"/>
    <cellStyle name="Normal 4 4 3 2 3" xfId="864" xr:uid="{00000000-0005-0000-0000-00007B150000}"/>
    <cellStyle name="Normal 4 4 3 2 3 2" xfId="3099" xr:uid="{00000000-0005-0000-0000-00007C150000}"/>
    <cellStyle name="Normal 4 4 3 2 3 2 2" xfId="7323" xr:uid="{00000000-0005-0000-0000-00007D150000}"/>
    <cellStyle name="Normal 4 4 3 2 3 3" xfId="5178" xr:uid="{00000000-0005-0000-0000-00007E150000}"/>
    <cellStyle name="Normal 4 4 3 2 4" xfId="1282" xr:uid="{00000000-0005-0000-0000-00007F150000}"/>
    <cellStyle name="Normal 4 4 3 2 4 2" xfId="3512" xr:uid="{00000000-0005-0000-0000-000080150000}"/>
    <cellStyle name="Normal 4 4 3 2 4 2 2" xfId="7736" xr:uid="{00000000-0005-0000-0000-000081150000}"/>
    <cellStyle name="Normal 4 4 3 2 4 3" xfId="5591" xr:uid="{00000000-0005-0000-0000-000082150000}"/>
    <cellStyle name="Normal 4 4 3 2 5" xfId="1695" xr:uid="{00000000-0005-0000-0000-000083150000}"/>
    <cellStyle name="Normal 4 4 3 2 5 2" xfId="3925" xr:uid="{00000000-0005-0000-0000-000084150000}"/>
    <cellStyle name="Normal 4 4 3 2 5 2 2" xfId="8149" xr:uid="{00000000-0005-0000-0000-000085150000}"/>
    <cellStyle name="Normal 4 4 3 2 5 3" xfId="6004" xr:uid="{00000000-0005-0000-0000-000086150000}"/>
    <cellStyle name="Normal 4 4 3 2 6" xfId="2109" xr:uid="{00000000-0005-0000-0000-000087150000}"/>
    <cellStyle name="Normal 4 4 3 2 6 2" xfId="4338" xr:uid="{00000000-0005-0000-0000-000088150000}"/>
    <cellStyle name="Normal 4 4 3 2 6 2 2" xfId="8562" xr:uid="{00000000-0005-0000-0000-000089150000}"/>
    <cellStyle name="Normal 4 4 3 2 6 3" xfId="6417" xr:uid="{00000000-0005-0000-0000-00008A150000}"/>
    <cellStyle name="Normal 4 4 3 2 7" xfId="2545" xr:uid="{00000000-0005-0000-0000-00008B150000}"/>
    <cellStyle name="Normal 4 4 3 2 7 2" xfId="6830" xr:uid="{00000000-0005-0000-0000-00008C150000}"/>
    <cellStyle name="Normal 4 4 3 2 8" xfId="4765" xr:uid="{00000000-0005-0000-0000-00008D150000}"/>
    <cellStyle name="Normal 4 4 3 3" xfId="390" xr:uid="{00000000-0005-0000-0000-00008E150000}"/>
    <cellStyle name="Normal 4 4 3 3 2" xfId="866" xr:uid="{00000000-0005-0000-0000-00008F150000}"/>
    <cellStyle name="Normal 4 4 3 3 2 2" xfId="3101" xr:uid="{00000000-0005-0000-0000-000090150000}"/>
    <cellStyle name="Normal 4 4 3 3 2 2 2" xfId="7325" xr:uid="{00000000-0005-0000-0000-000091150000}"/>
    <cellStyle name="Normal 4 4 3 3 2 3" xfId="5180" xr:uid="{00000000-0005-0000-0000-000092150000}"/>
    <cellStyle name="Normal 4 4 3 3 3" xfId="1284" xr:uid="{00000000-0005-0000-0000-000093150000}"/>
    <cellStyle name="Normal 4 4 3 3 3 2" xfId="3514" xr:uid="{00000000-0005-0000-0000-000094150000}"/>
    <cellStyle name="Normal 4 4 3 3 3 2 2" xfId="7738" xr:uid="{00000000-0005-0000-0000-000095150000}"/>
    <cellStyle name="Normal 4 4 3 3 3 3" xfId="5593" xr:uid="{00000000-0005-0000-0000-000096150000}"/>
    <cellStyle name="Normal 4 4 3 3 4" xfId="1697" xr:uid="{00000000-0005-0000-0000-000097150000}"/>
    <cellStyle name="Normal 4 4 3 3 4 2" xfId="3927" xr:uid="{00000000-0005-0000-0000-000098150000}"/>
    <cellStyle name="Normal 4 4 3 3 4 2 2" xfId="8151" xr:uid="{00000000-0005-0000-0000-000099150000}"/>
    <cellStyle name="Normal 4 4 3 3 4 3" xfId="6006" xr:uid="{00000000-0005-0000-0000-00009A150000}"/>
    <cellStyle name="Normal 4 4 3 3 5" xfId="2111" xr:uid="{00000000-0005-0000-0000-00009B150000}"/>
    <cellStyle name="Normal 4 4 3 3 5 2" xfId="4340" xr:uid="{00000000-0005-0000-0000-00009C150000}"/>
    <cellStyle name="Normal 4 4 3 3 5 2 2" xfId="8564" xr:uid="{00000000-0005-0000-0000-00009D150000}"/>
    <cellStyle name="Normal 4 4 3 3 5 3" xfId="6419" xr:uid="{00000000-0005-0000-0000-00009E150000}"/>
    <cellStyle name="Normal 4 4 3 3 6" xfId="2547" xr:uid="{00000000-0005-0000-0000-00009F150000}"/>
    <cellStyle name="Normal 4 4 3 3 6 2" xfId="6832" xr:uid="{00000000-0005-0000-0000-0000A0150000}"/>
    <cellStyle name="Normal 4 4 3 3 7" xfId="4767" xr:uid="{00000000-0005-0000-0000-0000A1150000}"/>
    <cellStyle name="Normal 4 4 3 4" xfId="863" xr:uid="{00000000-0005-0000-0000-0000A2150000}"/>
    <cellStyle name="Normal 4 4 3 4 2" xfId="3098" xr:uid="{00000000-0005-0000-0000-0000A3150000}"/>
    <cellStyle name="Normal 4 4 3 4 2 2" xfId="7322" xr:uid="{00000000-0005-0000-0000-0000A4150000}"/>
    <cellStyle name="Normal 4 4 3 4 3" xfId="5177" xr:uid="{00000000-0005-0000-0000-0000A5150000}"/>
    <cellStyle name="Normal 4 4 3 5" xfId="1281" xr:uid="{00000000-0005-0000-0000-0000A6150000}"/>
    <cellStyle name="Normal 4 4 3 5 2" xfId="3511" xr:uid="{00000000-0005-0000-0000-0000A7150000}"/>
    <cellStyle name="Normal 4 4 3 5 2 2" xfId="7735" xr:uid="{00000000-0005-0000-0000-0000A8150000}"/>
    <cellStyle name="Normal 4 4 3 5 3" xfId="5590" xr:uid="{00000000-0005-0000-0000-0000A9150000}"/>
    <cellStyle name="Normal 4 4 3 6" xfId="1694" xr:uid="{00000000-0005-0000-0000-0000AA150000}"/>
    <cellStyle name="Normal 4 4 3 6 2" xfId="3924" xr:uid="{00000000-0005-0000-0000-0000AB150000}"/>
    <cellStyle name="Normal 4 4 3 6 2 2" xfId="8148" xr:uid="{00000000-0005-0000-0000-0000AC150000}"/>
    <cellStyle name="Normal 4 4 3 6 3" xfId="6003" xr:uid="{00000000-0005-0000-0000-0000AD150000}"/>
    <cellStyle name="Normal 4 4 3 7" xfId="2108" xr:uid="{00000000-0005-0000-0000-0000AE150000}"/>
    <cellStyle name="Normal 4 4 3 7 2" xfId="4337" xr:uid="{00000000-0005-0000-0000-0000AF150000}"/>
    <cellStyle name="Normal 4 4 3 7 2 2" xfId="8561" xr:uid="{00000000-0005-0000-0000-0000B0150000}"/>
    <cellStyle name="Normal 4 4 3 7 3" xfId="6416" xr:uid="{00000000-0005-0000-0000-0000B1150000}"/>
    <cellStyle name="Normal 4 4 3 8" xfId="2544" xr:uid="{00000000-0005-0000-0000-0000B2150000}"/>
    <cellStyle name="Normal 4 4 3 8 2" xfId="6829" xr:uid="{00000000-0005-0000-0000-0000B3150000}"/>
    <cellStyle name="Normal 4 4 3 9" xfId="4764" xr:uid="{00000000-0005-0000-0000-0000B4150000}"/>
    <cellStyle name="Normal 4 4 4" xfId="391" xr:uid="{00000000-0005-0000-0000-0000B5150000}"/>
    <cellStyle name="Normal 4 4 4 2" xfId="392" xr:uid="{00000000-0005-0000-0000-0000B6150000}"/>
    <cellStyle name="Normal 4 4 4 2 2" xfId="868" xr:uid="{00000000-0005-0000-0000-0000B7150000}"/>
    <cellStyle name="Normal 4 4 4 2 2 2" xfId="3103" xr:uid="{00000000-0005-0000-0000-0000B8150000}"/>
    <cellStyle name="Normal 4 4 4 2 2 2 2" xfId="7327" xr:uid="{00000000-0005-0000-0000-0000B9150000}"/>
    <cellStyle name="Normal 4 4 4 2 2 3" xfId="5182" xr:uid="{00000000-0005-0000-0000-0000BA150000}"/>
    <cellStyle name="Normal 4 4 4 2 3" xfId="1286" xr:uid="{00000000-0005-0000-0000-0000BB150000}"/>
    <cellStyle name="Normal 4 4 4 2 3 2" xfId="3516" xr:uid="{00000000-0005-0000-0000-0000BC150000}"/>
    <cellStyle name="Normal 4 4 4 2 3 2 2" xfId="7740" xr:uid="{00000000-0005-0000-0000-0000BD150000}"/>
    <cellStyle name="Normal 4 4 4 2 3 3" xfId="5595" xr:uid="{00000000-0005-0000-0000-0000BE150000}"/>
    <cellStyle name="Normal 4 4 4 2 4" xfId="1699" xr:uid="{00000000-0005-0000-0000-0000BF150000}"/>
    <cellStyle name="Normal 4 4 4 2 4 2" xfId="3929" xr:uid="{00000000-0005-0000-0000-0000C0150000}"/>
    <cellStyle name="Normal 4 4 4 2 4 2 2" xfId="8153" xr:uid="{00000000-0005-0000-0000-0000C1150000}"/>
    <cellStyle name="Normal 4 4 4 2 4 3" xfId="6008" xr:uid="{00000000-0005-0000-0000-0000C2150000}"/>
    <cellStyle name="Normal 4 4 4 2 5" xfId="2113" xr:uid="{00000000-0005-0000-0000-0000C3150000}"/>
    <cellStyle name="Normal 4 4 4 2 5 2" xfId="4342" xr:uid="{00000000-0005-0000-0000-0000C4150000}"/>
    <cellStyle name="Normal 4 4 4 2 5 2 2" xfId="8566" xr:uid="{00000000-0005-0000-0000-0000C5150000}"/>
    <cellStyle name="Normal 4 4 4 2 5 3" xfId="6421" xr:uid="{00000000-0005-0000-0000-0000C6150000}"/>
    <cellStyle name="Normal 4 4 4 2 6" xfId="2549" xr:uid="{00000000-0005-0000-0000-0000C7150000}"/>
    <cellStyle name="Normal 4 4 4 2 6 2" xfId="6834" xr:uid="{00000000-0005-0000-0000-0000C8150000}"/>
    <cellStyle name="Normal 4 4 4 2 7" xfId="4769" xr:uid="{00000000-0005-0000-0000-0000C9150000}"/>
    <cellStyle name="Normal 4 4 4 3" xfId="867" xr:uid="{00000000-0005-0000-0000-0000CA150000}"/>
    <cellStyle name="Normal 4 4 4 3 2" xfId="3102" xr:uid="{00000000-0005-0000-0000-0000CB150000}"/>
    <cellStyle name="Normal 4 4 4 3 2 2" xfId="7326" xr:uid="{00000000-0005-0000-0000-0000CC150000}"/>
    <cellStyle name="Normal 4 4 4 3 3" xfId="5181" xr:uid="{00000000-0005-0000-0000-0000CD150000}"/>
    <cellStyle name="Normal 4 4 4 4" xfId="1285" xr:uid="{00000000-0005-0000-0000-0000CE150000}"/>
    <cellStyle name="Normal 4 4 4 4 2" xfId="3515" xr:uid="{00000000-0005-0000-0000-0000CF150000}"/>
    <cellStyle name="Normal 4 4 4 4 2 2" xfId="7739" xr:uid="{00000000-0005-0000-0000-0000D0150000}"/>
    <cellStyle name="Normal 4 4 4 4 3" xfId="5594" xr:uid="{00000000-0005-0000-0000-0000D1150000}"/>
    <cellStyle name="Normal 4 4 4 5" xfId="1698" xr:uid="{00000000-0005-0000-0000-0000D2150000}"/>
    <cellStyle name="Normal 4 4 4 5 2" xfId="3928" xr:uid="{00000000-0005-0000-0000-0000D3150000}"/>
    <cellStyle name="Normal 4 4 4 5 2 2" xfId="8152" xr:uid="{00000000-0005-0000-0000-0000D4150000}"/>
    <cellStyle name="Normal 4 4 4 5 3" xfId="6007" xr:uid="{00000000-0005-0000-0000-0000D5150000}"/>
    <cellStyle name="Normal 4 4 4 6" xfId="2112" xr:uid="{00000000-0005-0000-0000-0000D6150000}"/>
    <cellStyle name="Normal 4 4 4 6 2" xfId="4341" xr:uid="{00000000-0005-0000-0000-0000D7150000}"/>
    <cellStyle name="Normal 4 4 4 6 2 2" xfId="8565" xr:uid="{00000000-0005-0000-0000-0000D8150000}"/>
    <cellStyle name="Normal 4 4 4 6 3" xfId="6420" xr:uid="{00000000-0005-0000-0000-0000D9150000}"/>
    <cellStyle name="Normal 4 4 4 7" xfId="2548" xr:uid="{00000000-0005-0000-0000-0000DA150000}"/>
    <cellStyle name="Normal 4 4 4 7 2" xfId="6833" xr:uid="{00000000-0005-0000-0000-0000DB150000}"/>
    <cellStyle name="Normal 4 4 4 8" xfId="4768" xr:uid="{00000000-0005-0000-0000-0000DC150000}"/>
    <cellStyle name="Normal 4 4 5" xfId="393" xr:uid="{00000000-0005-0000-0000-0000DD150000}"/>
    <cellStyle name="Normal 4 4 5 2" xfId="869" xr:uid="{00000000-0005-0000-0000-0000DE150000}"/>
    <cellStyle name="Normal 4 4 5 2 2" xfId="3104" xr:uid="{00000000-0005-0000-0000-0000DF150000}"/>
    <cellStyle name="Normal 4 4 5 2 2 2" xfId="7328" xr:uid="{00000000-0005-0000-0000-0000E0150000}"/>
    <cellStyle name="Normal 4 4 5 2 3" xfId="5183" xr:uid="{00000000-0005-0000-0000-0000E1150000}"/>
    <cellStyle name="Normal 4 4 5 3" xfId="1287" xr:uid="{00000000-0005-0000-0000-0000E2150000}"/>
    <cellStyle name="Normal 4 4 5 3 2" xfId="3517" xr:uid="{00000000-0005-0000-0000-0000E3150000}"/>
    <cellStyle name="Normal 4 4 5 3 2 2" xfId="7741" xr:uid="{00000000-0005-0000-0000-0000E4150000}"/>
    <cellStyle name="Normal 4 4 5 3 3" xfId="5596" xr:uid="{00000000-0005-0000-0000-0000E5150000}"/>
    <cellStyle name="Normal 4 4 5 4" xfId="1700" xr:uid="{00000000-0005-0000-0000-0000E6150000}"/>
    <cellStyle name="Normal 4 4 5 4 2" xfId="3930" xr:uid="{00000000-0005-0000-0000-0000E7150000}"/>
    <cellStyle name="Normal 4 4 5 4 2 2" xfId="8154" xr:uid="{00000000-0005-0000-0000-0000E8150000}"/>
    <cellStyle name="Normal 4 4 5 4 3" xfId="6009" xr:uid="{00000000-0005-0000-0000-0000E9150000}"/>
    <cellStyle name="Normal 4 4 5 5" xfId="2114" xr:uid="{00000000-0005-0000-0000-0000EA150000}"/>
    <cellStyle name="Normal 4 4 5 5 2" xfId="4343" xr:uid="{00000000-0005-0000-0000-0000EB150000}"/>
    <cellStyle name="Normal 4 4 5 5 2 2" xfId="8567" xr:uid="{00000000-0005-0000-0000-0000EC150000}"/>
    <cellStyle name="Normal 4 4 5 5 3" xfId="6422" xr:uid="{00000000-0005-0000-0000-0000ED150000}"/>
    <cellStyle name="Normal 4 4 5 6" xfId="2550" xr:uid="{00000000-0005-0000-0000-0000EE150000}"/>
    <cellStyle name="Normal 4 4 5 6 2" xfId="6835" xr:uid="{00000000-0005-0000-0000-0000EF150000}"/>
    <cellStyle name="Normal 4 4 5 7" xfId="4770" xr:uid="{00000000-0005-0000-0000-0000F0150000}"/>
    <cellStyle name="Normal 4 4 6" xfId="854" xr:uid="{00000000-0005-0000-0000-0000F1150000}"/>
    <cellStyle name="Normal 4 4 6 2" xfId="3089" xr:uid="{00000000-0005-0000-0000-0000F2150000}"/>
    <cellStyle name="Normal 4 4 6 2 2" xfId="7313" xr:uid="{00000000-0005-0000-0000-0000F3150000}"/>
    <cellStyle name="Normal 4 4 6 3" xfId="5168" xr:uid="{00000000-0005-0000-0000-0000F4150000}"/>
    <cellStyle name="Normal 4 4 7" xfId="1272" xr:uid="{00000000-0005-0000-0000-0000F5150000}"/>
    <cellStyle name="Normal 4 4 7 2" xfId="3502" xr:uid="{00000000-0005-0000-0000-0000F6150000}"/>
    <cellStyle name="Normal 4 4 7 2 2" xfId="7726" xr:uid="{00000000-0005-0000-0000-0000F7150000}"/>
    <cellStyle name="Normal 4 4 7 3" xfId="5581" xr:uid="{00000000-0005-0000-0000-0000F8150000}"/>
    <cellStyle name="Normal 4 4 8" xfId="1685" xr:uid="{00000000-0005-0000-0000-0000F9150000}"/>
    <cellStyle name="Normal 4 4 8 2" xfId="3915" xr:uid="{00000000-0005-0000-0000-0000FA150000}"/>
    <cellStyle name="Normal 4 4 8 2 2" xfId="8139" xr:uid="{00000000-0005-0000-0000-0000FB150000}"/>
    <cellStyle name="Normal 4 4 8 3" xfId="5994" xr:uid="{00000000-0005-0000-0000-0000FC150000}"/>
    <cellStyle name="Normal 4 4 9" xfId="2099" xr:uid="{00000000-0005-0000-0000-0000FD150000}"/>
    <cellStyle name="Normal 4 4 9 2" xfId="4328" xr:uid="{00000000-0005-0000-0000-0000FE150000}"/>
    <cellStyle name="Normal 4 4 9 2 2" xfId="8552" xr:uid="{00000000-0005-0000-0000-0000FF150000}"/>
    <cellStyle name="Normal 4 4 9 3" xfId="6407" xr:uid="{00000000-0005-0000-0000-000000160000}"/>
    <cellStyle name="Normal 4 5" xfId="394" xr:uid="{00000000-0005-0000-0000-000001160000}"/>
    <cellStyle name="Normal 4 6" xfId="395" xr:uid="{00000000-0005-0000-0000-000002160000}"/>
    <cellStyle name="Normal 4 6 10" xfId="4771" xr:uid="{00000000-0005-0000-0000-000003160000}"/>
    <cellStyle name="Normal 4 6 2" xfId="396" xr:uid="{00000000-0005-0000-0000-000004160000}"/>
    <cellStyle name="Normal 4 6 2 2" xfId="397" xr:uid="{00000000-0005-0000-0000-000005160000}"/>
    <cellStyle name="Normal 4 6 2 2 2" xfId="398" xr:uid="{00000000-0005-0000-0000-000006160000}"/>
    <cellStyle name="Normal 4 6 2 2 2 2" xfId="873" xr:uid="{00000000-0005-0000-0000-000007160000}"/>
    <cellStyle name="Normal 4 6 2 2 2 2 2" xfId="3108" xr:uid="{00000000-0005-0000-0000-000008160000}"/>
    <cellStyle name="Normal 4 6 2 2 2 2 2 2" xfId="7332" xr:uid="{00000000-0005-0000-0000-000009160000}"/>
    <cellStyle name="Normal 4 6 2 2 2 2 3" xfId="5187" xr:uid="{00000000-0005-0000-0000-00000A160000}"/>
    <cellStyle name="Normal 4 6 2 2 2 3" xfId="1291" xr:uid="{00000000-0005-0000-0000-00000B160000}"/>
    <cellStyle name="Normal 4 6 2 2 2 3 2" xfId="3521" xr:uid="{00000000-0005-0000-0000-00000C160000}"/>
    <cellStyle name="Normal 4 6 2 2 2 3 2 2" xfId="7745" xr:uid="{00000000-0005-0000-0000-00000D160000}"/>
    <cellStyle name="Normal 4 6 2 2 2 3 3" xfId="5600" xr:uid="{00000000-0005-0000-0000-00000E160000}"/>
    <cellStyle name="Normal 4 6 2 2 2 4" xfId="1704" xr:uid="{00000000-0005-0000-0000-00000F160000}"/>
    <cellStyle name="Normal 4 6 2 2 2 4 2" xfId="3934" xr:uid="{00000000-0005-0000-0000-000010160000}"/>
    <cellStyle name="Normal 4 6 2 2 2 4 2 2" xfId="8158" xr:uid="{00000000-0005-0000-0000-000011160000}"/>
    <cellStyle name="Normal 4 6 2 2 2 4 3" xfId="6013" xr:uid="{00000000-0005-0000-0000-000012160000}"/>
    <cellStyle name="Normal 4 6 2 2 2 5" xfId="2118" xr:uid="{00000000-0005-0000-0000-000013160000}"/>
    <cellStyle name="Normal 4 6 2 2 2 5 2" xfId="4347" xr:uid="{00000000-0005-0000-0000-000014160000}"/>
    <cellStyle name="Normal 4 6 2 2 2 5 2 2" xfId="8571" xr:uid="{00000000-0005-0000-0000-000015160000}"/>
    <cellStyle name="Normal 4 6 2 2 2 5 3" xfId="6426" xr:uid="{00000000-0005-0000-0000-000016160000}"/>
    <cellStyle name="Normal 4 6 2 2 2 6" xfId="2554" xr:uid="{00000000-0005-0000-0000-000017160000}"/>
    <cellStyle name="Normal 4 6 2 2 2 6 2" xfId="6839" xr:uid="{00000000-0005-0000-0000-000018160000}"/>
    <cellStyle name="Normal 4 6 2 2 2 7" xfId="4774" xr:uid="{00000000-0005-0000-0000-000019160000}"/>
    <cellStyle name="Normal 4 6 2 2 3" xfId="872" xr:uid="{00000000-0005-0000-0000-00001A160000}"/>
    <cellStyle name="Normal 4 6 2 2 3 2" xfId="3107" xr:uid="{00000000-0005-0000-0000-00001B160000}"/>
    <cellStyle name="Normal 4 6 2 2 3 2 2" xfId="7331" xr:uid="{00000000-0005-0000-0000-00001C160000}"/>
    <cellStyle name="Normal 4 6 2 2 3 3" xfId="5186" xr:uid="{00000000-0005-0000-0000-00001D160000}"/>
    <cellStyle name="Normal 4 6 2 2 4" xfId="1290" xr:uid="{00000000-0005-0000-0000-00001E160000}"/>
    <cellStyle name="Normal 4 6 2 2 4 2" xfId="3520" xr:uid="{00000000-0005-0000-0000-00001F160000}"/>
    <cellStyle name="Normal 4 6 2 2 4 2 2" xfId="7744" xr:uid="{00000000-0005-0000-0000-000020160000}"/>
    <cellStyle name="Normal 4 6 2 2 4 3" xfId="5599" xr:uid="{00000000-0005-0000-0000-000021160000}"/>
    <cellStyle name="Normal 4 6 2 2 5" xfId="1703" xr:uid="{00000000-0005-0000-0000-000022160000}"/>
    <cellStyle name="Normal 4 6 2 2 5 2" xfId="3933" xr:uid="{00000000-0005-0000-0000-000023160000}"/>
    <cellStyle name="Normal 4 6 2 2 5 2 2" xfId="8157" xr:uid="{00000000-0005-0000-0000-000024160000}"/>
    <cellStyle name="Normal 4 6 2 2 5 3" xfId="6012" xr:uid="{00000000-0005-0000-0000-000025160000}"/>
    <cellStyle name="Normal 4 6 2 2 6" xfId="2117" xr:uid="{00000000-0005-0000-0000-000026160000}"/>
    <cellStyle name="Normal 4 6 2 2 6 2" xfId="4346" xr:uid="{00000000-0005-0000-0000-000027160000}"/>
    <cellStyle name="Normal 4 6 2 2 6 2 2" xfId="8570" xr:uid="{00000000-0005-0000-0000-000028160000}"/>
    <cellStyle name="Normal 4 6 2 2 6 3" xfId="6425" xr:uid="{00000000-0005-0000-0000-000029160000}"/>
    <cellStyle name="Normal 4 6 2 2 7" xfId="2553" xr:uid="{00000000-0005-0000-0000-00002A160000}"/>
    <cellStyle name="Normal 4 6 2 2 7 2" xfId="6838" xr:uid="{00000000-0005-0000-0000-00002B160000}"/>
    <cellStyle name="Normal 4 6 2 2 8" xfId="4773" xr:uid="{00000000-0005-0000-0000-00002C160000}"/>
    <cellStyle name="Normal 4 6 2 3" xfId="399" xr:uid="{00000000-0005-0000-0000-00002D160000}"/>
    <cellStyle name="Normal 4 6 2 3 2" xfId="874" xr:uid="{00000000-0005-0000-0000-00002E160000}"/>
    <cellStyle name="Normal 4 6 2 3 2 2" xfId="3109" xr:uid="{00000000-0005-0000-0000-00002F160000}"/>
    <cellStyle name="Normal 4 6 2 3 2 2 2" xfId="7333" xr:uid="{00000000-0005-0000-0000-000030160000}"/>
    <cellStyle name="Normal 4 6 2 3 2 3" xfId="5188" xr:uid="{00000000-0005-0000-0000-000031160000}"/>
    <cellStyle name="Normal 4 6 2 3 3" xfId="1292" xr:uid="{00000000-0005-0000-0000-000032160000}"/>
    <cellStyle name="Normal 4 6 2 3 3 2" xfId="3522" xr:uid="{00000000-0005-0000-0000-000033160000}"/>
    <cellStyle name="Normal 4 6 2 3 3 2 2" xfId="7746" xr:uid="{00000000-0005-0000-0000-000034160000}"/>
    <cellStyle name="Normal 4 6 2 3 3 3" xfId="5601" xr:uid="{00000000-0005-0000-0000-000035160000}"/>
    <cellStyle name="Normal 4 6 2 3 4" xfId="1705" xr:uid="{00000000-0005-0000-0000-000036160000}"/>
    <cellStyle name="Normal 4 6 2 3 4 2" xfId="3935" xr:uid="{00000000-0005-0000-0000-000037160000}"/>
    <cellStyle name="Normal 4 6 2 3 4 2 2" xfId="8159" xr:uid="{00000000-0005-0000-0000-000038160000}"/>
    <cellStyle name="Normal 4 6 2 3 4 3" xfId="6014" xr:uid="{00000000-0005-0000-0000-000039160000}"/>
    <cellStyle name="Normal 4 6 2 3 5" xfId="2119" xr:uid="{00000000-0005-0000-0000-00003A160000}"/>
    <cellStyle name="Normal 4 6 2 3 5 2" xfId="4348" xr:uid="{00000000-0005-0000-0000-00003B160000}"/>
    <cellStyle name="Normal 4 6 2 3 5 2 2" xfId="8572" xr:uid="{00000000-0005-0000-0000-00003C160000}"/>
    <cellStyle name="Normal 4 6 2 3 5 3" xfId="6427" xr:uid="{00000000-0005-0000-0000-00003D160000}"/>
    <cellStyle name="Normal 4 6 2 3 6" xfId="2555" xr:uid="{00000000-0005-0000-0000-00003E160000}"/>
    <cellStyle name="Normal 4 6 2 3 6 2" xfId="6840" xr:uid="{00000000-0005-0000-0000-00003F160000}"/>
    <cellStyle name="Normal 4 6 2 3 7" xfId="4775" xr:uid="{00000000-0005-0000-0000-000040160000}"/>
    <cellStyle name="Normal 4 6 2 4" xfId="871" xr:uid="{00000000-0005-0000-0000-000041160000}"/>
    <cellStyle name="Normal 4 6 2 4 2" xfId="3106" xr:uid="{00000000-0005-0000-0000-000042160000}"/>
    <cellStyle name="Normal 4 6 2 4 2 2" xfId="7330" xr:uid="{00000000-0005-0000-0000-000043160000}"/>
    <cellStyle name="Normal 4 6 2 4 3" xfId="5185" xr:uid="{00000000-0005-0000-0000-000044160000}"/>
    <cellStyle name="Normal 4 6 2 5" xfId="1289" xr:uid="{00000000-0005-0000-0000-000045160000}"/>
    <cellStyle name="Normal 4 6 2 5 2" xfId="3519" xr:uid="{00000000-0005-0000-0000-000046160000}"/>
    <cellStyle name="Normal 4 6 2 5 2 2" xfId="7743" xr:uid="{00000000-0005-0000-0000-000047160000}"/>
    <cellStyle name="Normal 4 6 2 5 3" xfId="5598" xr:uid="{00000000-0005-0000-0000-000048160000}"/>
    <cellStyle name="Normal 4 6 2 6" xfId="1702" xr:uid="{00000000-0005-0000-0000-000049160000}"/>
    <cellStyle name="Normal 4 6 2 6 2" xfId="3932" xr:uid="{00000000-0005-0000-0000-00004A160000}"/>
    <cellStyle name="Normal 4 6 2 6 2 2" xfId="8156" xr:uid="{00000000-0005-0000-0000-00004B160000}"/>
    <cellStyle name="Normal 4 6 2 6 3" xfId="6011" xr:uid="{00000000-0005-0000-0000-00004C160000}"/>
    <cellStyle name="Normal 4 6 2 7" xfId="2116" xr:uid="{00000000-0005-0000-0000-00004D160000}"/>
    <cellStyle name="Normal 4 6 2 7 2" xfId="4345" xr:uid="{00000000-0005-0000-0000-00004E160000}"/>
    <cellStyle name="Normal 4 6 2 7 2 2" xfId="8569" xr:uid="{00000000-0005-0000-0000-00004F160000}"/>
    <cellStyle name="Normal 4 6 2 7 3" xfId="6424" xr:uid="{00000000-0005-0000-0000-000050160000}"/>
    <cellStyle name="Normal 4 6 2 8" xfId="2552" xr:uid="{00000000-0005-0000-0000-000051160000}"/>
    <cellStyle name="Normal 4 6 2 8 2" xfId="6837" xr:uid="{00000000-0005-0000-0000-000052160000}"/>
    <cellStyle name="Normal 4 6 2 9" xfId="4772" xr:uid="{00000000-0005-0000-0000-000053160000}"/>
    <cellStyle name="Normal 4 6 3" xfId="400" xr:uid="{00000000-0005-0000-0000-000054160000}"/>
    <cellStyle name="Normal 4 6 3 2" xfId="401" xr:uid="{00000000-0005-0000-0000-000055160000}"/>
    <cellStyle name="Normal 4 6 3 2 2" xfId="876" xr:uid="{00000000-0005-0000-0000-000056160000}"/>
    <cellStyle name="Normal 4 6 3 2 2 2" xfId="3111" xr:uid="{00000000-0005-0000-0000-000057160000}"/>
    <cellStyle name="Normal 4 6 3 2 2 2 2" xfId="7335" xr:uid="{00000000-0005-0000-0000-000058160000}"/>
    <cellStyle name="Normal 4 6 3 2 2 3" xfId="5190" xr:uid="{00000000-0005-0000-0000-000059160000}"/>
    <cellStyle name="Normal 4 6 3 2 3" xfId="1294" xr:uid="{00000000-0005-0000-0000-00005A160000}"/>
    <cellStyle name="Normal 4 6 3 2 3 2" xfId="3524" xr:uid="{00000000-0005-0000-0000-00005B160000}"/>
    <cellStyle name="Normal 4 6 3 2 3 2 2" xfId="7748" xr:uid="{00000000-0005-0000-0000-00005C160000}"/>
    <cellStyle name="Normal 4 6 3 2 3 3" xfId="5603" xr:uid="{00000000-0005-0000-0000-00005D160000}"/>
    <cellStyle name="Normal 4 6 3 2 4" xfId="1707" xr:uid="{00000000-0005-0000-0000-00005E160000}"/>
    <cellStyle name="Normal 4 6 3 2 4 2" xfId="3937" xr:uid="{00000000-0005-0000-0000-00005F160000}"/>
    <cellStyle name="Normal 4 6 3 2 4 2 2" xfId="8161" xr:uid="{00000000-0005-0000-0000-000060160000}"/>
    <cellStyle name="Normal 4 6 3 2 4 3" xfId="6016" xr:uid="{00000000-0005-0000-0000-000061160000}"/>
    <cellStyle name="Normal 4 6 3 2 5" xfId="2121" xr:uid="{00000000-0005-0000-0000-000062160000}"/>
    <cellStyle name="Normal 4 6 3 2 5 2" xfId="4350" xr:uid="{00000000-0005-0000-0000-000063160000}"/>
    <cellStyle name="Normal 4 6 3 2 5 2 2" xfId="8574" xr:uid="{00000000-0005-0000-0000-000064160000}"/>
    <cellStyle name="Normal 4 6 3 2 5 3" xfId="6429" xr:uid="{00000000-0005-0000-0000-000065160000}"/>
    <cellStyle name="Normal 4 6 3 2 6" xfId="2557" xr:uid="{00000000-0005-0000-0000-000066160000}"/>
    <cellStyle name="Normal 4 6 3 2 6 2" xfId="6842" xr:uid="{00000000-0005-0000-0000-000067160000}"/>
    <cellStyle name="Normal 4 6 3 2 7" xfId="4777" xr:uid="{00000000-0005-0000-0000-000068160000}"/>
    <cellStyle name="Normal 4 6 3 3" xfId="875" xr:uid="{00000000-0005-0000-0000-000069160000}"/>
    <cellStyle name="Normal 4 6 3 3 2" xfId="3110" xr:uid="{00000000-0005-0000-0000-00006A160000}"/>
    <cellStyle name="Normal 4 6 3 3 2 2" xfId="7334" xr:uid="{00000000-0005-0000-0000-00006B160000}"/>
    <cellStyle name="Normal 4 6 3 3 3" xfId="5189" xr:uid="{00000000-0005-0000-0000-00006C160000}"/>
    <cellStyle name="Normal 4 6 3 4" xfId="1293" xr:uid="{00000000-0005-0000-0000-00006D160000}"/>
    <cellStyle name="Normal 4 6 3 4 2" xfId="3523" xr:uid="{00000000-0005-0000-0000-00006E160000}"/>
    <cellStyle name="Normal 4 6 3 4 2 2" xfId="7747" xr:uid="{00000000-0005-0000-0000-00006F160000}"/>
    <cellStyle name="Normal 4 6 3 4 3" xfId="5602" xr:uid="{00000000-0005-0000-0000-000070160000}"/>
    <cellStyle name="Normal 4 6 3 5" xfId="1706" xr:uid="{00000000-0005-0000-0000-000071160000}"/>
    <cellStyle name="Normal 4 6 3 5 2" xfId="3936" xr:uid="{00000000-0005-0000-0000-000072160000}"/>
    <cellStyle name="Normal 4 6 3 5 2 2" xfId="8160" xr:uid="{00000000-0005-0000-0000-000073160000}"/>
    <cellStyle name="Normal 4 6 3 5 3" xfId="6015" xr:uid="{00000000-0005-0000-0000-000074160000}"/>
    <cellStyle name="Normal 4 6 3 6" xfId="2120" xr:uid="{00000000-0005-0000-0000-000075160000}"/>
    <cellStyle name="Normal 4 6 3 6 2" xfId="4349" xr:uid="{00000000-0005-0000-0000-000076160000}"/>
    <cellStyle name="Normal 4 6 3 6 2 2" xfId="8573" xr:uid="{00000000-0005-0000-0000-000077160000}"/>
    <cellStyle name="Normal 4 6 3 6 3" xfId="6428" xr:uid="{00000000-0005-0000-0000-000078160000}"/>
    <cellStyle name="Normal 4 6 3 7" xfId="2556" xr:uid="{00000000-0005-0000-0000-000079160000}"/>
    <cellStyle name="Normal 4 6 3 7 2" xfId="6841" xr:uid="{00000000-0005-0000-0000-00007A160000}"/>
    <cellStyle name="Normal 4 6 3 8" xfId="4776" xr:uid="{00000000-0005-0000-0000-00007B160000}"/>
    <cellStyle name="Normal 4 6 4" xfId="402" xr:uid="{00000000-0005-0000-0000-00007C160000}"/>
    <cellStyle name="Normal 4 6 4 2" xfId="877" xr:uid="{00000000-0005-0000-0000-00007D160000}"/>
    <cellStyle name="Normal 4 6 4 2 2" xfId="3112" xr:uid="{00000000-0005-0000-0000-00007E160000}"/>
    <cellStyle name="Normal 4 6 4 2 2 2" xfId="7336" xr:uid="{00000000-0005-0000-0000-00007F160000}"/>
    <cellStyle name="Normal 4 6 4 2 3" xfId="5191" xr:uid="{00000000-0005-0000-0000-000080160000}"/>
    <cellStyle name="Normal 4 6 4 3" xfId="1295" xr:uid="{00000000-0005-0000-0000-000081160000}"/>
    <cellStyle name="Normal 4 6 4 3 2" xfId="3525" xr:uid="{00000000-0005-0000-0000-000082160000}"/>
    <cellStyle name="Normal 4 6 4 3 2 2" xfId="7749" xr:uid="{00000000-0005-0000-0000-000083160000}"/>
    <cellStyle name="Normal 4 6 4 3 3" xfId="5604" xr:uid="{00000000-0005-0000-0000-000084160000}"/>
    <cellStyle name="Normal 4 6 4 4" xfId="1708" xr:uid="{00000000-0005-0000-0000-000085160000}"/>
    <cellStyle name="Normal 4 6 4 4 2" xfId="3938" xr:uid="{00000000-0005-0000-0000-000086160000}"/>
    <cellStyle name="Normal 4 6 4 4 2 2" xfId="8162" xr:uid="{00000000-0005-0000-0000-000087160000}"/>
    <cellStyle name="Normal 4 6 4 4 3" xfId="6017" xr:uid="{00000000-0005-0000-0000-000088160000}"/>
    <cellStyle name="Normal 4 6 4 5" xfId="2122" xr:uid="{00000000-0005-0000-0000-000089160000}"/>
    <cellStyle name="Normal 4 6 4 5 2" xfId="4351" xr:uid="{00000000-0005-0000-0000-00008A160000}"/>
    <cellStyle name="Normal 4 6 4 5 2 2" xfId="8575" xr:uid="{00000000-0005-0000-0000-00008B160000}"/>
    <cellStyle name="Normal 4 6 4 5 3" xfId="6430" xr:uid="{00000000-0005-0000-0000-00008C160000}"/>
    <cellStyle name="Normal 4 6 4 6" xfId="2558" xr:uid="{00000000-0005-0000-0000-00008D160000}"/>
    <cellStyle name="Normal 4 6 4 6 2" xfId="6843" xr:uid="{00000000-0005-0000-0000-00008E160000}"/>
    <cellStyle name="Normal 4 6 4 7" xfId="4778" xr:uid="{00000000-0005-0000-0000-00008F160000}"/>
    <cellStyle name="Normal 4 6 5" xfId="870" xr:uid="{00000000-0005-0000-0000-000090160000}"/>
    <cellStyle name="Normal 4 6 5 2" xfId="3105" xr:uid="{00000000-0005-0000-0000-000091160000}"/>
    <cellStyle name="Normal 4 6 5 2 2" xfId="7329" xr:uid="{00000000-0005-0000-0000-000092160000}"/>
    <cellStyle name="Normal 4 6 5 3" xfId="5184" xr:uid="{00000000-0005-0000-0000-000093160000}"/>
    <cellStyle name="Normal 4 6 6" xfId="1288" xr:uid="{00000000-0005-0000-0000-000094160000}"/>
    <cellStyle name="Normal 4 6 6 2" xfId="3518" xr:uid="{00000000-0005-0000-0000-000095160000}"/>
    <cellStyle name="Normal 4 6 6 2 2" xfId="7742" xr:uid="{00000000-0005-0000-0000-000096160000}"/>
    <cellStyle name="Normal 4 6 6 3" xfId="5597" xr:uid="{00000000-0005-0000-0000-000097160000}"/>
    <cellStyle name="Normal 4 6 7" xfId="1701" xr:uid="{00000000-0005-0000-0000-000098160000}"/>
    <cellStyle name="Normal 4 6 7 2" xfId="3931" xr:uid="{00000000-0005-0000-0000-000099160000}"/>
    <cellStyle name="Normal 4 6 7 2 2" xfId="8155" xr:uid="{00000000-0005-0000-0000-00009A160000}"/>
    <cellStyle name="Normal 4 6 7 3" xfId="6010" xr:uid="{00000000-0005-0000-0000-00009B160000}"/>
    <cellStyle name="Normal 4 6 8" xfId="2115" xr:uid="{00000000-0005-0000-0000-00009C160000}"/>
    <cellStyle name="Normal 4 6 8 2" xfId="4344" xr:uid="{00000000-0005-0000-0000-00009D160000}"/>
    <cellStyle name="Normal 4 6 8 2 2" xfId="8568" xr:uid="{00000000-0005-0000-0000-00009E160000}"/>
    <cellStyle name="Normal 4 6 8 3" xfId="6423" xr:uid="{00000000-0005-0000-0000-00009F160000}"/>
    <cellStyle name="Normal 4 6 9" xfId="2551" xr:uid="{00000000-0005-0000-0000-0000A0160000}"/>
    <cellStyle name="Normal 4 6 9 2" xfId="6836" xr:uid="{00000000-0005-0000-0000-0000A1160000}"/>
    <cellStyle name="Normal 4 7" xfId="403" xr:uid="{00000000-0005-0000-0000-0000A2160000}"/>
    <cellStyle name="Normal 4 7 2" xfId="404" xr:uid="{00000000-0005-0000-0000-0000A3160000}"/>
    <cellStyle name="Normal 4 7 2 2" xfId="879" xr:uid="{00000000-0005-0000-0000-0000A4160000}"/>
    <cellStyle name="Normal 4 7 2 2 2" xfId="3114" xr:uid="{00000000-0005-0000-0000-0000A5160000}"/>
    <cellStyle name="Normal 4 7 2 2 2 2" xfId="7338" xr:uid="{00000000-0005-0000-0000-0000A6160000}"/>
    <cellStyle name="Normal 4 7 2 2 3" xfId="5193" xr:uid="{00000000-0005-0000-0000-0000A7160000}"/>
    <cellStyle name="Normal 4 7 2 3" xfId="1297" xr:uid="{00000000-0005-0000-0000-0000A8160000}"/>
    <cellStyle name="Normal 4 7 2 3 2" xfId="3527" xr:uid="{00000000-0005-0000-0000-0000A9160000}"/>
    <cellStyle name="Normal 4 7 2 3 2 2" xfId="7751" xr:uid="{00000000-0005-0000-0000-0000AA160000}"/>
    <cellStyle name="Normal 4 7 2 3 3" xfId="5606" xr:uid="{00000000-0005-0000-0000-0000AB160000}"/>
    <cellStyle name="Normal 4 7 2 4" xfId="1710" xr:uid="{00000000-0005-0000-0000-0000AC160000}"/>
    <cellStyle name="Normal 4 7 2 4 2" xfId="3940" xr:uid="{00000000-0005-0000-0000-0000AD160000}"/>
    <cellStyle name="Normal 4 7 2 4 2 2" xfId="8164" xr:uid="{00000000-0005-0000-0000-0000AE160000}"/>
    <cellStyle name="Normal 4 7 2 4 3" xfId="6019" xr:uid="{00000000-0005-0000-0000-0000AF160000}"/>
    <cellStyle name="Normal 4 7 2 5" xfId="2124" xr:uid="{00000000-0005-0000-0000-0000B0160000}"/>
    <cellStyle name="Normal 4 7 2 5 2" xfId="4353" xr:uid="{00000000-0005-0000-0000-0000B1160000}"/>
    <cellStyle name="Normal 4 7 2 5 2 2" xfId="8577" xr:uid="{00000000-0005-0000-0000-0000B2160000}"/>
    <cellStyle name="Normal 4 7 2 5 3" xfId="6432" xr:uid="{00000000-0005-0000-0000-0000B3160000}"/>
    <cellStyle name="Normal 4 7 2 6" xfId="2560" xr:uid="{00000000-0005-0000-0000-0000B4160000}"/>
    <cellStyle name="Normal 4 7 2 6 2" xfId="6845" xr:uid="{00000000-0005-0000-0000-0000B5160000}"/>
    <cellStyle name="Normal 4 7 2 7" xfId="4780" xr:uid="{00000000-0005-0000-0000-0000B6160000}"/>
    <cellStyle name="Normal 4 7 3" xfId="878" xr:uid="{00000000-0005-0000-0000-0000B7160000}"/>
    <cellStyle name="Normal 4 7 3 2" xfId="3113" xr:uid="{00000000-0005-0000-0000-0000B8160000}"/>
    <cellStyle name="Normal 4 7 3 2 2" xfId="7337" xr:uid="{00000000-0005-0000-0000-0000B9160000}"/>
    <cellStyle name="Normal 4 7 3 3" xfId="5192" xr:uid="{00000000-0005-0000-0000-0000BA160000}"/>
    <cellStyle name="Normal 4 7 4" xfId="1296" xr:uid="{00000000-0005-0000-0000-0000BB160000}"/>
    <cellStyle name="Normal 4 7 4 2" xfId="3526" xr:uid="{00000000-0005-0000-0000-0000BC160000}"/>
    <cellStyle name="Normal 4 7 4 2 2" xfId="7750" xr:uid="{00000000-0005-0000-0000-0000BD160000}"/>
    <cellStyle name="Normal 4 7 4 3" xfId="5605" xr:uid="{00000000-0005-0000-0000-0000BE160000}"/>
    <cellStyle name="Normal 4 7 5" xfId="1709" xr:uid="{00000000-0005-0000-0000-0000BF160000}"/>
    <cellStyle name="Normal 4 7 5 2" xfId="3939" xr:uid="{00000000-0005-0000-0000-0000C0160000}"/>
    <cellStyle name="Normal 4 7 5 2 2" xfId="8163" xr:uid="{00000000-0005-0000-0000-0000C1160000}"/>
    <cellStyle name="Normal 4 7 5 3" xfId="6018" xr:uid="{00000000-0005-0000-0000-0000C2160000}"/>
    <cellStyle name="Normal 4 7 6" xfId="2123" xr:uid="{00000000-0005-0000-0000-0000C3160000}"/>
    <cellStyle name="Normal 4 7 6 2" xfId="4352" xr:uid="{00000000-0005-0000-0000-0000C4160000}"/>
    <cellStyle name="Normal 4 7 6 2 2" xfId="8576" xr:uid="{00000000-0005-0000-0000-0000C5160000}"/>
    <cellStyle name="Normal 4 7 6 3" xfId="6431" xr:uid="{00000000-0005-0000-0000-0000C6160000}"/>
    <cellStyle name="Normal 4 7 7" xfId="2559" xr:uid="{00000000-0005-0000-0000-0000C7160000}"/>
    <cellStyle name="Normal 4 7 7 2" xfId="6844" xr:uid="{00000000-0005-0000-0000-0000C8160000}"/>
    <cellStyle name="Normal 4 7 8" xfId="4779" xr:uid="{00000000-0005-0000-0000-0000C9160000}"/>
    <cellStyle name="Normal 4 8" xfId="405" xr:uid="{00000000-0005-0000-0000-0000CA160000}"/>
    <cellStyle name="Normal 4 8 2" xfId="880" xr:uid="{00000000-0005-0000-0000-0000CB160000}"/>
    <cellStyle name="Normal 4 8 2 2" xfId="3115" xr:uid="{00000000-0005-0000-0000-0000CC160000}"/>
    <cellStyle name="Normal 4 8 2 2 2" xfId="7339" xr:uid="{00000000-0005-0000-0000-0000CD160000}"/>
    <cellStyle name="Normal 4 8 2 3" xfId="5194" xr:uid="{00000000-0005-0000-0000-0000CE160000}"/>
    <cellStyle name="Normal 4 8 3" xfId="1298" xr:uid="{00000000-0005-0000-0000-0000CF160000}"/>
    <cellStyle name="Normal 4 8 3 2" xfId="3528" xr:uid="{00000000-0005-0000-0000-0000D0160000}"/>
    <cellStyle name="Normal 4 8 3 2 2" xfId="7752" xr:uid="{00000000-0005-0000-0000-0000D1160000}"/>
    <cellStyle name="Normal 4 8 3 3" xfId="5607" xr:uid="{00000000-0005-0000-0000-0000D2160000}"/>
    <cellStyle name="Normal 4 8 4" xfId="1711" xr:uid="{00000000-0005-0000-0000-0000D3160000}"/>
    <cellStyle name="Normal 4 8 4 2" xfId="3941" xr:uid="{00000000-0005-0000-0000-0000D4160000}"/>
    <cellStyle name="Normal 4 8 4 2 2" xfId="8165" xr:uid="{00000000-0005-0000-0000-0000D5160000}"/>
    <cellStyle name="Normal 4 8 4 3" xfId="6020" xr:uid="{00000000-0005-0000-0000-0000D6160000}"/>
    <cellStyle name="Normal 4 8 5" xfId="2125" xr:uid="{00000000-0005-0000-0000-0000D7160000}"/>
    <cellStyle name="Normal 4 8 5 2" xfId="4354" xr:uid="{00000000-0005-0000-0000-0000D8160000}"/>
    <cellStyle name="Normal 4 8 5 2 2" xfId="8578" xr:uid="{00000000-0005-0000-0000-0000D9160000}"/>
    <cellStyle name="Normal 4 8 5 3" xfId="6433" xr:uid="{00000000-0005-0000-0000-0000DA160000}"/>
    <cellStyle name="Normal 4 8 6" xfId="2561" xr:uid="{00000000-0005-0000-0000-0000DB160000}"/>
    <cellStyle name="Normal 4 8 6 2" xfId="6846" xr:uid="{00000000-0005-0000-0000-0000DC160000}"/>
    <cellStyle name="Normal 4 8 7" xfId="4781" xr:uid="{00000000-0005-0000-0000-0000DD160000}"/>
    <cellStyle name="Normal 4 9" xfId="4718" xr:uid="{00000000-0005-0000-0000-0000DE160000}"/>
    <cellStyle name="Normal 5" xfId="406" xr:uid="{00000000-0005-0000-0000-0000DF160000}"/>
    <cellStyle name="Normal 5 10" xfId="1712" xr:uid="{00000000-0005-0000-0000-0000E0160000}"/>
    <cellStyle name="Normal 5 10 2" xfId="3942" xr:uid="{00000000-0005-0000-0000-0000E1160000}"/>
    <cellStyle name="Normal 5 10 2 2" xfId="8166" xr:uid="{00000000-0005-0000-0000-0000E2160000}"/>
    <cellStyle name="Normal 5 10 3" xfId="6021" xr:uid="{00000000-0005-0000-0000-0000E3160000}"/>
    <cellStyle name="Normal 5 11" xfId="2126" xr:uid="{00000000-0005-0000-0000-0000E4160000}"/>
    <cellStyle name="Normal 5 11 2" xfId="4355" xr:uid="{00000000-0005-0000-0000-0000E5160000}"/>
    <cellStyle name="Normal 5 11 2 2" xfId="8579" xr:uid="{00000000-0005-0000-0000-0000E6160000}"/>
    <cellStyle name="Normal 5 11 3" xfId="6434" xr:uid="{00000000-0005-0000-0000-0000E7160000}"/>
    <cellStyle name="Normal 5 12" xfId="2562" xr:uid="{00000000-0005-0000-0000-0000E8160000}"/>
    <cellStyle name="Normal 5 12 2" xfId="6847" xr:uid="{00000000-0005-0000-0000-0000E9160000}"/>
    <cellStyle name="Normal 5 13" xfId="4782" xr:uid="{00000000-0005-0000-0000-0000EA160000}"/>
    <cellStyle name="Normal 5 2" xfId="407" xr:uid="{00000000-0005-0000-0000-0000EB160000}"/>
    <cellStyle name="Normal 5 2 10" xfId="2127" xr:uid="{00000000-0005-0000-0000-0000EC160000}"/>
    <cellStyle name="Normal 5 2 10 2" xfId="4356" xr:uid="{00000000-0005-0000-0000-0000ED160000}"/>
    <cellStyle name="Normal 5 2 10 2 2" xfId="8580" xr:uid="{00000000-0005-0000-0000-0000EE160000}"/>
    <cellStyle name="Normal 5 2 10 3" xfId="6435" xr:uid="{00000000-0005-0000-0000-0000EF160000}"/>
    <cellStyle name="Normal 5 2 11" xfId="2563" xr:uid="{00000000-0005-0000-0000-0000F0160000}"/>
    <cellStyle name="Normal 5 2 11 2" xfId="6848" xr:uid="{00000000-0005-0000-0000-0000F1160000}"/>
    <cellStyle name="Normal 5 2 12" xfId="4783" xr:uid="{00000000-0005-0000-0000-0000F2160000}"/>
    <cellStyle name="Normal 5 2 2" xfId="408" xr:uid="{00000000-0005-0000-0000-0000F3160000}"/>
    <cellStyle name="Normal 5 2 2 10" xfId="2564" xr:uid="{00000000-0005-0000-0000-0000F4160000}"/>
    <cellStyle name="Normal 5 2 2 10 2" xfId="6849" xr:uid="{00000000-0005-0000-0000-0000F5160000}"/>
    <cellStyle name="Normal 5 2 2 11" xfId="4784" xr:uid="{00000000-0005-0000-0000-0000F6160000}"/>
    <cellStyle name="Normal 5 2 2 2" xfId="409" xr:uid="{00000000-0005-0000-0000-0000F7160000}"/>
    <cellStyle name="Normal 5 2 2 2 10" xfId="4785" xr:uid="{00000000-0005-0000-0000-0000F8160000}"/>
    <cellStyle name="Normal 5 2 2 2 2" xfId="410" xr:uid="{00000000-0005-0000-0000-0000F9160000}"/>
    <cellStyle name="Normal 5 2 2 2 2 2" xfId="411" xr:uid="{00000000-0005-0000-0000-0000FA160000}"/>
    <cellStyle name="Normal 5 2 2 2 2 2 2" xfId="412" xr:uid="{00000000-0005-0000-0000-0000FB160000}"/>
    <cellStyle name="Normal 5 2 2 2 2 2 2 2" xfId="887" xr:uid="{00000000-0005-0000-0000-0000FC160000}"/>
    <cellStyle name="Normal 5 2 2 2 2 2 2 2 2" xfId="3122" xr:uid="{00000000-0005-0000-0000-0000FD160000}"/>
    <cellStyle name="Normal 5 2 2 2 2 2 2 2 2 2" xfId="7346" xr:uid="{00000000-0005-0000-0000-0000FE160000}"/>
    <cellStyle name="Normal 5 2 2 2 2 2 2 2 3" xfId="5201" xr:uid="{00000000-0005-0000-0000-0000FF160000}"/>
    <cellStyle name="Normal 5 2 2 2 2 2 2 3" xfId="1305" xr:uid="{00000000-0005-0000-0000-000000170000}"/>
    <cellStyle name="Normal 5 2 2 2 2 2 2 3 2" xfId="3535" xr:uid="{00000000-0005-0000-0000-000001170000}"/>
    <cellStyle name="Normal 5 2 2 2 2 2 2 3 2 2" xfId="7759" xr:uid="{00000000-0005-0000-0000-000002170000}"/>
    <cellStyle name="Normal 5 2 2 2 2 2 2 3 3" xfId="5614" xr:uid="{00000000-0005-0000-0000-000003170000}"/>
    <cellStyle name="Normal 5 2 2 2 2 2 2 4" xfId="1718" xr:uid="{00000000-0005-0000-0000-000004170000}"/>
    <cellStyle name="Normal 5 2 2 2 2 2 2 4 2" xfId="3948" xr:uid="{00000000-0005-0000-0000-000005170000}"/>
    <cellStyle name="Normal 5 2 2 2 2 2 2 4 2 2" xfId="8172" xr:uid="{00000000-0005-0000-0000-000006170000}"/>
    <cellStyle name="Normal 5 2 2 2 2 2 2 4 3" xfId="6027" xr:uid="{00000000-0005-0000-0000-000007170000}"/>
    <cellStyle name="Normal 5 2 2 2 2 2 2 5" xfId="2132" xr:uid="{00000000-0005-0000-0000-000008170000}"/>
    <cellStyle name="Normal 5 2 2 2 2 2 2 5 2" xfId="4361" xr:uid="{00000000-0005-0000-0000-000009170000}"/>
    <cellStyle name="Normal 5 2 2 2 2 2 2 5 2 2" xfId="8585" xr:uid="{00000000-0005-0000-0000-00000A170000}"/>
    <cellStyle name="Normal 5 2 2 2 2 2 2 5 3" xfId="6440" xr:uid="{00000000-0005-0000-0000-00000B170000}"/>
    <cellStyle name="Normal 5 2 2 2 2 2 2 6" xfId="2568" xr:uid="{00000000-0005-0000-0000-00000C170000}"/>
    <cellStyle name="Normal 5 2 2 2 2 2 2 6 2" xfId="6853" xr:uid="{00000000-0005-0000-0000-00000D170000}"/>
    <cellStyle name="Normal 5 2 2 2 2 2 2 7" xfId="4788" xr:uid="{00000000-0005-0000-0000-00000E170000}"/>
    <cellStyle name="Normal 5 2 2 2 2 2 3" xfId="886" xr:uid="{00000000-0005-0000-0000-00000F170000}"/>
    <cellStyle name="Normal 5 2 2 2 2 2 3 2" xfId="3121" xr:uid="{00000000-0005-0000-0000-000010170000}"/>
    <cellStyle name="Normal 5 2 2 2 2 2 3 2 2" xfId="7345" xr:uid="{00000000-0005-0000-0000-000011170000}"/>
    <cellStyle name="Normal 5 2 2 2 2 2 3 3" xfId="5200" xr:uid="{00000000-0005-0000-0000-000012170000}"/>
    <cellStyle name="Normal 5 2 2 2 2 2 4" xfId="1304" xr:uid="{00000000-0005-0000-0000-000013170000}"/>
    <cellStyle name="Normal 5 2 2 2 2 2 4 2" xfId="3534" xr:uid="{00000000-0005-0000-0000-000014170000}"/>
    <cellStyle name="Normal 5 2 2 2 2 2 4 2 2" xfId="7758" xr:uid="{00000000-0005-0000-0000-000015170000}"/>
    <cellStyle name="Normal 5 2 2 2 2 2 4 3" xfId="5613" xr:uid="{00000000-0005-0000-0000-000016170000}"/>
    <cellStyle name="Normal 5 2 2 2 2 2 5" xfId="1717" xr:uid="{00000000-0005-0000-0000-000017170000}"/>
    <cellStyle name="Normal 5 2 2 2 2 2 5 2" xfId="3947" xr:uid="{00000000-0005-0000-0000-000018170000}"/>
    <cellStyle name="Normal 5 2 2 2 2 2 5 2 2" xfId="8171" xr:uid="{00000000-0005-0000-0000-000019170000}"/>
    <cellStyle name="Normal 5 2 2 2 2 2 5 3" xfId="6026" xr:uid="{00000000-0005-0000-0000-00001A170000}"/>
    <cellStyle name="Normal 5 2 2 2 2 2 6" xfId="2131" xr:uid="{00000000-0005-0000-0000-00001B170000}"/>
    <cellStyle name="Normal 5 2 2 2 2 2 6 2" xfId="4360" xr:uid="{00000000-0005-0000-0000-00001C170000}"/>
    <cellStyle name="Normal 5 2 2 2 2 2 6 2 2" xfId="8584" xr:uid="{00000000-0005-0000-0000-00001D170000}"/>
    <cellStyle name="Normal 5 2 2 2 2 2 6 3" xfId="6439" xr:uid="{00000000-0005-0000-0000-00001E170000}"/>
    <cellStyle name="Normal 5 2 2 2 2 2 7" xfId="2567" xr:uid="{00000000-0005-0000-0000-00001F170000}"/>
    <cellStyle name="Normal 5 2 2 2 2 2 7 2" xfId="6852" xr:uid="{00000000-0005-0000-0000-000020170000}"/>
    <cellStyle name="Normal 5 2 2 2 2 2 8" xfId="4787" xr:uid="{00000000-0005-0000-0000-000021170000}"/>
    <cellStyle name="Normal 5 2 2 2 2 3" xfId="413" xr:uid="{00000000-0005-0000-0000-000022170000}"/>
    <cellStyle name="Normal 5 2 2 2 2 3 2" xfId="888" xr:uid="{00000000-0005-0000-0000-000023170000}"/>
    <cellStyle name="Normal 5 2 2 2 2 3 2 2" xfId="3123" xr:uid="{00000000-0005-0000-0000-000024170000}"/>
    <cellStyle name="Normal 5 2 2 2 2 3 2 2 2" xfId="7347" xr:uid="{00000000-0005-0000-0000-000025170000}"/>
    <cellStyle name="Normal 5 2 2 2 2 3 2 3" xfId="5202" xr:uid="{00000000-0005-0000-0000-000026170000}"/>
    <cellStyle name="Normal 5 2 2 2 2 3 3" xfId="1306" xr:uid="{00000000-0005-0000-0000-000027170000}"/>
    <cellStyle name="Normal 5 2 2 2 2 3 3 2" xfId="3536" xr:uid="{00000000-0005-0000-0000-000028170000}"/>
    <cellStyle name="Normal 5 2 2 2 2 3 3 2 2" xfId="7760" xr:uid="{00000000-0005-0000-0000-000029170000}"/>
    <cellStyle name="Normal 5 2 2 2 2 3 3 3" xfId="5615" xr:uid="{00000000-0005-0000-0000-00002A170000}"/>
    <cellStyle name="Normal 5 2 2 2 2 3 4" xfId="1719" xr:uid="{00000000-0005-0000-0000-00002B170000}"/>
    <cellStyle name="Normal 5 2 2 2 2 3 4 2" xfId="3949" xr:uid="{00000000-0005-0000-0000-00002C170000}"/>
    <cellStyle name="Normal 5 2 2 2 2 3 4 2 2" xfId="8173" xr:uid="{00000000-0005-0000-0000-00002D170000}"/>
    <cellStyle name="Normal 5 2 2 2 2 3 4 3" xfId="6028" xr:uid="{00000000-0005-0000-0000-00002E170000}"/>
    <cellStyle name="Normal 5 2 2 2 2 3 5" xfId="2133" xr:uid="{00000000-0005-0000-0000-00002F170000}"/>
    <cellStyle name="Normal 5 2 2 2 2 3 5 2" xfId="4362" xr:uid="{00000000-0005-0000-0000-000030170000}"/>
    <cellStyle name="Normal 5 2 2 2 2 3 5 2 2" xfId="8586" xr:uid="{00000000-0005-0000-0000-000031170000}"/>
    <cellStyle name="Normal 5 2 2 2 2 3 5 3" xfId="6441" xr:uid="{00000000-0005-0000-0000-000032170000}"/>
    <cellStyle name="Normal 5 2 2 2 2 3 6" xfId="2569" xr:uid="{00000000-0005-0000-0000-000033170000}"/>
    <cellStyle name="Normal 5 2 2 2 2 3 6 2" xfId="6854" xr:uid="{00000000-0005-0000-0000-000034170000}"/>
    <cellStyle name="Normal 5 2 2 2 2 3 7" xfId="4789" xr:uid="{00000000-0005-0000-0000-000035170000}"/>
    <cellStyle name="Normal 5 2 2 2 2 4" xfId="885" xr:uid="{00000000-0005-0000-0000-000036170000}"/>
    <cellStyle name="Normal 5 2 2 2 2 4 2" xfId="3120" xr:uid="{00000000-0005-0000-0000-000037170000}"/>
    <cellStyle name="Normal 5 2 2 2 2 4 2 2" xfId="7344" xr:uid="{00000000-0005-0000-0000-000038170000}"/>
    <cellStyle name="Normal 5 2 2 2 2 4 3" xfId="5199" xr:uid="{00000000-0005-0000-0000-000039170000}"/>
    <cellStyle name="Normal 5 2 2 2 2 5" xfId="1303" xr:uid="{00000000-0005-0000-0000-00003A170000}"/>
    <cellStyle name="Normal 5 2 2 2 2 5 2" xfId="3533" xr:uid="{00000000-0005-0000-0000-00003B170000}"/>
    <cellStyle name="Normal 5 2 2 2 2 5 2 2" xfId="7757" xr:uid="{00000000-0005-0000-0000-00003C170000}"/>
    <cellStyle name="Normal 5 2 2 2 2 5 3" xfId="5612" xr:uid="{00000000-0005-0000-0000-00003D170000}"/>
    <cellStyle name="Normal 5 2 2 2 2 6" xfId="1716" xr:uid="{00000000-0005-0000-0000-00003E170000}"/>
    <cellStyle name="Normal 5 2 2 2 2 6 2" xfId="3946" xr:uid="{00000000-0005-0000-0000-00003F170000}"/>
    <cellStyle name="Normal 5 2 2 2 2 6 2 2" xfId="8170" xr:uid="{00000000-0005-0000-0000-000040170000}"/>
    <cellStyle name="Normal 5 2 2 2 2 6 3" xfId="6025" xr:uid="{00000000-0005-0000-0000-000041170000}"/>
    <cellStyle name="Normal 5 2 2 2 2 7" xfId="2130" xr:uid="{00000000-0005-0000-0000-000042170000}"/>
    <cellStyle name="Normal 5 2 2 2 2 7 2" xfId="4359" xr:uid="{00000000-0005-0000-0000-000043170000}"/>
    <cellStyle name="Normal 5 2 2 2 2 7 2 2" xfId="8583" xr:uid="{00000000-0005-0000-0000-000044170000}"/>
    <cellStyle name="Normal 5 2 2 2 2 7 3" xfId="6438" xr:uid="{00000000-0005-0000-0000-000045170000}"/>
    <cellStyle name="Normal 5 2 2 2 2 8" xfId="2566" xr:uid="{00000000-0005-0000-0000-000046170000}"/>
    <cellStyle name="Normal 5 2 2 2 2 8 2" xfId="6851" xr:uid="{00000000-0005-0000-0000-000047170000}"/>
    <cellStyle name="Normal 5 2 2 2 2 9" xfId="4786" xr:uid="{00000000-0005-0000-0000-000048170000}"/>
    <cellStyle name="Normal 5 2 2 2 3" xfId="414" xr:uid="{00000000-0005-0000-0000-000049170000}"/>
    <cellStyle name="Normal 5 2 2 2 3 2" xfId="415" xr:uid="{00000000-0005-0000-0000-00004A170000}"/>
    <cellStyle name="Normal 5 2 2 2 3 2 2" xfId="890" xr:uid="{00000000-0005-0000-0000-00004B170000}"/>
    <cellStyle name="Normal 5 2 2 2 3 2 2 2" xfId="3125" xr:uid="{00000000-0005-0000-0000-00004C170000}"/>
    <cellStyle name="Normal 5 2 2 2 3 2 2 2 2" xfId="7349" xr:uid="{00000000-0005-0000-0000-00004D170000}"/>
    <cellStyle name="Normal 5 2 2 2 3 2 2 3" xfId="5204" xr:uid="{00000000-0005-0000-0000-00004E170000}"/>
    <cellStyle name="Normal 5 2 2 2 3 2 3" xfId="1308" xr:uid="{00000000-0005-0000-0000-00004F170000}"/>
    <cellStyle name="Normal 5 2 2 2 3 2 3 2" xfId="3538" xr:uid="{00000000-0005-0000-0000-000050170000}"/>
    <cellStyle name="Normal 5 2 2 2 3 2 3 2 2" xfId="7762" xr:uid="{00000000-0005-0000-0000-000051170000}"/>
    <cellStyle name="Normal 5 2 2 2 3 2 3 3" xfId="5617" xr:uid="{00000000-0005-0000-0000-000052170000}"/>
    <cellStyle name="Normal 5 2 2 2 3 2 4" xfId="1721" xr:uid="{00000000-0005-0000-0000-000053170000}"/>
    <cellStyle name="Normal 5 2 2 2 3 2 4 2" xfId="3951" xr:uid="{00000000-0005-0000-0000-000054170000}"/>
    <cellStyle name="Normal 5 2 2 2 3 2 4 2 2" xfId="8175" xr:uid="{00000000-0005-0000-0000-000055170000}"/>
    <cellStyle name="Normal 5 2 2 2 3 2 4 3" xfId="6030" xr:uid="{00000000-0005-0000-0000-000056170000}"/>
    <cellStyle name="Normal 5 2 2 2 3 2 5" xfId="2135" xr:uid="{00000000-0005-0000-0000-000057170000}"/>
    <cellStyle name="Normal 5 2 2 2 3 2 5 2" xfId="4364" xr:uid="{00000000-0005-0000-0000-000058170000}"/>
    <cellStyle name="Normal 5 2 2 2 3 2 5 2 2" xfId="8588" xr:uid="{00000000-0005-0000-0000-000059170000}"/>
    <cellStyle name="Normal 5 2 2 2 3 2 5 3" xfId="6443" xr:uid="{00000000-0005-0000-0000-00005A170000}"/>
    <cellStyle name="Normal 5 2 2 2 3 2 6" xfId="2571" xr:uid="{00000000-0005-0000-0000-00005B170000}"/>
    <cellStyle name="Normal 5 2 2 2 3 2 6 2" xfId="6856" xr:uid="{00000000-0005-0000-0000-00005C170000}"/>
    <cellStyle name="Normal 5 2 2 2 3 2 7" xfId="4791" xr:uid="{00000000-0005-0000-0000-00005D170000}"/>
    <cellStyle name="Normal 5 2 2 2 3 3" xfId="889" xr:uid="{00000000-0005-0000-0000-00005E170000}"/>
    <cellStyle name="Normal 5 2 2 2 3 3 2" xfId="3124" xr:uid="{00000000-0005-0000-0000-00005F170000}"/>
    <cellStyle name="Normal 5 2 2 2 3 3 2 2" xfId="7348" xr:uid="{00000000-0005-0000-0000-000060170000}"/>
    <cellStyle name="Normal 5 2 2 2 3 3 3" xfId="5203" xr:uid="{00000000-0005-0000-0000-000061170000}"/>
    <cellStyle name="Normal 5 2 2 2 3 4" xfId="1307" xr:uid="{00000000-0005-0000-0000-000062170000}"/>
    <cellStyle name="Normal 5 2 2 2 3 4 2" xfId="3537" xr:uid="{00000000-0005-0000-0000-000063170000}"/>
    <cellStyle name="Normal 5 2 2 2 3 4 2 2" xfId="7761" xr:uid="{00000000-0005-0000-0000-000064170000}"/>
    <cellStyle name="Normal 5 2 2 2 3 4 3" xfId="5616" xr:uid="{00000000-0005-0000-0000-000065170000}"/>
    <cellStyle name="Normal 5 2 2 2 3 5" xfId="1720" xr:uid="{00000000-0005-0000-0000-000066170000}"/>
    <cellStyle name="Normal 5 2 2 2 3 5 2" xfId="3950" xr:uid="{00000000-0005-0000-0000-000067170000}"/>
    <cellStyle name="Normal 5 2 2 2 3 5 2 2" xfId="8174" xr:uid="{00000000-0005-0000-0000-000068170000}"/>
    <cellStyle name="Normal 5 2 2 2 3 5 3" xfId="6029" xr:uid="{00000000-0005-0000-0000-000069170000}"/>
    <cellStyle name="Normal 5 2 2 2 3 6" xfId="2134" xr:uid="{00000000-0005-0000-0000-00006A170000}"/>
    <cellStyle name="Normal 5 2 2 2 3 6 2" xfId="4363" xr:uid="{00000000-0005-0000-0000-00006B170000}"/>
    <cellStyle name="Normal 5 2 2 2 3 6 2 2" xfId="8587" xr:uid="{00000000-0005-0000-0000-00006C170000}"/>
    <cellStyle name="Normal 5 2 2 2 3 6 3" xfId="6442" xr:uid="{00000000-0005-0000-0000-00006D170000}"/>
    <cellStyle name="Normal 5 2 2 2 3 7" xfId="2570" xr:uid="{00000000-0005-0000-0000-00006E170000}"/>
    <cellStyle name="Normal 5 2 2 2 3 7 2" xfId="6855" xr:uid="{00000000-0005-0000-0000-00006F170000}"/>
    <cellStyle name="Normal 5 2 2 2 3 8" xfId="4790" xr:uid="{00000000-0005-0000-0000-000070170000}"/>
    <cellStyle name="Normal 5 2 2 2 4" xfId="416" xr:uid="{00000000-0005-0000-0000-000071170000}"/>
    <cellStyle name="Normal 5 2 2 2 4 2" xfId="891" xr:uid="{00000000-0005-0000-0000-000072170000}"/>
    <cellStyle name="Normal 5 2 2 2 4 2 2" xfId="3126" xr:uid="{00000000-0005-0000-0000-000073170000}"/>
    <cellStyle name="Normal 5 2 2 2 4 2 2 2" xfId="7350" xr:uid="{00000000-0005-0000-0000-000074170000}"/>
    <cellStyle name="Normal 5 2 2 2 4 2 3" xfId="5205" xr:uid="{00000000-0005-0000-0000-000075170000}"/>
    <cellStyle name="Normal 5 2 2 2 4 3" xfId="1309" xr:uid="{00000000-0005-0000-0000-000076170000}"/>
    <cellStyle name="Normal 5 2 2 2 4 3 2" xfId="3539" xr:uid="{00000000-0005-0000-0000-000077170000}"/>
    <cellStyle name="Normal 5 2 2 2 4 3 2 2" xfId="7763" xr:uid="{00000000-0005-0000-0000-000078170000}"/>
    <cellStyle name="Normal 5 2 2 2 4 3 3" xfId="5618" xr:uid="{00000000-0005-0000-0000-000079170000}"/>
    <cellStyle name="Normal 5 2 2 2 4 4" xfId="1722" xr:uid="{00000000-0005-0000-0000-00007A170000}"/>
    <cellStyle name="Normal 5 2 2 2 4 4 2" xfId="3952" xr:uid="{00000000-0005-0000-0000-00007B170000}"/>
    <cellStyle name="Normal 5 2 2 2 4 4 2 2" xfId="8176" xr:uid="{00000000-0005-0000-0000-00007C170000}"/>
    <cellStyle name="Normal 5 2 2 2 4 4 3" xfId="6031" xr:uid="{00000000-0005-0000-0000-00007D170000}"/>
    <cellStyle name="Normal 5 2 2 2 4 5" xfId="2136" xr:uid="{00000000-0005-0000-0000-00007E170000}"/>
    <cellStyle name="Normal 5 2 2 2 4 5 2" xfId="4365" xr:uid="{00000000-0005-0000-0000-00007F170000}"/>
    <cellStyle name="Normal 5 2 2 2 4 5 2 2" xfId="8589" xr:uid="{00000000-0005-0000-0000-000080170000}"/>
    <cellStyle name="Normal 5 2 2 2 4 5 3" xfId="6444" xr:uid="{00000000-0005-0000-0000-000081170000}"/>
    <cellStyle name="Normal 5 2 2 2 4 6" xfId="2572" xr:uid="{00000000-0005-0000-0000-000082170000}"/>
    <cellStyle name="Normal 5 2 2 2 4 6 2" xfId="6857" xr:uid="{00000000-0005-0000-0000-000083170000}"/>
    <cellStyle name="Normal 5 2 2 2 4 7" xfId="4792" xr:uid="{00000000-0005-0000-0000-000084170000}"/>
    <cellStyle name="Normal 5 2 2 2 5" xfId="884" xr:uid="{00000000-0005-0000-0000-000085170000}"/>
    <cellStyle name="Normal 5 2 2 2 5 2" xfId="3119" xr:uid="{00000000-0005-0000-0000-000086170000}"/>
    <cellStyle name="Normal 5 2 2 2 5 2 2" xfId="7343" xr:uid="{00000000-0005-0000-0000-000087170000}"/>
    <cellStyle name="Normal 5 2 2 2 5 3" xfId="5198" xr:uid="{00000000-0005-0000-0000-000088170000}"/>
    <cellStyle name="Normal 5 2 2 2 6" xfId="1302" xr:uid="{00000000-0005-0000-0000-000089170000}"/>
    <cellStyle name="Normal 5 2 2 2 6 2" xfId="3532" xr:uid="{00000000-0005-0000-0000-00008A170000}"/>
    <cellStyle name="Normal 5 2 2 2 6 2 2" xfId="7756" xr:uid="{00000000-0005-0000-0000-00008B170000}"/>
    <cellStyle name="Normal 5 2 2 2 6 3" xfId="5611" xr:uid="{00000000-0005-0000-0000-00008C170000}"/>
    <cellStyle name="Normal 5 2 2 2 7" xfId="1715" xr:uid="{00000000-0005-0000-0000-00008D170000}"/>
    <cellStyle name="Normal 5 2 2 2 7 2" xfId="3945" xr:uid="{00000000-0005-0000-0000-00008E170000}"/>
    <cellStyle name="Normal 5 2 2 2 7 2 2" xfId="8169" xr:uid="{00000000-0005-0000-0000-00008F170000}"/>
    <cellStyle name="Normal 5 2 2 2 7 3" xfId="6024" xr:uid="{00000000-0005-0000-0000-000090170000}"/>
    <cellStyle name="Normal 5 2 2 2 8" xfId="2129" xr:uid="{00000000-0005-0000-0000-000091170000}"/>
    <cellStyle name="Normal 5 2 2 2 8 2" xfId="4358" xr:uid="{00000000-0005-0000-0000-000092170000}"/>
    <cellStyle name="Normal 5 2 2 2 8 2 2" xfId="8582" xr:uid="{00000000-0005-0000-0000-000093170000}"/>
    <cellStyle name="Normal 5 2 2 2 8 3" xfId="6437" xr:uid="{00000000-0005-0000-0000-000094170000}"/>
    <cellStyle name="Normal 5 2 2 2 9" xfId="2565" xr:uid="{00000000-0005-0000-0000-000095170000}"/>
    <cellStyle name="Normal 5 2 2 2 9 2" xfId="6850" xr:uid="{00000000-0005-0000-0000-000096170000}"/>
    <cellStyle name="Normal 5 2 2 3" xfId="417" xr:uid="{00000000-0005-0000-0000-000097170000}"/>
    <cellStyle name="Normal 5 2 2 3 2" xfId="418" xr:uid="{00000000-0005-0000-0000-000098170000}"/>
    <cellStyle name="Normal 5 2 2 3 2 2" xfId="419" xr:uid="{00000000-0005-0000-0000-000099170000}"/>
    <cellStyle name="Normal 5 2 2 3 2 2 2" xfId="894" xr:uid="{00000000-0005-0000-0000-00009A170000}"/>
    <cellStyle name="Normal 5 2 2 3 2 2 2 2" xfId="3129" xr:uid="{00000000-0005-0000-0000-00009B170000}"/>
    <cellStyle name="Normal 5 2 2 3 2 2 2 2 2" xfId="7353" xr:uid="{00000000-0005-0000-0000-00009C170000}"/>
    <cellStyle name="Normal 5 2 2 3 2 2 2 3" xfId="5208" xr:uid="{00000000-0005-0000-0000-00009D170000}"/>
    <cellStyle name="Normal 5 2 2 3 2 2 3" xfId="1312" xr:uid="{00000000-0005-0000-0000-00009E170000}"/>
    <cellStyle name="Normal 5 2 2 3 2 2 3 2" xfId="3542" xr:uid="{00000000-0005-0000-0000-00009F170000}"/>
    <cellStyle name="Normal 5 2 2 3 2 2 3 2 2" xfId="7766" xr:uid="{00000000-0005-0000-0000-0000A0170000}"/>
    <cellStyle name="Normal 5 2 2 3 2 2 3 3" xfId="5621" xr:uid="{00000000-0005-0000-0000-0000A1170000}"/>
    <cellStyle name="Normal 5 2 2 3 2 2 4" xfId="1725" xr:uid="{00000000-0005-0000-0000-0000A2170000}"/>
    <cellStyle name="Normal 5 2 2 3 2 2 4 2" xfId="3955" xr:uid="{00000000-0005-0000-0000-0000A3170000}"/>
    <cellStyle name="Normal 5 2 2 3 2 2 4 2 2" xfId="8179" xr:uid="{00000000-0005-0000-0000-0000A4170000}"/>
    <cellStyle name="Normal 5 2 2 3 2 2 4 3" xfId="6034" xr:uid="{00000000-0005-0000-0000-0000A5170000}"/>
    <cellStyle name="Normal 5 2 2 3 2 2 5" xfId="2139" xr:uid="{00000000-0005-0000-0000-0000A6170000}"/>
    <cellStyle name="Normal 5 2 2 3 2 2 5 2" xfId="4368" xr:uid="{00000000-0005-0000-0000-0000A7170000}"/>
    <cellStyle name="Normal 5 2 2 3 2 2 5 2 2" xfId="8592" xr:uid="{00000000-0005-0000-0000-0000A8170000}"/>
    <cellStyle name="Normal 5 2 2 3 2 2 5 3" xfId="6447" xr:uid="{00000000-0005-0000-0000-0000A9170000}"/>
    <cellStyle name="Normal 5 2 2 3 2 2 6" xfId="2575" xr:uid="{00000000-0005-0000-0000-0000AA170000}"/>
    <cellStyle name="Normal 5 2 2 3 2 2 6 2" xfId="6860" xr:uid="{00000000-0005-0000-0000-0000AB170000}"/>
    <cellStyle name="Normal 5 2 2 3 2 2 7" xfId="4795" xr:uid="{00000000-0005-0000-0000-0000AC170000}"/>
    <cellStyle name="Normal 5 2 2 3 2 3" xfId="893" xr:uid="{00000000-0005-0000-0000-0000AD170000}"/>
    <cellStyle name="Normal 5 2 2 3 2 3 2" xfId="3128" xr:uid="{00000000-0005-0000-0000-0000AE170000}"/>
    <cellStyle name="Normal 5 2 2 3 2 3 2 2" xfId="7352" xr:uid="{00000000-0005-0000-0000-0000AF170000}"/>
    <cellStyle name="Normal 5 2 2 3 2 3 3" xfId="5207" xr:uid="{00000000-0005-0000-0000-0000B0170000}"/>
    <cellStyle name="Normal 5 2 2 3 2 4" xfId="1311" xr:uid="{00000000-0005-0000-0000-0000B1170000}"/>
    <cellStyle name="Normal 5 2 2 3 2 4 2" xfId="3541" xr:uid="{00000000-0005-0000-0000-0000B2170000}"/>
    <cellStyle name="Normal 5 2 2 3 2 4 2 2" xfId="7765" xr:uid="{00000000-0005-0000-0000-0000B3170000}"/>
    <cellStyle name="Normal 5 2 2 3 2 4 3" xfId="5620" xr:uid="{00000000-0005-0000-0000-0000B4170000}"/>
    <cellStyle name="Normal 5 2 2 3 2 5" xfId="1724" xr:uid="{00000000-0005-0000-0000-0000B5170000}"/>
    <cellStyle name="Normal 5 2 2 3 2 5 2" xfId="3954" xr:uid="{00000000-0005-0000-0000-0000B6170000}"/>
    <cellStyle name="Normal 5 2 2 3 2 5 2 2" xfId="8178" xr:uid="{00000000-0005-0000-0000-0000B7170000}"/>
    <cellStyle name="Normal 5 2 2 3 2 5 3" xfId="6033" xr:uid="{00000000-0005-0000-0000-0000B8170000}"/>
    <cellStyle name="Normal 5 2 2 3 2 6" xfId="2138" xr:uid="{00000000-0005-0000-0000-0000B9170000}"/>
    <cellStyle name="Normal 5 2 2 3 2 6 2" xfId="4367" xr:uid="{00000000-0005-0000-0000-0000BA170000}"/>
    <cellStyle name="Normal 5 2 2 3 2 6 2 2" xfId="8591" xr:uid="{00000000-0005-0000-0000-0000BB170000}"/>
    <cellStyle name="Normal 5 2 2 3 2 6 3" xfId="6446" xr:uid="{00000000-0005-0000-0000-0000BC170000}"/>
    <cellStyle name="Normal 5 2 2 3 2 7" xfId="2574" xr:uid="{00000000-0005-0000-0000-0000BD170000}"/>
    <cellStyle name="Normal 5 2 2 3 2 7 2" xfId="6859" xr:uid="{00000000-0005-0000-0000-0000BE170000}"/>
    <cellStyle name="Normal 5 2 2 3 2 8" xfId="4794" xr:uid="{00000000-0005-0000-0000-0000BF170000}"/>
    <cellStyle name="Normal 5 2 2 3 3" xfId="420" xr:uid="{00000000-0005-0000-0000-0000C0170000}"/>
    <cellStyle name="Normal 5 2 2 3 3 2" xfId="895" xr:uid="{00000000-0005-0000-0000-0000C1170000}"/>
    <cellStyle name="Normal 5 2 2 3 3 2 2" xfId="3130" xr:uid="{00000000-0005-0000-0000-0000C2170000}"/>
    <cellStyle name="Normal 5 2 2 3 3 2 2 2" xfId="7354" xr:uid="{00000000-0005-0000-0000-0000C3170000}"/>
    <cellStyle name="Normal 5 2 2 3 3 2 3" xfId="5209" xr:uid="{00000000-0005-0000-0000-0000C4170000}"/>
    <cellStyle name="Normal 5 2 2 3 3 3" xfId="1313" xr:uid="{00000000-0005-0000-0000-0000C5170000}"/>
    <cellStyle name="Normal 5 2 2 3 3 3 2" xfId="3543" xr:uid="{00000000-0005-0000-0000-0000C6170000}"/>
    <cellStyle name="Normal 5 2 2 3 3 3 2 2" xfId="7767" xr:uid="{00000000-0005-0000-0000-0000C7170000}"/>
    <cellStyle name="Normal 5 2 2 3 3 3 3" xfId="5622" xr:uid="{00000000-0005-0000-0000-0000C8170000}"/>
    <cellStyle name="Normal 5 2 2 3 3 4" xfId="1726" xr:uid="{00000000-0005-0000-0000-0000C9170000}"/>
    <cellStyle name="Normal 5 2 2 3 3 4 2" xfId="3956" xr:uid="{00000000-0005-0000-0000-0000CA170000}"/>
    <cellStyle name="Normal 5 2 2 3 3 4 2 2" xfId="8180" xr:uid="{00000000-0005-0000-0000-0000CB170000}"/>
    <cellStyle name="Normal 5 2 2 3 3 4 3" xfId="6035" xr:uid="{00000000-0005-0000-0000-0000CC170000}"/>
    <cellStyle name="Normal 5 2 2 3 3 5" xfId="2140" xr:uid="{00000000-0005-0000-0000-0000CD170000}"/>
    <cellStyle name="Normal 5 2 2 3 3 5 2" xfId="4369" xr:uid="{00000000-0005-0000-0000-0000CE170000}"/>
    <cellStyle name="Normal 5 2 2 3 3 5 2 2" xfId="8593" xr:uid="{00000000-0005-0000-0000-0000CF170000}"/>
    <cellStyle name="Normal 5 2 2 3 3 5 3" xfId="6448" xr:uid="{00000000-0005-0000-0000-0000D0170000}"/>
    <cellStyle name="Normal 5 2 2 3 3 6" xfId="2576" xr:uid="{00000000-0005-0000-0000-0000D1170000}"/>
    <cellStyle name="Normal 5 2 2 3 3 6 2" xfId="6861" xr:uid="{00000000-0005-0000-0000-0000D2170000}"/>
    <cellStyle name="Normal 5 2 2 3 3 7" xfId="4796" xr:uid="{00000000-0005-0000-0000-0000D3170000}"/>
    <cellStyle name="Normal 5 2 2 3 4" xfId="892" xr:uid="{00000000-0005-0000-0000-0000D4170000}"/>
    <cellStyle name="Normal 5 2 2 3 4 2" xfId="3127" xr:uid="{00000000-0005-0000-0000-0000D5170000}"/>
    <cellStyle name="Normal 5 2 2 3 4 2 2" xfId="7351" xr:uid="{00000000-0005-0000-0000-0000D6170000}"/>
    <cellStyle name="Normal 5 2 2 3 4 3" xfId="5206" xr:uid="{00000000-0005-0000-0000-0000D7170000}"/>
    <cellStyle name="Normal 5 2 2 3 5" xfId="1310" xr:uid="{00000000-0005-0000-0000-0000D8170000}"/>
    <cellStyle name="Normal 5 2 2 3 5 2" xfId="3540" xr:uid="{00000000-0005-0000-0000-0000D9170000}"/>
    <cellStyle name="Normal 5 2 2 3 5 2 2" xfId="7764" xr:uid="{00000000-0005-0000-0000-0000DA170000}"/>
    <cellStyle name="Normal 5 2 2 3 5 3" xfId="5619" xr:uid="{00000000-0005-0000-0000-0000DB170000}"/>
    <cellStyle name="Normal 5 2 2 3 6" xfId="1723" xr:uid="{00000000-0005-0000-0000-0000DC170000}"/>
    <cellStyle name="Normal 5 2 2 3 6 2" xfId="3953" xr:uid="{00000000-0005-0000-0000-0000DD170000}"/>
    <cellStyle name="Normal 5 2 2 3 6 2 2" xfId="8177" xr:uid="{00000000-0005-0000-0000-0000DE170000}"/>
    <cellStyle name="Normal 5 2 2 3 6 3" xfId="6032" xr:uid="{00000000-0005-0000-0000-0000DF170000}"/>
    <cellStyle name="Normal 5 2 2 3 7" xfId="2137" xr:uid="{00000000-0005-0000-0000-0000E0170000}"/>
    <cellStyle name="Normal 5 2 2 3 7 2" xfId="4366" xr:uid="{00000000-0005-0000-0000-0000E1170000}"/>
    <cellStyle name="Normal 5 2 2 3 7 2 2" xfId="8590" xr:uid="{00000000-0005-0000-0000-0000E2170000}"/>
    <cellStyle name="Normal 5 2 2 3 7 3" xfId="6445" xr:uid="{00000000-0005-0000-0000-0000E3170000}"/>
    <cellStyle name="Normal 5 2 2 3 8" xfId="2573" xr:uid="{00000000-0005-0000-0000-0000E4170000}"/>
    <cellStyle name="Normal 5 2 2 3 8 2" xfId="6858" xr:uid="{00000000-0005-0000-0000-0000E5170000}"/>
    <cellStyle name="Normal 5 2 2 3 9" xfId="4793" xr:uid="{00000000-0005-0000-0000-0000E6170000}"/>
    <cellStyle name="Normal 5 2 2 4" xfId="421" xr:uid="{00000000-0005-0000-0000-0000E7170000}"/>
    <cellStyle name="Normal 5 2 2 4 2" xfId="422" xr:uid="{00000000-0005-0000-0000-0000E8170000}"/>
    <cellStyle name="Normal 5 2 2 4 2 2" xfId="897" xr:uid="{00000000-0005-0000-0000-0000E9170000}"/>
    <cellStyle name="Normal 5 2 2 4 2 2 2" xfId="3132" xr:uid="{00000000-0005-0000-0000-0000EA170000}"/>
    <cellStyle name="Normal 5 2 2 4 2 2 2 2" xfId="7356" xr:uid="{00000000-0005-0000-0000-0000EB170000}"/>
    <cellStyle name="Normal 5 2 2 4 2 2 3" xfId="5211" xr:uid="{00000000-0005-0000-0000-0000EC170000}"/>
    <cellStyle name="Normal 5 2 2 4 2 3" xfId="1315" xr:uid="{00000000-0005-0000-0000-0000ED170000}"/>
    <cellStyle name="Normal 5 2 2 4 2 3 2" xfId="3545" xr:uid="{00000000-0005-0000-0000-0000EE170000}"/>
    <cellStyle name="Normal 5 2 2 4 2 3 2 2" xfId="7769" xr:uid="{00000000-0005-0000-0000-0000EF170000}"/>
    <cellStyle name="Normal 5 2 2 4 2 3 3" xfId="5624" xr:uid="{00000000-0005-0000-0000-0000F0170000}"/>
    <cellStyle name="Normal 5 2 2 4 2 4" xfId="1728" xr:uid="{00000000-0005-0000-0000-0000F1170000}"/>
    <cellStyle name="Normal 5 2 2 4 2 4 2" xfId="3958" xr:uid="{00000000-0005-0000-0000-0000F2170000}"/>
    <cellStyle name="Normal 5 2 2 4 2 4 2 2" xfId="8182" xr:uid="{00000000-0005-0000-0000-0000F3170000}"/>
    <cellStyle name="Normal 5 2 2 4 2 4 3" xfId="6037" xr:uid="{00000000-0005-0000-0000-0000F4170000}"/>
    <cellStyle name="Normal 5 2 2 4 2 5" xfId="2142" xr:uid="{00000000-0005-0000-0000-0000F5170000}"/>
    <cellStyle name="Normal 5 2 2 4 2 5 2" xfId="4371" xr:uid="{00000000-0005-0000-0000-0000F6170000}"/>
    <cellStyle name="Normal 5 2 2 4 2 5 2 2" xfId="8595" xr:uid="{00000000-0005-0000-0000-0000F7170000}"/>
    <cellStyle name="Normal 5 2 2 4 2 5 3" xfId="6450" xr:uid="{00000000-0005-0000-0000-0000F8170000}"/>
    <cellStyle name="Normal 5 2 2 4 2 6" xfId="2578" xr:uid="{00000000-0005-0000-0000-0000F9170000}"/>
    <cellStyle name="Normal 5 2 2 4 2 6 2" xfId="6863" xr:uid="{00000000-0005-0000-0000-0000FA170000}"/>
    <cellStyle name="Normal 5 2 2 4 2 7" xfId="4798" xr:uid="{00000000-0005-0000-0000-0000FB170000}"/>
    <cellStyle name="Normal 5 2 2 4 3" xfId="896" xr:uid="{00000000-0005-0000-0000-0000FC170000}"/>
    <cellStyle name="Normal 5 2 2 4 3 2" xfId="3131" xr:uid="{00000000-0005-0000-0000-0000FD170000}"/>
    <cellStyle name="Normal 5 2 2 4 3 2 2" xfId="7355" xr:uid="{00000000-0005-0000-0000-0000FE170000}"/>
    <cellStyle name="Normal 5 2 2 4 3 3" xfId="5210" xr:uid="{00000000-0005-0000-0000-0000FF170000}"/>
    <cellStyle name="Normal 5 2 2 4 4" xfId="1314" xr:uid="{00000000-0005-0000-0000-000000180000}"/>
    <cellStyle name="Normal 5 2 2 4 4 2" xfId="3544" xr:uid="{00000000-0005-0000-0000-000001180000}"/>
    <cellStyle name="Normal 5 2 2 4 4 2 2" xfId="7768" xr:uid="{00000000-0005-0000-0000-000002180000}"/>
    <cellStyle name="Normal 5 2 2 4 4 3" xfId="5623" xr:uid="{00000000-0005-0000-0000-000003180000}"/>
    <cellStyle name="Normal 5 2 2 4 5" xfId="1727" xr:uid="{00000000-0005-0000-0000-000004180000}"/>
    <cellStyle name="Normal 5 2 2 4 5 2" xfId="3957" xr:uid="{00000000-0005-0000-0000-000005180000}"/>
    <cellStyle name="Normal 5 2 2 4 5 2 2" xfId="8181" xr:uid="{00000000-0005-0000-0000-000006180000}"/>
    <cellStyle name="Normal 5 2 2 4 5 3" xfId="6036" xr:uid="{00000000-0005-0000-0000-000007180000}"/>
    <cellStyle name="Normal 5 2 2 4 6" xfId="2141" xr:uid="{00000000-0005-0000-0000-000008180000}"/>
    <cellStyle name="Normal 5 2 2 4 6 2" xfId="4370" xr:uid="{00000000-0005-0000-0000-000009180000}"/>
    <cellStyle name="Normal 5 2 2 4 6 2 2" xfId="8594" xr:uid="{00000000-0005-0000-0000-00000A180000}"/>
    <cellStyle name="Normal 5 2 2 4 6 3" xfId="6449" xr:uid="{00000000-0005-0000-0000-00000B180000}"/>
    <cellStyle name="Normal 5 2 2 4 7" xfId="2577" xr:uid="{00000000-0005-0000-0000-00000C180000}"/>
    <cellStyle name="Normal 5 2 2 4 7 2" xfId="6862" xr:uid="{00000000-0005-0000-0000-00000D180000}"/>
    <cellStyle name="Normal 5 2 2 4 8" xfId="4797" xr:uid="{00000000-0005-0000-0000-00000E180000}"/>
    <cellStyle name="Normal 5 2 2 5" xfId="423" xr:uid="{00000000-0005-0000-0000-00000F180000}"/>
    <cellStyle name="Normal 5 2 2 5 2" xfId="898" xr:uid="{00000000-0005-0000-0000-000010180000}"/>
    <cellStyle name="Normal 5 2 2 5 2 2" xfId="3133" xr:uid="{00000000-0005-0000-0000-000011180000}"/>
    <cellStyle name="Normal 5 2 2 5 2 2 2" xfId="7357" xr:uid="{00000000-0005-0000-0000-000012180000}"/>
    <cellStyle name="Normal 5 2 2 5 2 3" xfId="5212" xr:uid="{00000000-0005-0000-0000-000013180000}"/>
    <cellStyle name="Normal 5 2 2 5 3" xfId="1316" xr:uid="{00000000-0005-0000-0000-000014180000}"/>
    <cellStyle name="Normal 5 2 2 5 3 2" xfId="3546" xr:uid="{00000000-0005-0000-0000-000015180000}"/>
    <cellStyle name="Normal 5 2 2 5 3 2 2" xfId="7770" xr:uid="{00000000-0005-0000-0000-000016180000}"/>
    <cellStyle name="Normal 5 2 2 5 3 3" xfId="5625" xr:uid="{00000000-0005-0000-0000-000017180000}"/>
    <cellStyle name="Normal 5 2 2 5 4" xfId="1729" xr:uid="{00000000-0005-0000-0000-000018180000}"/>
    <cellStyle name="Normal 5 2 2 5 4 2" xfId="3959" xr:uid="{00000000-0005-0000-0000-000019180000}"/>
    <cellStyle name="Normal 5 2 2 5 4 2 2" xfId="8183" xr:uid="{00000000-0005-0000-0000-00001A180000}"/>
    <cellStyle name="Normal 5 2 2 5 4 3" xfId="6038" xr:uid="{00000000-0005-0000-0000-00001B180000}"/>
    <cellStyle name="Normal 5 2 2 5 5" xfId="2143" xr:uid="{00000000-0005-0000-0000-00001C180000}"/>
    <cellStyle name="Normal 5 2 2 5 5 2" xfId="4372" xr:uid="{00000000-0005-0000-0000-00001D180000}"/>
    <cellStyle name="Normal 5 2 2 5 5 2 2" xfId="8596" xr:uid="{00000000-0005-0000-0000-00001E180000}"/>
    <cellStyle name="Normal 5 2 2 5 5 3" xfId="6451" xr:uid="{00000000-0005-0000-0000-00001F180000}"/>
    <cellStyle name="Normal 5 2 2 5 6" xfId="2579" xr:uid="{00000000-0005-0000-0000-000020180000}"/>
    <cellStyle name="Normal 5 2 2 5 6 2" xfId="6864" xr:uid="{00000000-0005-0000-0000-000021180000}"/>
    <cellStyle name="Normal 5 2 2 5 7" xfId="4799" xr:uid="{00000000-0005-0000-0000-000022180000}"/>
    <cellStyle name="Normal 5 2 2 6" xfId="883" xr:uid="{00000000-0005-0000-0000-000023180000}"/>
    <cellStyle name="Normal 5 2 2 6 2" xfId="3118" xr:uid="{00000000-0005-0000-0000-000024180000}"/>
    <cellStyle name="Normal 5 2 2 6 2 2" xfId="7342" xr:uid="{00000000-0005-0000-0000-000025180000}"/>
    <cellStyle name="Normal 5 2 2 6 3" xfId="5197" xr:uid="{00000000-0005-0000-0000-000026180000}"/>
    <cellStyle name="Normal 5 2 2 7" xfId="1301" xr:uid="{00000000-0005-0000-0000-000027180000}"/>
    <cellStyle name="Normal 5 2 2 7 2" xfId="3531" xr:uid="{00000000-0005-0000-0000-000028180000}"/>
    <cellStyle name="Normal 5 2 2 7 2 2" xfId="7755" xr:uid="{00000000-0005-0000-0000-000029180000}"/>
    <cellStyle name="Normal 5 2 2 7 3" xfId="5610" xr:uid="{00000000-0005-0000-0000-00002A180000}"/>
    <cellStyle name="Normal 5 2 2 8" xfId="1714" xr:uid="{00000000-0005-0000-0000-00002B180000}"/>
    <cellStyle name="Normal 5 2 2 8 2" xfId="3944" xr:uid="{00000000-0005-0000-0000-00002C180000}"/>
    <cellStyle name="Normal 5 2 2 8 2 2" xfId="8168" xr:uid="{00000000-0005-0000-0000-00002D180000}"/>
    <cellStyle name="Normal 5 2 2 8 3" xfId="6023" xr:uid="{00000000-0005-0000-0000-00002E180000}"/>
    <cellStyle name="Normal 5 2 2 9" xfId="2128" xr:uid="{00000000-0005-0000-0000-00002F180000}"/>
    <cellStyle name="Normal 5 2 2 9 2" xfId="4357" xr:uid="{00000000-0005-0000-0000-000030180000}"/>
    <cellStyle name="Normal 5 2 2 9 2 2" xfId="8581" xr:uid="{00000000-0005-0000-0000-000031180000}"/>
    <cellStyle name="Normal 5 2 2 9 3" xfId="6436" xr:uid="{00000000-0005-0000-0000-000032180000}"/>
    <cellStyle name="Normal 5 2 3" xfId="424" xr:uid="{00000000-0005-0000-0000-000033180000}"/>
    <cellStyle name="Normal 5 2 3 10" xfId="4800" xr:uid="{00000000-0005-0000-0000-000034180000}"/>
    <cellStyle name="Normal 5 2 3 2" xfId="425" xr:uid="{00000000-0005-0000-0000-000035180000}"/>
    <cellStyle name="Normal 5 2 3 2 2" xfId="426" xr:uid="{00000000-0005-0000-0000-000036180000}"/>
    <cellStyle name="Normal 5 2 3 2 2 2" xfId="427" xr:uid="{00000000-0005-0000-0000-000037180000}"/>
    <cellStyle name="Normal 5 2 3 2 2 2 2" xfId="902" xr:uid="{00000000-0005-0000-0000-000038180000}"/>
    <cellStyle name="Normal 5 2 3 2 2 2 2 2" xfId="3137" xr:uid="{00000000-0005-0000-0000-000039180000}"/>
    <cellStyle name="Normal 5 2 3 2 2 2 2 2 2" xfId="7361" xr:uid="{00000000-0005-0000-0000-00003A180000}"/>
    <cellStyle name="Normal 5 2 3 2 2 2 2 3" xfId="5216" xr:uid="{00000000-0005-0000-0000-00003B180000}"/>
    <cellStyle name="Normal 5 2 3 2 2 2 3" xfId="1320" xr:uid="{00000000-0005-0000-0000-00003C180000}"/>
    <cellStyle name="Normal 5 2 3 2 2 2 3 2" xfId="3550" xr:uid="{00000000-0005-0000-0000-00003D180000}"/>
    <cellStyle name="Normal 5 2 3 2 2 2 3 2 2" xfId="7774" xr:uid="{00000000-0005-0000-0000-00003E180000}"/>
    <cellStyle name="Normal 5 2 3 2 2 2 3 3" xfId="5629" xr:uid="{00000000-0005-0000-0000-00003F180000}"/>
    <cellStyle name="Normal 5 2 3 2 2 2 4" xfId="1733" xr:uid="{00000000-0005-0000-0000-000040180000}"/>
    <cellStyle name="Normal 5 2 3 2 2 2 4 2" xfId="3963" xr:uid="{00000000-0005-0000-0000-000041180000}"/>
    <cellStyle name="Normal 5 2 3 2 2 2 4 2 2" xfId="8187" xr:uid="{00000000-0005-0000-0000-000042180000}"/>
    <cellStyle name="Normal 5 2 3 2 2 2 4 3" xfId="6042" xr:uid="{00000000-0005-0000-0000-000043180000}"/>
    <cellStyle name="Normal 5 2 3 2 2 2 5" xfId="2147" xr:uid="{00000000-0005-0000-0000-000044180000}"/>
    <cellStyle name="Normal 5 2 3 2 2 2 5 2" xfId="4376" xr:uid="{00000000-0005-0000-0000-000045180000}"/>
    <cellStyle name="Normal 5 2 3 2 2 2 5 2 2" xfId="8600" xr:uid="{00000000-0005-0000-0000-000046180000}"/>
    <cellStyle name="Normal 5 2 3 2 2 2 5 3" xfId="6455" xr:uid="{00000000-0005-0000-0000-000047180000}"/>
    <cellStyle name="Normal 5 2 3 2 2 2 6" xfId="2583" xr:uid="{00000000-0005-0000-0000-000048180000}"/>
    <cellStyle name="Normal 5 2 3 2 2 2 6 2" xfId="6868" xr:uid="{00000000-0005-0000-0000-000049180000}"/>
    <cellStyle name="Normal 5 2 3 2 2 2 7" xfId="4803" xr:uid="{00000000-0005-0000-0000-00004A180000}"/>
    <cellStyle name="Normal 5 2 3 2 2 3" xfId="901" xr:uid="{00000000-0005-0000-0000-00004B180000}"/>
    <cellStyle name="Normal 5 2 3 2 2 3 2" xfId="3136" xr:uid="{00000000-0005-0000-0000-00004C180000}"/>
    <cellStyle name="Normal 5 2 3 2 2 3 2 2" xfId="7360" xr:uid="{00000000-0005-0000-0000-00004D180000}"/>
    <cellStyle name="Normal 5 2 3 2 2 3 3" xfId="5215" xr:uid="{00000000-0005-0000-0000-00004E180000}"/>
    <cellStyle name="Normal 5 2 3 2 2 4" xfId="1319" xr:uid="{00000000-0005-0000-0000-00004F180000}"/>
    <cellStyle name="Normal 5 2 3 2 2 4 2" xfId="3549" xr:uid="{00000000-0005-0000-0000-000050180000}"/>
    <cellStyle name="Normal 5 2 3 2 2 4 2 2" xfId="7773" xr:uid="{00000000-0005-0000-0000-000051180000}"/>
    <cellStyle name="Normal 5 2 3 2 2 4 3" xfId="5628" xr:uid="{00000000-0005-0000-0000-000052180000}"/>
    <cellStyle name="Normal 5 2 3 2 2 5" xfId="1732" xr:uid="{00000000-0005-0000-0000-000053180000}"/>
    <cellStyle name="Normal 5 2 3 2 2 5 2" xfId="3962" xr:uid="{00000000-0005-0000-0000-000054180000}"/>
    <cellStyle name="Normal 5 2 3 2 2 5 2 2" xfId="8186" xr:uid="{00000000-0005-0000-0000-000055180000}"/>
    <cellStyle name="Normal 5 2 3 2 2 5 3" xfId="6041" xr:uid="{00000000-0005-0000-0000-000056180000}"/>
    <cellStyle name="Normal 5 2 3 2 2 6" xfId="2146" xr:uid="{00000000-0005-0000-0000-000057180000}"/>
    <cellStyle name="Normal 5 2 3 2 2 6 2" xfId="4375" xr:uid="{00000000-0005-0000-0000-000058180000}"/>
    <cellStyle name="Normal 5 2 3 2 2 6 2 2" xfId="8599" xr:uid="{00000000-0005-0000-0000-000059180000}"/>
    <cellStyle name="Normal 5 2 3 2 2 6 3" xfId="6454" xr:uid="{00000000-0005-0000-0000-00005A180000}"/>
    <cellStyle name="Normal 5 2 3 2 2 7" xfId="2582" xr:uid="{00000000-0005-0000-0000-00005B180000}"/>
    <cellStyle name="Normal 5 2 3 2 2 7 2" xfId="6867" xr:uid="{00000000-0005-0000-0000-00005C180000}"/>
    <cellStyle name="Normal 5 2 3 2 2 8" xfId="4802" xr:uid="{00000000-0005-0000-0000-00005D180000}"/>
    <cellStyle name="Normal 5 2 3 2 3" xfId="428" xr:uid="{00000000-0005-0000-0000-00005E180000}"/>
    <cellStyle name="Normal 5 2 3 2 3 2" xfId="903" xr:uid="{00000000-0005-0000-0000-00005F180000}"/>
    <cellStyle name="Normal 5 2 3 2 3 2 2" xfId="3138" xr:uid="{00000000-0005-0000-0000-000060180000}"/>
    <cellStyle name="Normal 5 2 3 2 3 2 2 2" xfId="7362" xr:uid="{00000000-0005-0000-0000-000061180000}"/>
    <cellStyle name="Normal 5 2 3 2 3 2 3" xfId="5217" xr:uid="{00000000-0005-0000-0000-000062180000}"/>
    <cellStyle name="Normal 5 2 3 2 3 3" xfId="1321" xr:uid="{00000000-0005-0000-0000-000063180000}"/>
    <cellStyle name="Normal 5 2 3 2 3 3 2" xfId="3551" xr:uid="{00000000-0005-0000-0000-000064180000}"/>
    <cellStyle name="Normal 5 2 3 2 3 3 2 2" xfId="7775" xr:uid="{00000000-0005-0000-0000-000065180000}"/>
    <cellStyle name="Normal 5 2 3 2 3 3 3" xfId="5630" xr:uid="{00000000-0005-0000-0000-000066180000}"/>
    <cellStyle name="Normal 5 2 3 2 3 4" xfId="1734" xr:uid="{00000000-0005-0000-0000-000067180000}"/>
    <cellStyle name="Normal 5 2 3 2 3 4 2" xfId="3964" xr:uid="{00000000-0005-0000-0000-000068180000}"/>
    <cellStyle name="Normal 5 2 3 2 3 4 2 2" xfId="8188" xr:uid="{00000000-0005-0000-0000-000069180000}"/>
    <cellStyle name="Normal 5 2 3 2 3 4 3" xfId="6043" xr:uid="{00000000-0005-0000-0000-00006A180000}"/>
    <cellStyle name="Normal 5 2 3 2 3 5" xfId="2148" xr:uid="{00000000-0005-0000-0000-00006B180000}"/>
    <cellStyle name="Normal 5 2 3 2 3 5 2" xfId="4377" xr:uid="{00000000-0005-0000-0000-00006C180000}"/>
    <cellStyle name="Normal 5 2 3 2 3 5 2 2" xfId="8601" xr:uid="{00000000-0005-0000-0000-00006D180000}"/>
    <cellStyle name="Normal 5 2 3 2 3 5 3" xfId="6456" xr:uid="{00000000-0005-0000-0000-00006E180000}"/>
    <cellStyle name="Normal 5 2 3 2 3 6" xfId="2584" xr:uid="{00000000-0005-0000-0000-00006F180000}"/>
    <cellStyle name="Normal 5 2 3 2 3 6 2" xfId="6869" xr:uid="{00000000-0005-0000-0000-000070180000}"/>
    <cellStyle name="Normal 5 2 3 2 3 7" xfId="4804" xr:uid="{00000000-0005-0000-0000-000071180000}"/>
    <cellStyle name="Normal 5 2 3 2 4" xfId="900" xr:uid="{00000000-0005-0000-0000-000072180000}"/>
    <cellStyle name="Normal 5 2 3 2 4 2" xfId="3135" xr:uid="{00000000-0005-0000-0000-000073180000}"/>
    <cellStyle name="Normal 5 2 3 2 4 2 2" xfId="7359" xr:uid="{00000000-0005-0000-0000-000074180000}"/>
    <cellStyle name="Normal 5 2 3 2 4 3" xfId="5214" xr:uid="{00000000-0005-0000-0000-000075180000}"/>
    <cellStyle name="Normal 5 2 3 2 5" xfId="1318" xr:uid="{00000000-0005-0000-0000-000076180000}"/>
    <cellStyle name="Normal 5 2 3 2 5 2" xfId="3548" xr:uid="{00000000-0005-0000-0000-000077180000}"/>
    <cellStyle name="Normal 5 2 3 2 5 2 2" xfId="7772" xr:uid="{00000000-0005-0000-0000-000078180000}"/>
    <cellStyle name="Normal 5 2 3 2 5 3" xfId="5627" xr:uid="{00000000-0005-0000-0000-000079180000}"/>
    <cellStyle name="Normal 5 2 3 2 6" xfId="1731" xr:uid="{00000000-0005-0000-0000-00007A180000}"/>
    <cellStyle name="Normal 5 2 3 2 6 2" xfId="3961" xr:uid="{00000000-0005-0000-0000-00007B180000}"/>
    <cellStyle name="Normal 5 2 3 2 6 2 2" xfId="8185" xr:uid="{00000000-0005-0000-0000-00007C180000}"/>
    <cellStyle name="Normal 5 2 3 2 6 3" xfId="6040" xr:uid="{00000000-0005-0000-0000-00007D180000}"/>
    <cellStyle name="Normal 5 2 3 2 7" xfId="2145" xr:uid="{00000000-0005-0000-0000-00007E180000}"/>
    <cellStyle name="Normal 5 2 3 2 7 2" xfId="4374" xr:uid="{00000000-0005-0000-0000-00007F180000}"/>
    <cellStyle name="Normal 5 2 3 2 7 2 2" xfId="8598" xr:uid="{00000000-0005-0000-0000-000080180000}"/>
    <cellStyle name="Normal 5 2 3 2 7 3" xfId="6453" xr:uid="{00000000-0005-0000-0000-000081180000}"/>
    <cellStyle name="Normal 5 2 3 2 8" xfId="2581" xr:uid="{00000000-0005-0000-0000-000082180000}"/>
    <cellStyle name="Normal 5 2 3 2 8 2" xfId="6866" xr:uid="{00000000-0005-0000-0000-000083180000}"/>
    <cellStyle name="Normal 5 2 3 2 9" xfId="4801" xr:uid="{00000000-0005-0000-0000-000084180000}"/>
    <cellStyle name="Normal 5 2 3 3" xfId="429" xr:uid="{00000000-0005-0000-0000-000085180000}"/>
    <cellStyle name="Normal 5 2 3 3 2" xfId="430" xr:uid="{00000000-0005-0000-0000-000086180000}"/>
    <cellStyle name="Normal 5 2 3 3 2 2" xfId="905" xr:uid="{00000000-0005-0000-0000-000087180000}"/>
    <cellStyle name="Normal 5 2 3 3 2 2 2" xfId="3140" xr:uid="{00000000-0005-0000-0000-000088180000}"/>
    <cellStyle name="Normal 5 2 3 3 2 2 2 2" xfId="7364" xr:uid="{00000000-0005-0000-0000-000089180000}"/>
    <cellStyle name="Normal 5 2 3 3 2 2 3" xfId="5219" xr:uid="{00000000-0005-0000-0000-00008A180000}"/>
    <cellStyle name="Normal 5 2 3 3 2 3" xfId="1323" xr:uid="{00000000-0005-0000-0000-00008B180000}"/>
    <cellStyle name="Normal 5 2 3 3 2 3 2" xfId="3553" xr:uid="{00000000-0005-0000-0000-00008C180000}"/>
    <cellStyle name="Normal 5 2 3 3 2 3 2 2" xfId="7777" xr:uid="{00000000-0005-0000-0000-00008D180000}"/>
    <cellStyle name="Normal 5 2 3 3 2 3 3" xfId="5632" xr:uid="{00000000-0005-0000-0000-00008E180000}"/>
    <cellStyle name="Normal 5 2 3 3 2 4" xfId="1736" xr:uid="{00000000-0005-0000-0000-00008F180000}"/>
    <cellStyle name="Normal 5 2 3 3 2 4 2" xfId="3966" xr:uid="{00000000-0005-0000-0000-000090180000}"/>
    <cellStyle name="Normal 5 2 3 3 2 4 2 2" xfId="8190" xr:uid="{00000000-0005-0000-0000-000091180000}"/>
    <cellStyle name="Normal 5 2 3 3 2 4 3" xfId="6045" xr:uid="{00000000-0005-0000-0000-000092180000}"/>
    <cellStyle name="Normal 5 2 3 3 2 5" xfId="2150" xr:uid="{00000000-0005-0000-0000-000093180000}"/>
    <cellStyle name="Normal 5 2 3 3 2 5 2" xfId="4379" xr:uid="{00000000-0005-0000-0000-000094180000}"/>
    <cellStyle name="Normal 5 2 3 3 2 5 2 2" xfId="8603" xr:uid="{00000000-0005-0000-0000-000095180000}"/>
    <cellStyle name="Normal 5 2 3 3 2 5 3" xfId="6458" xr:uid="{00000000-0005-0000-0000-000096180000}"/>
    <cellStyle name="Normal 5 2 3 3 2 6" xfId="2586" xr:uid="{00000000-0005-0000-0000-000097180000}"/>
    <cellStyle name="Normal 5 2 3 3 2 6 2" xfId="6871" xr:uid="{00000000-0005-0000-0000-000098180000}"/>
    <cellStyle name="Normal 5 2 3 3 2 7" xfId="4806" xr:uid="{00000000-0005-0000-0000-000099180000}"/>
    <cellStyle name="Normal 5 2 3 3 3" xfId="904" xr:uid="{00000000-0005-0000-0000-00009A180000}"/>
    <cellStyle name="Normal 5 2 3 3 3 2" xfId="3139" xr:uid="{00000000-0005-0000-0000-00009B180000}"/>
    <cellStyle name="Normal 5 2 3 3 3 2 2" xfId="7363" xr:uid="{00000000-0005-0000-0000-00009C180000}"/>
    <cellStyle name="Normal 5 2 3 3 3 3" xfId="5218" xr:uid="{00000000-0005-0000-0000-00009D180000}"/>
    <cellStyle name="Normal 5 2 3 3 4" xfId="1322" xr:uid="{00000000-0005-0000-0000-00009E180000}"/>
    <cellStyle name="Normal 5 2 3 3 4 2" xfId="3552" xr:uid="{00000000-0005-0000-0000-00009F180000}"/>
    <cellStyle name="Normal 5 2 3 3 4 2 2" xfId="7776" xr:uid="{00000000-0005-0000-0000-0000A0180000}"/>
    <cellStyle name="Normal 5 2 3 3 4 3" xfId="5631" xr:uid="{00000000-0005-0000-0000-0000A1180000}"/>
    <cellStyle name="Normal 5 2 3 3 5" xfId="1735" xr:uid="{00000000-0005-0000-0000-0000A2180000}"/>
    <cellStyle name="Normal 5 2 3 3 5 2" xfId="3965" xr:uid="{00000000-0005-0000-0000-0000A3180000}"/>
    <cellStyle name="Normal 5 2 3 3 5 2 2" xfId="8189" xr:uid="{00000000-0005-0000-0000-0000A4180000}"/>
    <cellStyle name="Normal 5 2 3 3 5 3" xfId="6044" xr:uid="{00000000-0005-0000-0000-0000A5180000}"/>
    <cellStyle name="Normal 5 2 3 3 6" xfId="2149" xr:uid="{00000000-0005-0000-0000-0000A6180000}"/>
    <cellStyle name="Normal 5 2 3 3 6 2" xfId="4378" xr:uid="{00000000-0005-0000-0000-0000A7180000}"/>
    <cellStyle name="Normal 5 2 3 3 6 2 2" xfId="8602" xr:uid="{00000000-0005-0000-0000-0000A8180000}"/>
    <cellStyle name="Normal 5 2 3 3 6 3" xfId="6457" xr:uid="{00000000-0005-0000-0000-0000A9180000}"/>
    <cellStyle name="Normal 5 2 3 3 7" xfId="2585" xr:uid="{00000000-0005-0000-0000-0000AA180000}"/>
    <cellStyle name="Normal 5 2 3 3 7 2" xfId="6870" xr:uid="{00000000-0005-0000-0000-0000AB180000}"/>
    <cellStyle name="Normal 5 2 3 3 8" xfId="4805" xr:uid="{00000000-0005-0000-0000-0000AC180000}"/>
    <cellStyle name="Normal 5 2 3 4" xfId="431" xr:uid="{00000000-0005-0000-0000-0000AD180000}"/>
    <cellStyle name="Normal 5 2 3 4 2" xfId="906" xr:uid="{00000000-0005-0000-0000-0000AE180000}"/>
    <cellStyle name="Normal 5 2 3 4 2 2" xfId="3141" xr:uid="{00000000-0005-0000-0000-0000AF180000}"/>
    <cellStyle name="Normal 5 2 3 4 2 2 2" xfId="7365" xr:uid="{00000000-0005-0000-0000-0000B0180000}"/>
    <cellStyle name="Normal 5 2 3 4 2 3" xfId="5220" xr:uid="{00000000-0005-0000-0000-0000B1180000}"/>
    <cellStyle name="Normal 5 2 3 4 3" xfId="1324" xr:uid="{00000000-0005-0000-0000-0000B2180000}"/>
    <cellStyle name="Normal 5 2 3 4 3 2" xfId="3554" xr:uid="{00000000-0005-0000-0000-0000B3180000}"/>
    <cellStyle name="Normal 5 2 3 4 3 2 2" xfId="7778" xr:uid="{00000000-0005-0000-0000-0000B4180000}"/>
    <cellStyle name="Normal 5 2 3 4 3 3" xfId="5633" xr:uid="{00000000-0005-0000-0000-0000B5180000}"/>
    <cellStyle name="Normal 5 2 3 4 4" xfId="1737" xr:uid="{00000000-0005-0000-0000-0000B6180000}"/>
    <cellStyle name="Normal 5 2 3 4 4 2" xfId="3967" xr:uid="{00000000-0005-0000-0000-0000B7180000}"/>
    <cellStyle name="Normal 5 2 3 4 4 2 2" xfId="8191" xr:uid="{00000000-0005-0000-0000-0000B8180000}"/>
    <cellStyle name="Normal 5 2 3 4 4 3" xfId="6046" xr:uid="{00000000-0005-0000-0000-0000B9180000}"/>
    <cellStyle name="Normal 5 2 3 4 5" xfId="2151" xr:uid="{00000000-0005-0000-0000-0000BA180000}"/>
    <cellStyle name="Normal 5 2 3 4 5 2" xfId="4380" xr:uid="{00000000-0005-0000-0000-0000BB180000}"/>
    <cellStyle name="Normal 5 2 3 4 5 2 2" xfId="8604" xr:uid="{00000000-0005-0000-0000-0000BC180000}"/>
    <cellStyle name="Normal 5 2 3 4 5 3" xfId="6459" xr:uid="{00000000-0005-0000-0000-0000BD180000}"/>
    <cellStyle name="Normal 5 2 3 4 6" xfId="2587" xr:uid="{00000000-0005-0000-0000-0000BE180000}"/>
    <cellStyle name="Normal 5 2 3 4 6 2" xfId="6872" xr:uid="{00000000-0005-0000-0000-0000BF180000}"/>
    <cellStyle name="Normal 5 2 3 4 7" xfId="4807" xr:uid="{00000000-0005-0000-0000-0000C0180000}"/>
    <cellStyle name="Normal 5 2 3 5" xfId="899" xr:uid="{00000000-0005-0000-0000-0000C1180000}"/>
    <cellStyle name="Normal 5 2 3 5 2" xfId="3134" xr:uid="{00000000-0005-0000-0000-0000C2180000}"/>
    <cellStyle name="Normal 5 2 3 5 2 2" xfId="7358" xr:uid="{00000000-0005-0000-0000-0000C3180000}"/>
    <cellStyle name="Normal 5 2 3 5 3" xfId="5213" xr:uid="{00000000-0005-0000-0000-0000C4180000}"/>
    <cellStyle name="Normal 5 2 3 6" xfId="1317" xr:uid="{00000000-0005-0000-0000-0000C5180000}"/>
    <cellStyle name="Normal 5 2 3 6 2" xfId="3547" xr:uid="{00000000-0005-0000-0000-0000C6180000}"/>
    <cellStyle name="Normal 5 2 3 6 2 2" xfId="7771" xr:uid="{00000000-0005-0000-0000-0000C7180000}"/>
    <cellStyle name="Normal 5 2 3 6 3" xfId="5626" xr:uid="{00000000-0005-0000-0000-0000C8180000}"/>
    <cellStyle name="Normal 5 2 3 7" xfId="1730" xr:uid="{00000000-0005-0000-0000-0000C9180000}"/>
    <cellStyle name="Normal 5 2 3 7 2" xfId="3960" xr:uid="{00000000-0005-0000-0000-0000CA180000}"/>
    <cellStyle name="Normal 5 2 3 7 2 2" xfId="8184" xr:uid="{00000000-0005-0000-0000-0000CB180000}"/>
    <cellStyle name="Normal 5 2 3 7 3" xfId="6039" xr:uid="{00000000-0005-0000-0000-0000CC180000}"/>
    <cellStyle name="Normal 5 2 3 8" xfId="2144" xr:uid="{00000000-0005-0000-0000-0000CD180000}"/>
    <cellStyle name="Normal 5 2 3 8 2" xfId="4373" xr:uid="{00000000-0005-0000-0000-0000CE180000}"/>
    <cellStyle name="Normal 5 2 3 8 2 2" xfId="8597" xr:uid="{00000000-0005-0000-0000-0000CF180000}"/>
    <cellStyle name="Normal 5 2 3 8 3" xfId="6452" xr:uid="{00000000-0005-0000-0000-0000D0180000}"/>
    <cellStyle name="Normal 5 2 3 9" xfId="2580" xr:uid="{00000000-0005-0000-0000-0000D1180000}"/>
    <cellStyle name="Normal 5 2 3 9 2" xfId="6865" xr:uid="{00000000-0005-0000-0000-0000D2180000}"/>
    <cellStyle name="Normal 5 2 4" xfId="432" xr:uid="{00000000-0005-0000-0000-0000D3180000}"/>
    <cellStyle name="Normal 5 2 4 2" xfId="433" xr:uid="{00000000-0005-0000-0000-0000D4180000}"/>
    <cellStyle name="Normal 5 2 4 2 2" xfId="434" xr:uid="{00000000-0005-0000-0000-0000D5180000}"/>
    <cellStyle name="Normal 5 2 4 2 2 2" xfId="909" xr:uid="{00000000-0005-0000-0000-0000D6180000}"/>
    <cellStyle name="Normal 5 2 4 2 2 2 2" xfId="3144" xr:uid="{00000000-0005-0000-0000-0000D7180000}"/>
    <cellStyle name="Normal 5 2 4 2 2 2 2 2" xfId="7368" xr:uid="{00000000-0005-0000-0000-0000D8180000}"/>
    <cellStyle name="Normal 5 2 4 2 2 2 3" xfId="5223" xr:uid="{00000000-0005-0000-0000-0000D9180000}"/>
    <cellStyle name="Normal 5 2 4 2 2 3" xfId="1327" xr:uid="{00000000-0005-0000-0000-0000DA180000}"/>
    <cellStyle name="Normal 5 2 4 2 2 3 2" xfId="3557" xr:uid="{00000000-0005-0000-0000-0000DB180000}"/>
    <cellStyle name="Normal 5 2 4 2 2 3 2 2" xfId="7781" xr:uid="{00000000-0005-0000-0000-0000DC180000}"/>
    <cellStyle name="Normal 5 2 4 2 2 3 3" xfId="5636" xr:uid="{00000000-0005-0000-0000-0000DD180000}"/>
    <cellStyle name="Normal 5 2 4 2 2 4" xfId="1740" xr:uid="{00000000-0005-0000-0000-0000DE180000}"/>
    <cellStyle name="Normal 5 2 4 2 2 4 2" xfId="3970" xr:uid="{00000000-0005-0000-0000-0000DF180000}"/>
    <cellStyle name="Normal 5 2 4 2 2 4 2 2" xfId="8194" xr:uid="{00000000-0005-0000-0000-0000E0180000}"/>
    <cellStyle name="Normal 5 2 4 2 2 4 3" xfId="6049" xr:uid="{00000000-0005-0000-0000-0000E1180000}"/>
    <cellStyle name="Normal 5 2 4 2 2 5" xfId="2154" xr:uid="{00000000-0005-0000-0000-0000E2180000}"/>
    <cellStyle name="Normal 5 2 4 2 2 5 2" xfId="4383" xr:uid="{00000000-0005-0000-0000-0000E3180000}"/>
    <cellStyle name="Normal 5 2 4 2 2 5 2 2" xfId="8607" xr:uid="{00000000-0005-0000-0000-0000E4180000}"/>
    <cellStyle name="Normal 5 2 4 2 2 5 3" xfId="6462" xr:uid="{00000000-0005-0000-0000-0000E5180000}"/>
    <cellStyle name="Normal 5 2 4 2 2 6" xfId="2590" xr:uid="{00000000-0005-0000-0000-0000E6180000}"/>
    <cellStyle name="Normal 5 2 4 2 2 6 2" xfId="6875" xr:uid="{00000000-0005-0000-0000-0000E7180000}"/>
    <cellStyle name="Normal 5 2 4 2 2 7" xfId="4810" xr:uid="{00000000-0005-0000-0000-0000E8180000}"/>
    <cellStyle name="Normal 5 2 4 2 3" xfId="908" xr:uid="{00000000-0005-0000-0000-0000E9180000}"/>
    <cellStyle name="Normal 5 2 4 2 3 2" xfId="3143" xr:uid="{00000000-0005-0000-0000-0000EA180000}"/>
    <cellStyle name="Normal 5 2 4 2 3 2 2" xfId="7367" xr:uid="{00000000-0005-0000-0000-0000EB180000}"/>
    <cellStyle name="Normal 5 2 4 2 3 3" xfId="5222" xr:uid="{00000000-0005-0000-0000-0000EC180000}"/>
    <cellStyle name="Normal 5 2 4 2 4" xfId="1326" xr:uid="{00000000-0005-0000-0000-0000ED180000}"/>
    <cellStyle name="Normal 5 2 4 2 4 2" xfId="3556" xr:uid="{00000000-0005-0000-0000-0000EE180000}"/>
    <cellStyle name="Normal 5 2 4 2 4 2 2" xfId="7780" xr:uid="{00000000-0005-0000-0000-0000EF180000}"/>
    <cellStyle name="Normal 5 2 4 2 4 3" xfId="5635" xr:uid="{00000000-0005-0000-0000-0000F0180000}"/>
    <cellStyle name="Normal 5 2 4 2 5" xfId="1739" xr:uid="{00000000-0005-0000-0000-0000F1180000}"/>
    <cellStyle name="Normal 5 2 4 2 5 2" xfId="3969" xr:uid="{00000000-0005-0000-0000-0000F2180000}"/>
    <cellStyle name="Normal 5 2 4 2 5 2 2" xfId="8193" xr:uid="{00000000-0005-0000-0000-0000F3180000}"/>
    <cellStyle name="Normal 5 2 4 2 5 3" xfId="6048" xr:uid="{00000000-0005-0000-0000-0000F4180000}"/>
    <cellStyle name="Normal 5 2 4 2 6" xfId="2153" xr:uid="{00000000-0005-0000-0000-0000F5180000}"/>
    <cellStyle name="Normal 5 2 4 2 6 2" xfId="4382" xr:uid="{00000000-0005-0000-0000-0000F6180000}"/>
    <cellStyle name="Normal 5 2 4 2 6 2 2" xfId="8606" xr:uid="{00000000-0005-0000-0000-0000F7180000}"/>
    <cellStyle name="Normal 5 2 4 2 6 3" xfId="6461" xr:uid="{00000000-0005-0000-0000-0000F8180000}"/>
    <cellStyle name="Normal 5 2 4 2 7" xfId="2589" xr:uid="{00000000-0005-0000-0000-0000F9180000}"/>
    <cellStyle name="Normal 5 2 4 2 7 2" xfId="6874" xr:uid="{00000000-0005-0000-0000-0000FA180000}"/>
    <cellStyle name="Normal 5 2 4 2 8" xfId="4809" xr:uid="{00000000-0005-0000-0000-0000FB180000}"/>
    <cellStyle name="Normal 5 2 4 3" xfId="435" xr:uid="{00000000-0005-0000-0000-0000FC180000}"/>
    <cellStyle name="Normal 5 2 4 3 2" xfId="910" xr:uid="{00000000-0005-0000-0000-0000FD180000}"/>
    <cellStyle name="Normal 5 2 4 3 2 2" xfId="3145" xr:uid="{00000000-0005-0000-0000-0000FE180000}"/>
    <cellStyle name="Normal 5 2 4 3 2 2 2" xfId="7369" xr:uid="{00000000-0005-0000-0000-0000FF180000}"/>
    <cellStyle name="Normal 5 2 4 3 2 3" xfId="5224" xr:uid="{00000000-0005-0000-0000-000000190000}"/>
    <cellStyle name="Normal 5 2 4 3 3" xfId="1328" xr:uid="{00000000-0005-0000-0000-000001190000}"/>
    <cellStyle name="Normal 5 2 4 3 3 2" xfId="3558" xr:uid="{00000000-0005-0000-0000-000002190000}"/>
    <cellStyle name="Normal 5 2 4 3 3 2 2" xfId="7782" xr:uid="{00000000-0005-0000-0000-000003190000}"/>
    <cellStyle name="Normal 5 2 4 3 3 3" xfId="5637" xr:uid="{00000000-0005-0000-0000-000004190000}"/>
    <cellStyle name="Normal 5 2 4 3 4" xfId="1741" xr:uid="{00000000-0005-0000-0000-000005190000}"/>
    <cellStyle name="Normal 5 2 4 3 4 2" xfId="3971" xr:uid="{00000000-0005-0000-0000-000006190000}"/>
    <cellStyle name="Normal 5 2 4 3 4 2 2" xfId="8195" xr:uid="{00000000-0005-0000-0000-000007190000}"/>
    <cellStyle name="Normal 5 2 4 3 4 3" xfId="6050" xr:uid="{00000000-0005-0000-0000-000008190000}"/>
    <cellStyle name="Normal 5 2 4 3 5" xfId="2155" xr:uid="{00000000-0005-0000-0000-000009190000}"/>
    <cellStyle name="Normal 5 2 4 3 5 2" xfId="4384" xr:uid="{00000000-0005-0000-0000-00000A190000}"/>
    <cellStyle name="Normal 5 2 4 3 5 2 2" xfId="8608" xr:uid="{00000000-0005-0000-0000-00000B190000}"/>
    <cellStyle name="Normal 5 2 4 3 5 3" xfId="6463" xr:uid="{00000000-0005-0000-0000-00000C190000}"/>
    <cellStyle name="Normal 5 2 4 3 6" xfId="2591" xr:uid="{00000000-0005-0000-0000-00000D190000}"/>
    <cellStyle name="Normal 5 2 4 3 6 2" xfId="6876" xr:uid="{00000000-0005-0000-0000-00000E190000}"/>
    <cellStyle name="Normal 5 2 4 3 7" xfId="4811" xr:uid="{00000000-0005-0000-0000-00000F190000}"/>
    <cellStyle name="Normal 5 2 4 4" xfId="907" xr:uid="{00000000-0005-0000-0000-000010190000}"/>
    <cellStyle name="Normal 5 2 4 4 2" xfId="3142" xr:uid="{00000000-0005-0000-0000-000011190000}"/>
    <cellStyle name="Normal 5 2 4 4 2 2" xfId="7366" xr:uid="{00000000-0005-0000-0000-000012190000}"/>
    <cellStyle name="Normal 5 2 4 4 3" xfId="5221" xr:uid="{00000000-0005-0000-0000-000013190000}"/>
    <cellStyle name="Normal 5 2 4 5" xfId="1325" xr:uid="{00000000-0005-0000-0000-000014190000}"/>
    <cellStyle name="Normal 5 2 4 5 2" xfId="3555" xr:uid="{00000000-0005-0000-0000-000015190000}"/>
    <cellStyle name="Normal 5 2 4 5 2 2" xfId="7779" xr:uid="{00000000-0005-0000-0000-000016190000}"/>
    <cellStyle name="Normal 5 2 4 5 3" xfId="5634" xr:uid="{00000000-0005-0000-0000-000017190000}"/>
    <cellStyle name="Normal 5 2 4 6" xfId="1738" xr:uid="{00000000-0005-0000-0000-000018190000}"/>
    <cellStyle name="Normal 5 2 4 6 2" xfId="3968" xr:uid="{00000000-0005-0000-0000-000019190000}"/>
    <cellStyle name="Normal 5 2 4 6 2 2" xfId="8192" xr:uid="{00000000-0005-0000-0000-00001A190000}"/>
    <cellStyle name="Normal 5 2 4 6 3" xfId="6047" xr:uid="{00000000-0005-0000-0000-00001B190000}"/>
    <cellStyle name="Normal 5 2 4 7" xfId="2152" xr:uid="{00000000-0005-0000-0000-00001C190000}"/>
    <cellStyle name="Normal 5 2 4 7 2" xfId="4381" xr:uid="{00000000-0005-0000-0000-00001D190000}"/>
    <cellStyle name="Normal 5 2 4 7 2 2" xfId="8605" xr:uid="{00000000-0005-0000-0000-00001E190000}"/>
    <cellStyle name="Normal 5 2 4 7 3" xfId="6460" xr:uid="{00000000-0005-0000-0000-00001F190000}"/>
    <cellStyle name="Normal 5 2 4 8" xfId="2588" xr:uid="{00000000-0005-0000-0000-000020190000}"/>
    <cellStyle name="Normal 5 2 4 8 2" xfId="6873" xr:uid="{00000000-0005-0000-0000-000021190000}"/>
    <cellStyle name="Normal 5 2 4 9" xfId="4808" xr:uid="{00000000-0005-0000-0000-000022190000}"/>
    <cellStyle name="Normal 5 2 5" xfId="436" xr:uid="{00000000-0005-0000-0000-000023190000}"/>
    <cellStyle name="Normal 5 2 5 2" xfId="437" xr:uid="{00000000-0005-0000-0000-000024190000}"/>
    <cellStyle name="Normal 5 2 5 2 2" xfId="912" xr:uid="{00000000-0005-0000-0000-000025190000}"/>
    <cellStyle name="Normal 5 2 5 2 2 2" xfId="3147" xr:uid="{00000000-0005-0000-0000-000026190000}"/>
    <cellStyle name="Normal 5 2 5 2 2 2 2" xfId="7371" xr:uid="{00000000-0005-0000-0000-000027190000}"/>
    <cellStyle name="Normal 5 2 5 2 2 3" xfId="5226" xr:uid="{00000000-0005-0000-0000-000028190000}"/>
    <cellStyle name="Normal 5 2 5 2 3" xfId="1330" xr:uid="{00000000-0005-0000-0000-000029190000}"/>
    <cellStyle name="Normal 5 2 5 2 3 2" xfId="3560" xr:uid="{00000000-0005-0000-0000-00002A190000}"/>
    <cellStyle name="Normal 5 2 5 2 3 2 2" xfId="7784" xr:uid="{00000000-0005-0000-0000-00002B190000}"/>
    <cellStyle name="Normal 5 2 5 2 3 3" xfId="5639" xr:uid="{00000000-0005-0000-0000-00002C190000}"/>
    <cellStyle name="Normal 5 2 5 2 4" xfId="1743" xr:uid="{00000000-0005-0000-0000-00002D190000}"/>
    <cellStyle name="Normal 5 2 5 2 4 2" xfId="3973" xr:uid="{00000000-0005-0000-0000-00002E190000}"/>
    <cellStyle name="Normal 5 2 5 2 4 2 2" xfId="8197" xr:uid="{00000000-0005-0000-0000-00002F190000}"/>
    <cellStyle name="Normal 5 2 5 2 4 3" xfId="6052" xr:uid="{00000000-0005-0000-0000-000030190000}"/>
    <cellStyle name="Normal 5 2 5 2 5" xfId="2157" xr:uid="{00000000-0005-0000-0000-000031190000}"/>
    <cellStyle name="Normal 5 2 5 2 5 2" xfId="4386" xr:uid="{00000000-0005-0000-0000-000032190000}"/>
    <cellStyle name="Normal 5 2 5 2 5 2 2" xfId="8610" xr:uid="{00000000-0005-0000-0000-000033190000}"/>
    <cellStyle name="Normal 5 2 5 2 5 3" xfId="6465" xr:uid="{00000000-0005-0000-0000-000034190000}"/>
    <cellStyle name="Normal 5 2 5 2 6" xfId="2593" xr:uid="{00000000-0005-0000-0000-000035190000}"/>
    <cellStyle name="Normal 5 2 5 2 6 2" xfId="6878" xr:uid="{00000000-0005-0000-0000-000036190000}"/>
    <cellStyle name="Normal 5 2 5 2 7" xfId="4813" xr:uid="{00000000-0005-0000-0000-000037190000}"/>
    <cellStyle name="Normal 5 2 5 3" xfId="911" xr:uid="{00000000-0005-0000-0000-000038190000}"/>
    <cellStyle name="Normal 5 2 5 3 2" xfId="3146" xr:uid="{00000000-0005-0000-0000-000039190000}"/>
    <cellStyle name="Normal 5 2 5 3 2 2" xfId="7370" xr:uid="{00000000-0005-0000-0000-00003A190000}"/>
    <cellStyle name="Normal 5 2 5 3 3" xfId="5225" xr:uid="{00000000-0005-0000-0000-00003B190000}"/>
    <cellStyle name="Normal 5 2 5 4" xfId="1329" xr:uid="{00000000-0005-0000-0000-00003C190000}"/>
    <cellStyle name="Normal 5 2 5 4 2" xfId="3559" xr:uid="{00000000-0005-0000-0000-00003D190000}"/>
    <cellStyle name="Normal 5 2 5 4 2 2" xfId="7783" xr:uid="{00000000-0005-0000-0000-00003E190000}"/>
    <cellStyle name="Normal 5 2 5 4 3" xfId="5638" xr:uid="{00000000-0005-0000-0000-00003F190000}"/>
    <cellStyle name="Normal 5 2 5 5" xfId="1742" xr:uid="{00000000-0005-0000-0000-000040190000}"/>
    <cellStyle name="Normal 5 2 5 5 2" xfId="3972" xr:uid="{00000000-0005-0000-0000-000041190000}"/>
    <cellStyle name="Normal 5 2 5 5 2 2" xfId="8196" xr:uid="{00000000-0005-0000-0000-000042190000}"/>
    <cellStyle name="Normal 5 2 5 5 3" xfId="6051" xr:uid="{00000000-0005-0000-0000-000043190000}"/>
    <cellStyle name="Normal 5 2 5 6" xfId="2156" xr:uid="{00000000-0005-0000-0000-000044190000}"/>
    <cellStyle name="Normal 5 2 5 6 2" xfId="4385" xr:uid="{00000000-0005-0000-0000-000045190000}"/>
    <cellStyle name="Normal 5 2 5 6 2 2" xfId="8609" xr:uid="{00000000-0005-0000-0000-000046190000}"/>
    <cellStyle name="Normal 5 2 5 6 3" xfId="6464" xr:uid="{00000000-0005-0000-0000-000047190000}"/>
    <cellStyle name="Normal 5 2 5 7" xfId="2592" xr:uid="{00000000-0005-0000-0000-000048190000}"/>
    <cellStyle name="Normal 5 2 5 7 2" xfId="6877" xr:uid="{00000000-0005-0000-0000-000049190000}"/>
    <cellStyle name="Normal 5 2 5 8" xfId="4812" xr:uid="{00000000-0005-0000-0000-00004A190000}"/>
    <cellStyle name="Normal 5 2 6" xfId="438" xr:uid="{00000000-0005-0000-0000-00004B190000}"/>
    <cellStyle name="Normal 5 2 6 2" xfId="913" xr:uid="{00000000-0005-0000-0000-00004C190000}"/>
    <cellStyle name="Normal 5 2 6 2 2" xfId="3148" xr:uid="{00000000-0005-0000-0000-00004D190000}"/>
    <cellStyle name="Normal 5 2 6 2 2 2" xfId="7372" xr:uid="{00000000-0005-0000-0000-00004E190000}"/>
    <cellStyle name="Normal 5 2 6 2 3" xfId="5227" xr:uid="{00000000-0005-0000-0000-00004F190000}"/>
    <cellStyle name="Normal 5 2 6 3" xfId="1331" xr:uid="{00000000-0005-0000-0000-000050190000}"/>
    <cellStyle name="Normal 5 2 6 3 2" xfId="3561" xr:uid="{00000000-0005-0000-0000-000051190000}"/>
    <cellStyle name="Normal 5 2 6 3 2 2" xfId="7785" xr:uid="{00000000-0005-0000-0000-000052190000}"/>
    <cellStyle name="Normal 5 2 6 3 3" xfId="5640" xr:uid="{00000000-0005-0000-0000-000053190000}"/>
    <cellStyle name="Normal 5 2 6 4" xfId="1744" xr:uid="{00000000-0005-0000-0000-000054190000}"/>
    <cellStyle name="Normal 5 2 6 4 2" xfId="3974" xr:uid="{00000000-0005-0000-0000-000055190000}"/>
    <cellStyle name="Normal 5 2 6 4 2 2" xfId="8198" xr:uid="{00000000-0005-0000-0000-000056190000}"/>
    <cellStyle name="Normal 5 2 6 4 3" xfId="6053" xr:uid="{00000000-0005-0000-0000-000057190000}"/>
    <cellStyle name="Normal 5 2 6 5" xfId="2158" xr:uid="{00000000-0005-0000-0000-000058190000}"/>
    <cellStyle name="Normal 5 2 6 5 2" xfId="4387" xr:uid="{00000000-0005-0000-0000-000059190000}"/>
    <cellStyle name="Normal 5 2 6 5 2 2" xfId="8611" xr:uid="{00000000-0005-0000-0000-00005A190000}"/>
    <cellStyle name="Normal 5 2 6 5 3" xfId="6466" xr:uid="{00000000-0005-0000-0000-00005B190000}"/>
    <cellStyle name="Normal 5 2 6 6" xfId="2594" xr:uid="{00000000-0005-0000-0000-00005C190000}"/>
    <cellStyle name="Normal 5 2 6 6 2" xfId="6879" xr:uid="{00000000-0005-0000-0000-00005D190000}"/>
    <cellStyle name="Normal 5 2 6 7" xfId="4814" xr:uid="{00000000-0005-0000-0000-00005E190000}"/>
    <cellStyle name="Normal 5 2 7" xfId="882" xr:uid="{00000000-0005-0000-0000-00005F190000}"/>
    <cellStyle name="Normal 5 2 7 2" xfId="3117" xr:uid="{00000000-0005-0000-0000-000060190000}"/>
    <cellStyle name="Normal 5 2 7 2 2" xfId="7341" xr:uid="{00000000-0005-0000-0000-000061190000}"/>
    <cellStyle name="Normal 5 2 7 3" xfId="5196" xr:uid="{00000000-0005-0000-0000-000062190000}"/>
    <cellStyle name="Normal 5 2 8" xfId="1300" xr:uid="{00000000-0005-0000-0000-000063190000}"/>
    <cellStyle name="Normal 5 2 8 2" xfId="3530" xr:uid="{00000000-0005-0000-0000-000064190000}"/>
    <cellStyle name="Normal 5 2 8 2 2" xfId="7754" xr:uid="{00000000-0005-0000-0000-000065190000}"/>
    <cellStyle name="Normal 5 2 8 3" xfId="5609" xr:uid="{00000000-0005-0000-0000-000066190000}"/>
    <cellStyle name="Normal 5 2 9" xfId="1713" xr:uid="{00000000-0005-0000-0000-000067190000}"/>
    <cellStyle name="Normal 5 2 9 2" xfId="3943" xr:uid="{00000000-0005-0000-0000-000068190000}"/>
    <cellStyle name="Normal 5 2 9 2 2" xfId="8167" xr:uid="{00000000-0005-0000-0000-000069190000}"/>
    <cellStyle name="Normal 5 2 9 3" xfId="6022" xr:uid="{00000000-0005-0000-0000-00006A190000}"/>
    <cellStyle name="Normal 5 3" xfId="439" xr:uid="{00000000-0005-0000-0000-00006B190000}"/>
    <cellStyle name="Normal 5 3 10" xfId="2159" xr:uid="{00000000-0005-0000-0000-00006C190000}"/>
    <cellStyle name="Normal 5 3 10 2" xfId="4388" xr:uid="{00000000-0005-0000-0000-00006D190000}"/>
    <cellStyle name="Normal 5 3 10 2 2" xfId="8612" xr:uid="{00000000-0005-0000-0000-00006E190000}"/>
    <cellStyle name="Normal 5 3 10 3" xfId="6467" xr:uid="{00000000-0005-0000-0000-00006F190000}"/>
    <cellStyle name="Normal 5 3 11" xfId="2595" xr:uid="{00000000-0005-0000-0000-000070190000}"/>
    <cellStyle name="Normal 5 3 11 2" xfId="6880" xr:uid="{00000000-0005-0000-0000-000071190000}"/>
    <cellStyle name="Normal 5 3 12" xfId="4815" xr:uid="{00000000-0005-0000-0000-000072190000}"/>
    <cellStyle name="Normal 5 3 2" xfId="440" xr:uid="{00000000-0005-0000-0000-000073190000}"/>
    <cellStyle name="Normal 5 3 2 2" xfId="915" xr:uid="{00000000-0005-0000-0000-000074190000}"/>
    <cellStyle name="Normal 5 3 3" xfId="441" xr:uid="{00000000-0005-0000-0000-000075190000}"/>
    <cellStyle name="Normal 5 3 3 10" xfId="4816" xr:uid="{00000000-0005-0000-0000-000076190000}"/>
    <cellStyle name="Normal 5 3 3 2" xfId="442" xr:uid="{00000000-0005-0000-0000-000077190000}"/>
    <cellStyle name="Normal 5 3 3 2 2" xfId="443" xr:uid="{00000000-0005-0000-0000-000078190000}"/>
    <cellStyle name="Normal 5 3 3 2 2 2" xfId="444" xr:uid="{00000000-0005-0000-0000-000079190000}"/>
    <cellStyle name="Normal 5 3 3 2 2 2 2" xfId="919" xr:uid="{00000000-0005-0000-0000-00007A190000}"/>
    <cellStyle name="Normal 5 3 3 2 2 2 2 2" xfId="3153" xr:uid="{00000000-0005-0000-0000-00007B190000}"/>
    <cellStyle name="Normal 5 3 3 2 2 2 2 2 2" xfId="7377" xr:uid="{00000000-0005-0000-0000-00007C190000}"/>
    <cellStyle name="Normal 5 3 3 2 2 2 2 3" xfId="5232" xr:uid="{00000000-0005-0000-0000-00007D190000}"/>
    <cellStyle name="Normal 5 3 3 2 2 2 3" xfId="1336" xr:uid="{00000000-0005-0000-0000-00007E190000}"/>
    <cellStyle name="Normal 5 3 3 2 2 2 3 2" xfId="3566" xr:uid="{00000000-0005-0000-0000-00007F190000}"/>
    <cellStyle name="Normal 5 3 3 2 2 2 3 2 2" xfId="7790" xr:uid="{00000000-0005-0000-0000-000080190000}"/>
    <cellStyle name="Normal 5 3 3 2 2 2 3 3" xfId="5645" xr:uid="{00000000-0005-0000-0000-000081190000}"/>
    <cellStyle name="Normal 5 3 3 2 2 2 4" xfId="1749" xr:uid="{00000000-0005-0000-0000-000082190000}"/>
    <cellStyle name="Normal 5 3 3 2 2 2 4 2" xfId="3979" xr:uid="{00000000-0005-0000-0000-000083190000}"/>
    <cellStyle name="Normal 5 3 3 2 2 2 4 2 2" xfId="8203" xr:uid="{00000000-0005-0000-0000-000084190000}"/>
    <cellStyle name="Normal 5 3 3 2 2 2 4 3" xfId="6058" xr:uid="{00000000-0005-0000-0000-000085190000}"/>
    <cellStyle name="Normal 5 3 3 2 2 2 5" xfId="2163" xr:uid="{00000000-0005-0000-0000-000086190000}"/>
    <cellStyle name="Normal 5 3 3 2 2 2 5 2" xfId="4392" xr:uid="{00000000-0005-0000-0000-000087190000}"/>
    <cellStyle name="Normal 5 3 3 2 2 2 5 2 2" xfId="8616" xr:uid="{00000000-0005-0000-0000-000088190000}"/>
    <cellStyle name="Normal 5 3 3 2 2 2 5 3" xfId="6471" xr:uid="{00000000-0005-0000-0000-000089190000}"/>
    <cellStyle name="Normal 5 3 3 2 2 2 6" xfId="2599" xr:uid="{00000000-0005-0000-0000-00008A190000}"/>
    <cellStyle name="Normal 5 3 3 2 2 2 6 2" xfId="6884" xr:uid="{00000000-0005-0000-0000-00008B190000}"/>
    <cellStyle name="Normal 5 3 3 2 2 2 7" xfId="4819" xr:uid="{00000000-0005-0000-0000-00008C190000}"/>
    <cellStyle name="Normal 5 3 3 2 2 3" xfId="918" xr:uid="{00000000-0005-0000-0000-00008D190000}"/>
    <cellStyle name="Normal 5 3 3 2 2 3 2" xfId="3152" xr:uid="{00000000-0005-0000-0000-00008E190000}"/>
    <cellStyle name="Normal 5 3 3 2 2 3 2 2" xfId="7376" xr:uid="{00000000-0005-0000-0000-00008F190000}"/>
    <cellStyle name="Normal 5 3 3 2 2 3 3" xfId="5231" xr:uid="{00000000-0005-0000-0000-000090190000}"/>
    <cellStyle name="Normal 5 3 3 2 2 4" xfId="1335" xr:uid="{00000000-0005-0000-0000-000091190000}"/>
    <cellStyle name="Normal 5 3 3 2 2 4 2" xfId="3565" xr:uid="{00000000-0005-0000-0000-000092190000}"/>
    <cellStyle name="Normal 5 3 3 2 2 4 2 2" xfId="7789" xr:uid="{00000000-0005-0000-0000-000093190000}"/>
    <cellStyle name="Normal 5 3 3 2 2 4 3" xfId="5644" xr:uid="{00000000-0005-0000-0000-000094190000}"/>
    <cellStyle name="Normal 5 3 3 2 2 5" xfId="1748" xr:uid="{00000000-0005-0000-0000-000095190000}"/>
    <cellStyle name="Normal 5 3 3 2 2 5 2" xfId="3978" xr:uid="{00000000-0005-0000-0000-000096190000}"/>
    <cellStyle name="Normal 5 3 3 2 2 5 2 2" xfId="8202" xr:uid="{00000000-0005-0000-0000-000097190000}"/>
    <cellStyle name="Normal 5 3 3 2 2 5 3" xfId="6057" xr:uid="{00000000-0005-0000-0000-000098190000}"/>
    <cellStyle name="Normal 5 3 3 2 2 6" xfId="2162" xr:uid="{00000000-0005-0000-0000-000099190000}"/>
    <cellStyle name="Normal 5 3 3 2 2 6 2" xfId="4391" xr:uid="{00000000-0005-0000-0000-00009A190000}"/>
    <cellStyle name="Normal 5 3 3 2 2 6 2 2" xfId="8615" xr:uid="{00000000-0005-0000-0000-00009B190000}"/>
    <cellStyle name="Normal 5 3 3 2 2 6 3" xfId="6470" xr:uid="{00000000-0005-0000-0000-00009C190000}"/>
    <cellStyle name="Normal 5 3 3 2 2 7" xfId="2598" xr:uid="{00000000-0005-0000-0000-00009D190000}"/>
    <cellStyle name="Normal 5 3 3 2 2 7 2" xfId="6883" xr:uid="{00000000-0005-0000-0000-00009E190000}"/>
    <cellStyle name="Normal 5 3 3 2 2 8" xfId="4818" xr:uid="{00000000-0005-0000-0000-00009F190000}"/>
    <cellStyle name="Normal 5 3 3 2 3" xfId="445" xr:uid="{00000000-0005-0000-0000-0000A0190000}"/>
    <cellStyle name="Normal 5 3 3 2 3 2" xfId="920" xr:uid="{00000000-0005-0000-0000-0000A1190000}"/>
    <cellStyle name="Normal 5 3 3 2 3 2 2" xfId="3154" xr:uid="{00000000-0005-0000-0000-0000A2190000}"/>
    <cellStyle name="Normal 5 3 3 2 3 2 2 2" xfId="7378" xr:uid="{00000000-0005-0000-0000-0000A3190000}"/>
    <cellStyle name="Normal 5 3 3 2 3 2 3" xfId="5233" xr:uid="{00000000-0005-0000-0000-0000A4190000}"/>
    <cellStyle name="Normal 5 3 3 2 3 3" xfId="1337" xr:uid="{00000000-0005-0000-0000-0000A5190000}"/>
    <cellStyle name="Normal 5 3 3 2 3 3 2" xfId="3567" xr:uid="{00000000-0005-0000-0000-0000A6190000}"/>
    <cellStyle name="Normal 5 3 3 2 3 3 2 2" xfId="7791" xr:uid="{00000000-0005-0000-0000-0000A7190000}"/>
    <cellStyle name="Normal 5 3 3 2 3 3 3" xfId="5646" xr:uid="{00000000-0005-0000-0000-0000A8190000}"/>
    <cellStyle name="Normal 5 3 3 2 3 4" xfId="1750" xr:uid="{00000000-0005-0000-0000-0000A9190000}"/>
    <cellStyle name="Normal 5 3 3 2 3 4 2" xfId="3980" xr:uid="{00000000-0005-0000-0000-0000AA190000}"/>
    <cellStyle name="Normal 5 3 3 2 3 4 2 2" xfId="8204" xr:uid="{00000000-0005-0000-0000-0000AB190000}"/>
    <cellStyle name="Normal 5 3 3 2 3 4 3" xfId="6059" xr:uid="{00000000-0005-0000-0000-0000AC190000}"/>
    <cellStyle name="Normal 5 3 3 2 3 5" xfId="2164" xr:uid="{00000000-0005-0000-0000-0000AD190000}"/>
    <cellStyle name="Normal 5 3 3 2 3 5 2" xfId="4393" xr:uid="{00000000-0005-0000-0000-0000AE190000}"/>
    <cellStyle name="Normal 5 3 3 2 3 5 2 2" xfId="8617" xr:uid="{00000000-0005-0000-0000-0000AF190000}"/>
    <cellStyle name="Normal 5 3 3 2 3 5 3" xfId="6472" xr:uid="{00000000-0005-0000-0000-0000B0190000}"/>
    <cellStyle name="Normal 5 3 3 2 3 6" xfId="2600" xr:uid="{00000000-0005-0000-0000-0000B1190000}"/>
    <cellStyle name="Normal 5 3 3 2 3 6 2" xfId="6885" xr:uid="{00000000-0005-0000-0000-0000B2190000}"/>
    <cellStyle name="Normal 5 3 3 2 3 7" xfId="4820" xr:uid="{00000000-0005-0000-0000-0000B3190000}"/>
    <cellStyle name="Normal 5 3 3 2 4" xfId="917" xr:uid="{00000000-0005-0000-0000-0000B4190000}"/>
    <cellStyle name="Normal 5 3 3 2 4 2" xfId="3151" xr:uid="{00000000-0005-0000-0000-0000B5190000}"/>
    <cellStyle name="Normal 5 3 3 2 4 2 2" xfId="7375" xr:uid="{00000000-0005-0000-0000-0000B6190000}"/>
    <cellStyle name="Normal 5 3 3 2 4 3" xfId="5230" xr:uid="{00000000-0005-0000-0000-0000B7190000}"/>
    <cellStyle name="Normal 5 3 3 2 5" xfId="1334" xr:uid="{00000000-0005-0000-0000-0000B8190000}"/>
    <cellStyle name="Normal 5 3 3 2 5 2" xfId="3564" xr:uid="{00000000-0005-0000-0000-0000B9190000}"/>
    <cellStyle name="Normal 5 3 3 2 5 2 2" xfId="7788" xr:uid="{00000000-0005-0000-0000-0000BA190000}"/>
    <cellStyle name="Normal 5 3 3 2 5 3" xfId="5643" xr:uid="{00000000-0005-0000-0000-0000BB190000}"/>
    <cellStyle name="Normal 5 3 3 2 6" xfId="1747" xr:uid="{00000000-0005-0000-0000-0000BC190000}"/>
    <cellStyle name="Normal 5 3 3 2 6 2" xfId="3977" xr:uid="{00000000-0005-0000-0000-0000BD190000}"/>
    <cellStyle name="Normal 5 3 3 2 6 2 2" xfId="8201" xr:uid="{00000000-0005-0000-0000-0000BE190000}"/>
    <cellStyle name="Normal 5 3 3 2 6 3" xfId="6056" xr:uid="{00000000-0005-0000-0000-0000BF190000}"/>
    <cellStyle name="Normal 5 3 3 2 7" xfId="2161" xr:uid="{00000000-0005-0000-0000-0000C0190000}"/>
    <cellStyle name="Normal 5 3 3 2 7 2" xfId="4390" xr:uid="{00000000-0005-0000-0000-0000C1190000}"/>
    <cellStyle name="Normal 5 3 3 2 7 2 2" xfId="8614" xr:uid="{00000000-0005-0000-0000-0000C2190000}"/>
    <cellStyle name="Normal 5 3 3 2 7 3" xfId="6469" xr:uid="{00000000-0005-0000-0000-0000C3190000}"/>
    <cellStyle name="Normal 5 3 3 2 8" xfId="2597" xr:uid="{00000000-0005-0000-0000-0000C4190000}"/>
    <cellStyle name="Normal 5 3 3 2 8 2" xfId="6882" xr:uid="{00000000-0005-0000-0000-0000C5190000}"/>
    <cellStyle name="Normal 5 3 3 2 9" xfId="4817" xr:uid="{00000000-0005-0000-0000-0000C6190000}"/>
    <cellStyle name="Normal 5 3 3 3" xfId="446" xr:uid="{00000000-0005-0000-0000-0000C7190000}"/>
    <cellStyle name="Normal 5 3 3 3 2" xfId="447" xr:uid="{00000000-0005-0000-0000-0000C8190000}"/>
    <cellStyle name="Normal 5 3 3 3 2 2" xfId="922" xr:uid="{00000000-0005-0000-0000-0000C9190000}"/>
    <cellStyle name="Normal 5 3 3 3 2 2 2" xfId="3156" xr:uid="{00000000-0005-0000-0000-0000CA190000}"/>
    <cellStyle name="Normal 5 3 3 3 2 2 2 2" xfId="7380" xr:uid="{00000000-0005-0000-0000-0000CB190000}"/>
    <cellStyle name="Normal 5 3 3 3 2 2 3" xfId="5235" xr:uid="{00000000-0005-0000-0000-0000CC190000}"/>
    <cellStyle name="Normal 5 3 3 3 2 3" xfId="1339" xr:uid="{00000000-0005-0000-0000-0000CD190000}"/>
    <cellStyle name="Normal 5 3 3 3 2 3 2" xfId="3569" xr:uid="{00000000-0005-0000-0000-0000CE190000}"/>
    <cellStyle name="Normal 5 3 3 3 2 3 2 2" xfId="7793" xr:uid="{00000000-0005-0000-0000-0000CF190000}"/>
    <cellStyle name="Normal 5 3 3 3 2 3 3" xfId="5648" xr:uid="{00000000-0005-0000-0000-0000D0190000}"/>
    <cellStyle name="Normal 5 3 3 3 2 4" xfId="1752" xr:uid="{00000000-0005-0000-0000-0000D1190000}"/>
    <cellStyle name="Normal 5 3 3 3 2 4 2" xfId="3982" xr:uid="{00000000-0005-0000-0000-0000D2190000}"/>
    <cellStyle name="Normal 5 3 3 3 2 4 2 2" xfId="8206" xr:uid="{00000000-0005-0000-0000-0000D3190000}"/>
    <cellStyle name="Normal 5 3 3 3 2 4 3" xfId="6061" xr:uid="{00000000-0005-0000-0000-0000D4190000}"/>
    <cellStyle name="Normal 5 3 3 3 2 5" xfId="2166" xr:uid="{00000000-0005-0000-0000-0000D5190000}"/>
    <cellStyle name="Normal 5 3 3 3 2 5 2" xfId="4395" xr:uid="{00000000-0005-0000-0000-0000D6190000}"/>
    <cellStyle name="Normal 5 3 3 3 2 5 2 2" xfId="8619" xr:uid="{00000000-0005-0000-0000-0000D7190000}"/>
    <cellStyle name="Normal 5 3 3 3 2 5 3" xfId="6474" xr:uid="{00000000-0005-0000-0000-0000D8190000}"/>
    <cellStyle name="Normal 5 3 3 3 2 6" xfId="2602" xr:uid="{00000000-0005-0000-0000-0000D9190000}"/>
    <cellStyle name="Normal 5 3 3 3 2 6 2" xfId="6887" xr:uid="{00000000-0005-0000-0000-0000DA190000}"/>
    <cellStyle name="Normal 5 3 3 3 2 7" xfId="4822" xr:uid="{00000000-0005-0000-0000-0000DB190000}"/>
    <cellStyle name="Normal 5 3 3 3 3" xfId="921" xr:uid="{00000000-0005-0000-0000-0000DC190000}"/>
    <cellStyle name="Normal 5 3 3 3 3 2" xfId="3155" xr:uid="{00000000-0005-0000-0000-0000DD190000}"/>
    <cellStyle name="Normal 5 3 3 3 3 2 2" xfId="7379" xr:uid="{00000000-0005-0000-0000-0000DE190000}"/>
    <cellStyle name="Normal 5 3 3 3 3 3" xfId="5234" xr:uid="{00000000-0005-0000-0000-0000DF190000}"/>
    <cellStyle name="Normal 5 3 3 3 4" xfId="1338" xr:uid="{00000000-0005-0000-0000-0000E0190000}"/>
    <cellStyle name="Normal 5 3 3 3 4 2" xfId="3568" xr:uid="{00000000-0005-0000-0000-0000E1190000}"/>
    <cellStyle name="Normal 5 3 3 3 4 2 2" xfId="7792" xr:uid="{00000000-0005-0000-0000-0000E2190000}"/>
    <cellStyle name="Normal 5 3 3 3 4 3" xfId="5647" xr:uid="{00000000-0005-0000-0000-0000E3190000}"/>
    <cellStyle name="Normal 5 3 3 3 5" xfId="1751" xr:uid="{00000000-0005-0000-0000-0000E4190000}"/>
    <cellStyle name="Normal 5 3 3 3 5 2" xfId="3981" xr:uid="{00000000-0005-0000-0000-0000E5190000}"/>
    <cellStyle name="Normal 5 3 3 3 5 2 2" xfId="8205" xr:uid="{00000000-0005-0000-0000-0000E6190000}"/>
    <cellStyle name="Normal 5 3 3 3 5 3" xfId="6060" xr:uid="{00000000-0005-0000-0000-0000E7190000}"/>
    <cellStyle name="Normal 5 3 3 3 6" xfId="2165" xr:uid="{00000000-0005-0000-0000-0000E8190000}"/>
    <cellStyle name="Normal 5 3 3 3 6 2" xfId="4394" xr:uid="{00000000-0005-0000-0000-0000E9190000}"/>
    <cellStyle name="Normal 5 3 3 3 6 2 2" xfId="8618" xr:uid="{00000000-0005-0000-0000-0000EA190000}"/>
    <cellStyle name="Normal 5 3 3 3 6 3" xfId="6473" xr:uid="{00000000-0005-0000-0000-0000EB190000}"/>
    <cellStyle name="Normal 5 3 3 3 7" xfId="2601" xr:uid="{00000000-0005-0000-0000-0000EC190000}"/>
    <cellStyle name="Normal 5 3 3 3 7 2" xfId="6886" xr:uid="{00000000-0005-0000-0000-0000ED190000}"/>
    <cellStyle name="Normal 5 3 3 3 8" xfId="4821" xr:uid="{00000000-0005-0000-0000-0000EE190000}"/>
    <cellStyle name="Normal 5 3 3 4" xfId="448" xr:uid="{00000000-0005-0000-0000-0000EF190000}"/>
    <cellStyle name="Normal 5 3 3 4 2" xfId="923" xr:uid="{00000000-0005-0000-0000-0000F0190000}"/>
    <cellStyle name="Normal 5 3 3 4 2 2" xfId="3157" xr:uid="{00000000-0005-0000-0000-0000F1190000}"/>
    <cellStyle name="Normal 5 3 3 4 2 2 2" xfId="7381" xr:uid="{00000000-0005-0000-0000-0000F2190000}"/>
    <cellStyle name="Normal 5 3 3 4 2 3" xfId="5236" xr:uid="{00000000-0005-0000-0000-0000F3190000}"/>
    <cellStyle name="Normal 5 3 3 4 3" xfId="1340" xr:uid="{00000000-0005-0000-0000-0000F4190000}"/>
    <cellStyle name="Normal 5 3 3 4 3 2" xfId="3570" xr:uid="{00000000-0005-0000-0000-0000F5190000}"/>
    <cellStyle name="Normal 5 3 3 4 3 2 2" xfId="7794" xr:uid="{00000000-0005-0000-0000-0000F6190000}"/>
    <cellStyle name="Normal 5 3 3 4 3 3" xfId="5649" xr:uid="{00000000-0005-0000-0000-0000F7190000}"/>
    <cellStyle name="Normal 5 3 3 4 4" xfId="1753" xr:uid="{00000000-0005-0000-0000-0000F8190000}"/>
    <cellStyle name="Normal 5 3 3 4 4 2" xfId="3983" xr:uid="{00000000-0005-0000-0000-0000F9190000}"/>
    <cellStyle name="Normal 5 3 3 4 4 2 2" xfId="8207" xr:uid="{00000000-0005-0000-0000-0000FA190000}"/>
    <cellStyle name="Normal 5 3 3 4 4 3" xfId="6062" xr:uid="{00000000-0005-0000-0000-0000FB190000}"/>
    <cellStyle name="Normal 5 3 3 4 5" xfId="2167" xr:uid="{00000000-0005-0000-0000-0000FC190000}"/>
    <cellStyle name="Normal 5 3 3 4 5 2" xfId="4396" xr:uid="{00000000-0005-0000-0000-0000FD190000}"/>
    <cellStyle name="Normal 5 3 3 4 5 2 2" xfId="8620" xr:uid="{00000000-0005-0000-0000-0000FE190000}"/>
    <cellStyle name="Normal 5 3 3 4 5 3" xfId="6475" xr:uid="{00000000-0005-0000-0000-0000FF190000}"/>
    <cellStyle name="Normal 5 3 3 4 6" xfId="2603" xr:uid="{00000000-0005-0000-0000-0000001A0000}"/>
    <cellStyle name="Normal 5 3 3 4 6 2" xfId="6888" xr:uid="{00000000-0005-0000-0000-0000011A0000}"/>
    <cellStyle name="Normal 5 3 3 4 7" xfId="4823" xr:uid="{00000000-0005-0000-0000-0000021A0000}"/>
    <cellStyle name="Normal 5 3 3 5" xfId="916" xr:uid="{00000000-0005-0000-0000-0000031A0000}"/>
    <cellStyle name="Normal 5 3 3 5 2" xfId="3150" xr:uid="{00000000-0005-0000-0000-0000041A0000}"/>
    <cellStyle name="Normal 5 3 3 5 2 2" xfId="7374" xr:uid="{00000000-0005-0000-0000-0000051A0000}"/>
    <cellStyle name="Normal 5 3 3 5 3" xfId="5229" xr:uid="{00000000-0005-0000-0000-0000061A0000}"/>
    <cellStyle name="Normal 5 3 3 6" xfId="1333" xr:uid="{00000000-0005-0000-0000-0000071A0000}"/>
    <cellStyle name="Normal 5 3 3 6 2" xfId="3563" xr:uid="{00000000-0005-0000-0000-0000081A0000}"/>
    <cellStyle name="Normal 5 3 3 6 2 2" xfId="7787" xr:uid="{00000000-0005-0000-0000-0000091A0000}"/>
    <cellStyle name="Normal 5 3 3 6 3" xfId="5642" xr:uid="{00000000-0005-0000-0000-00000A1A0000}"/>
    <cellStyle name="Normal 5 3 3 7" xfId="1746" xr:uid="{00000000-0005-0000-0000-00000B1A0000}"/>
    <cellStyle name="Normal 5 3 3 7 2" xfId="3976" xr:uid="{00000000-0005-0000-0000-00000C1A0000}"/>
    <cellStyle name="Normal 5 3 3 7 2 2" xfId="8200" xr:uid="{00000000-0005-0000-0000-00000D1A0000}"/>
    <cellStyle name="Normal 5 3 3 7 3" xfId="6055" xr:uid="{00000000-0005-0000-0000-00000E1A0000}"/>
    <cellStyle name="Normal 5 3 3 8" xfId="2160" xr:uid="{00000000-0005-0000-0000-00000F1A0000}"/>
    <cellStyle name="Normal 5 3 3 8 2" xfId="4389" xr:uid="{00000000-0005-0000-0000-0000101A0000}"/>
    <cellStyle name="Normal 5 3 3 8 2 2" xfId="8613" xr:uid="{00000000-0005-0000-0000-0000111A0000}"/>
    <cellStyle name="Normal 5 3 3 8 3" xfId="6468" xr:uid="{00000000-0005-0000-0000-0000121A0000}"/>
    <cellStyle name="Normal 5 3 3 9" xfId="2596" xr:uid="{00000000-0005-0000-0000-0000131A0000}"/>
    <cellStyle name="Normal 5 3 3 9 2" xfId="6881" xr:uid="{00000000-0005-0000-0000-0000141A0000}"/>
    <cellStyle name="Normal 5 3 4" xfId="449" xr:uid="{00000000-0005-0000-0000-0000151A0000}"/>
    <cellStyle name="Normal 5 3 4 2" xfId="450" xr:uid="{00000000-0005-0000-0000-0000161A0000}"/>
    <cellStyle name="Normal 5 3 4 2 2" xfId="451" xr:uid="{00000000-0005-0000-0000-0000171A0000}"/>
    <cellStyle name="Normal 5 3 4 2 2 2" xfId="926" xr:uid="{00000000-0005-0000-0000-0000181A0000}"/>
    <cellStyle name="Normal 5 3 4 2 2 2 2" xfId="3160" xr:uid="{00000000-0005-0000-0000-0000191A0000}"/>
    <cellStyle name="Normal 5 3 4 2 2 2 2 2" xfId="7384" xr:uid="{00000000-0005-0000-0000-00001A1A0000}"/>
    <cellStyle name="Normal 5 3 4 2 2 2 3" xfId="5239" xr:uid="{00000000-0005-0000-0000-00001B1A0000}"/>
    <cellStyle name="Normal 5 3 4 2 2 3" xfId="1343" xr:uid="{00000000-0005-0000-0000-00001C1A0000}"/>
    <cellStyle name="Normal 5 3 4 2 2 3 2" xfId="3573" xr:uid="{00000000-0005-0000-0000-00001D1A0000}"/>
    <cellStyle name="Normal 5 3 4 2 2 3 2 2" xfId="7797" xr:uid="{00000000-0005-0000-0000-00001E1A0000}"/>
    <cellStyle name="Normal 5 3 4 2 2 3 3" xfId="5652" xr:uid="{00000000-0005-0000-0000-00001F1A0000}"/>
    <cellStyle name="Normal 5 3 4 2 2 4" xfId="1756" xr:uid="{00000000-0005-0000-0000-0000201A0000}"/>
    <cellStyle name="Normal 5 3 4 2 2 4 2" xfId="3986" xr:uid="{00000000-0005-0000-0000-0000211A0000}"/>
    <cellStyle name="Normal 5 3 4 2 2 4 2 2" xfId="8210" xr:uid="{00000000-0005-0000-0000-0000221A0000}"/>
    <cellStyle name="Normal 5 3 4 2 2 4 3" xfId="6065" xr:uid="{00000000-0005-0000-0000-0000231A0000}"/>
    <cellStyle name="Normal 5 3 4 2 2 5" xfId="2170" xr:uid="{00000000-0005-0000-0000-0000241A0000}"/>
    <cellStyle name="Normal 5 3 4 2 2 5 2" xfId="4399" xr:uid="{00000000-0005-0000-0000-0000251A0000}"/>
    <cellStyle name="Normal 5 3 4 2 2 5 2 2" xfId="8623" xr:uid="{00000000-0005-0000-0000-0000261A0000}"/>
    <cellStyle name="Normal 5 3 4 2 2 5 3" xfId="6478" xr:uid="{00000000-0005-0000-0000-0000271A0000}"/>
    <cellStyle name="Normal 5 3 4 2 2 6" xfId="2606" xr:uid="{00000000-0005-0000-0000-0000281A0000}"/>
    <cellStyle name="Normal 5 3 4 2 2 6 2" xfId="6891" xr:uid="{00000000-0005-0000-0000-0000291A0000}"/>
    <cellStyle name="Normal 5 3 4 2 2 7" xfId="4826" xr:uid="{00000000-0005-0000-0000-00002A1A0000}"/>
    <cellStyle name="Normal 5 3 4 2 3" xfId="925" xr:uid="{00000000-0005-0000-0000-00002B1A0000}"/>
    <cellStyle name="Normal 5 3 4 2 3 2" xfId="3159" xr:uid="{00000000-0005-0000-0000-00002C1A0000}"/>
    <cellStyle name="Normal 5 3 4 2 3 2 2" xfId="7383" xr:uid="{00000000-0005-0000-0000-00002D1A0000}"/>
    <cellStyle name="Normal 5 3 4 2 3 3" xfId="5238" xr:uid="{00000000-0005-0000-0000-00002E1A0000}"/>
    <cellStyle name="Normal 5 3 4 2 4" xfId="1342" xr:uid="{00000000-0005-0000-0000-00002F1A0000}"/>
    <cellStyle name="Normal 5 3 4 2 4 2" xfId="3572" xr:uid="{00000000-0005-0000-0000-0000301A0000}"/>
    <cellStyle name="Normal 5 3 4 2 4 2 2" xfId="7796" xr:uid="{00000000-0005-0000-0000-0000311A0000}"/>
    <cellStyle name="Normal 5 3 4 2 4 3" xfId="5651" xr:uid="{00000000-0005-0000-0000-0000321A0000}"/>
    <cellStyle name="Normal 5 3 4 2 5" xfId="1755" xr:uid="{00000000-0005-0000-0000-0000331A0000}"/>
    <cellStyle name="Normal 5 3 4 2 5 2" xfId="3985" xr:uid="{00000000-0005-0000-0000-0000341A0000}"/>
    <cellStyle name="Normal 5 3 4 2 5 2 2" xfId="8209" xr:uid="{00000000-0005-0000-0000-0000351A0000}"/>
    <cellStyle name="Normal 5 3 4 2 5 3" xfId="6064" xr:uid="{00000000-0005-0000-0000-0000361A0000}"/>
    <cellStyle name="Normal 5 3 4 2 6" xfId="2169" xr:uid="{00000000-0005-0000-0000-0000371A0000}"/>
    <cellStyle name="Normal 5 3 4 2 6 2" xfId="4398" xr:uid="{00000000-0005-0000-0000-0000381A0000}"/>
    <cellStyle name="Normal 5 3 4 2 6 2 2" xfId="8622" xr:uid="{00000000-0005-0000-0000-0000391A0000}"/>
    <cellStyle name="Normal 5 3 4 2 6 3" xfId="6477" xr:uid="{00000000-0005-0000-0000-00003A1A0000}"/>
    <cellStyle name="Normal 5 3 4 2 7" xfId="2605" xr:uid="{00000000-0005-0000-0000-00003B1A0000}"/>
    <cellStyle name="Normal 5 3 4 2 7 2" xfId="6890" xr:uid="{00000000-0005-0000-0000-00003C1A0000}"/>
    <cellStyle name="Normal 5 3 4 2 8" xfId="4825" xr:uid="{00000000-0005-0000-0000-00003D1A0000}"/>
    <cellStyle name="Normal 5 3 4 3" xfId="452" xr:uid="{00000000-0005-0000-0000-00003E1A0000}"/>
    <cellStyle name="Normal 5 3 4 3 2" xfId="927" xr:uid="{00000000-0005-0000-0000-00003F1A0000}"/>
    <cellStyle name="Normal 5 3 4 3 2 2" xfId="3161" xr:uid="{00000000-0005-0000-0000-0000401A0000}"/>
    <cellStyle name="Normal 5 3 4 3 2 2 2" xfId="7385" xr:uid="{00000000-0005-0000-0000-0000411A0000}"/>
    <cellStyle name="Normal 5 3 4 3 2 3" xfId="5240" xr:uid="{00000000-0005-0000-0000-0000421A0000}"/>
    <cellStyle name="Normal 5 3 4 3 3" xfId="1344" xr:uid="{00000000-0005-0000-0000-0000431A0000}"/>
    <cellStyle name="Normal 5 3 4 3 3 2" xfId="3574" xr:uid="{00000000-0005-0000-0000-0000441A0000}"/>
    <cellStyle name="Normal 5 3 4 3 3 2 2" xfId="7798" xr:uid="{00000000-0005-0000-0000-0000451A0000}"/>
    <cellStyle name="Normal 5 3 4 3 3 3" xfId="5653" xr:uid="{00000000-0005-0000-0000-0000461A0000}"/>
    <cellStyle name="Normal 5 3 4 3 4" xfId="1757" xr:uid="{00000000-0005-0000-0000-0000471A0000}"/>
    <cellStyle name="Normal 5 3 4 3 4 2" xfId="3987" xr:uid="{00000000-0005-0000-0000-0000481A0000}"/>
    <cellStyle name="Normal 5 3 4 3 4 2 2" xfId="8211" xr:uid="{00000000-0005-0000-0000-0000491A0000}"/>
    <cellStyle name="Normal 5 3 4 3 4 3" xfId="6066" xr:uid="{00000000-0005-0000-0000-00004A1A0000}"/>
    <cellStyle name="Normal 5 3 4 3 5" xfId="2171" xr:uid="{00000000-0005-0000-0000-00004B1A0000}"/>
    <cellStyle name="Normal 5 3 4 3 5 2" xfId="4400" xr:uid="{00000000-0005-0000-0000-00004C1A0000}"/>
    <cellStyle name="Normal 5 3 4 3 5 2 2" xfId="8624" xr:uid="{00000000-0005-0000-0000-00004D1A0000}"/>
    <cellStyle name="Normal 5 3 4 3 5 3" xfId="6479" xr:uid="{00000000-0005-0000-0000-00004E1A0000}"/>
    <cellStyle name="Normal 5 3 4 3 6" xfId="2607" xr:uid="{00000000-0005-0000-0000-00004F1A0000}"/>
    <cellStyle name="Normal 5 3 4 3 6 2" xfId="6892" xr:uid="{00000000-0005-0000-0000-0000501A0000}"/>
    <cellStyle name="Normal 5 3 4 3 7" xfId="4827" xr:uid="{00000000-0005-0000-0000-0000511A0000}"/>
    <cellStyle name="Normal 5 3 4 4" xfId="924" xr:uid="{00000000-0005-0000-0000-0000521A0000}"/>
    <cellStyle name="Normal 5 3 4 4 2" xfId="3158" xr:uid="{00000000-0005-0000-0000-0000531A0000}"/>
    <cellStyle name="Normal 5 3 4 4 2 2" xfId="7382" xr:uid="{00000000-0005-0000-0000-0000541A0000}"/>
    <cellStyle name="Normal 5 3 4 4 3" xfId="5237" xr:uid="{00000000-0005-0000-0000-0000551A0000}"/>
    <cellStyle name="Normal 5 3 4 5" xfId="1341" xr:uid="{00000000-0005-0000-0000-0000561A0000}"/>
    <cellStyle name="Normal 5 3 4 5 2" xfId="3571" xr:uid="{00000000-0005-0000-0000-0000571A0000}"/>
    <cellStyle name="Normal 5 3 4 5 2 2" xfId="7795" xr:uid="{00000000-0005-0000-0000-0000581A0000}"/>
    <cellStyle name="Normal 5 3 4 5 3" xfId="5650" xr:uid="{00000000-0005-0000-0000-0000591A0000}"/>
    <cellStyle name="Normal 5 3 4 6" xfId="1754" xr:uid="{00000000-0005-0000-0000-00005A1A0000}"/>
    <cellStyle name="Normal 5 3 4 6 2" xfId="3984" xr:uid="{00000000-0005-0000-0000-00005B1A0000}"/>
    <cellStyle name="Normal 5 3 4 6 2 2" xfId="8208" xr:uid="{00000000-0005-0000-0000-00005C1A0000}"/>
    <cellStyle name="Normal 5 3 4 6 3" xfId="6063" xr:uid="{00000000-0005-0000-0000-00005D1A0000}"/>
    <cellStyle name="Normal 5 3 4 7" xfId="2168" xr:uid="{00000000-0005-0000-0000-00005E1A0000}"/>
    <cellStyle name="Normal 5 3 4 7 2" xfId="4397" xr:uid="{00000000-0005-0000-0000-00005F1A0000}"/>
    <cellStyle name="Normal 5 3 4 7 2 2" xfId="8621" xr:uid="{00000000-0005-0000-0000-0000601A0000}"/>
    <cellStyle name="Normal 5 3 4 7 3" xfId="6476" xr:uid="{00000000-0005-0000-0000-0000611A0000}"/>
    <cellStyle name="Normal 5 3 4 8" xfId="2604" xr:uid="{00000000-0005-0000-0000-0000621A0000}"/>
    <cellStyle name="Normal 5 3 4 8 2" xfId="6889" xr:uid="{00000000-0005-0000-0000-0000631A0000}"/>
    <cellStyle name="Normal 5 3 4 9" xfId="4824" xr:uid="{00000000-0005-0000-0000-0000641A0000}"/>
    <cellStyle name="Normal 5 3 5" xfId="453" xr:uid="{00000000-0005-0000-0000-0000651A0000}"/>
    <cellStyle name="Normal 5 3 5 2" xfId="454" xr:uid="{00000000-0005-0000-0000-0000661A0000}"/>
    <cellStyle name="Normal 5 3 5 2 2" xfId="929" xr:uid="{00000000-0005-0000-0000-0000671A0000}"/>
    <cellStyle name="Normal 5 3 5 2 2 2" xfId="3163" xr:uid="{00000000-0005-0000-0000-0000681A0000}"/>
    <cellStyle name="Normal 5 3 5 2 2 2 2" xfId="7387" xr:uid="{00000000-0005-0000-0000-0000691A0000}"/>
    <cellStyle name="Normal 5 3 5 2 2 3" xfId="5242" xr:uid="{00000000-0005-0000-0000-00006A1A0000}"/>
    <cellStyle name="Normal 5 3 5 2 3" xfId="1346" xr:uid="{00000000-0005-0000-0000-00006B1A0000}"/>
    <cellStyle name="Normal 5 3 5 2 3 2" xfId="3576" xr:uid="{00000000-0005-0000-0000-00006C1A0000}"/>
    <cellStyle name="Normal 5 3 5 2 3 2 2" xfId="7800" xr:uid="{00000000-0005-0000-0000-00006D1A0000}"/>
    <cellStyle name="Normal 5 3 5 2 3 3" xfId="5655" xr:uid="{00000000-0005-0000-0000-00006E1A0000}"/>
    <cellStyle name="Normal 5 3 5 2 4" xfId="1759" xr:uid="{00000000-0005-0000-0000-00006F1A0000}"/>
    <cellStyle name="Normal 5 3 5 2 4 2" xfId="3989" xr:uid="{00000000-0005-0000-0000-0000701A0000}"/>
    <cellStyle name="Normal 5 3 5 2 4 2 2" xfId="8213" xr:uid="{00000000-0005-0000-0000-0000711A0000}"/>
    <cellStyle name="Normal 5 3 5 2 4 3" xfId="6068" xr:uid="{00000000-0005-0000-0000-0000721A0000}"/>
    <cellStyle name="Normal 5 3 5 2 5" xfId="2173" xr:uid="{00000000-0005-0000-0000-0000731A0000}"/>
    <cellStyle name="Normal 5 3 5 2 5 2" xfId="4402" xr:uid="{00000000-0005-0000-0000-0000741A0000}"/>
    <cellStyle name="Normal 5 3 5 2 5 2 2" xfId="8626" xr:uid="{00000000-0005-0000-0000-0000751A0000}"/>
    <cellStyle name="Normal 5 3 5 2 5 3" xfId="6481" xr:uid="{00000000-0005-0000-0000-0000761A0000}"/>
    <cellStyle name="Normal 5 3 5 2 6" xfId="2609" xr:uid="{00000000-0005-0000-0000-0000771A0000}"/>
    <cellStyle name="Normal 5 3 5 2 6 2" xfId="6894" xr:uid="{00000000-0005-0000-0000-0000781A0000}"/>
    <cellStyle name="Normal 5 3 5 2 7" xfId="4829" xr:uid="{00000000-0005-0000-0000-0000791A0000}"/>
    <cellStyle name="Normal 5 3 5 3" xfId="928" xr:uid="{00000000-0005-0000-0000-00007A1A0000}"/>
    <cellStyle name="Normal 5 3 5 3 2" xfId="3162" xr:uid="{00000000-0005-0000-0000-00007B1A0000}"/>
    <cellStyle name="Normal 5 3 5 3 2 2" xfId="7386" xr:uid="{00000000-0005-0000-0000-00007C1A0000}"/>
    <cellStyle name="Normal 5 3 5 3 3" xfId="5241" xr:uid="{00000000-0005-0000-0000-00007D1A0000}"/>
    <cellStyle name="Normal 5 3 5 4" xfId="1345" xr:uid="{00000000-0005-0000-0000-00007E1A0000}"/>
    <cellStyle name="Normal 5 3 5 4 2" xfId="3575" xr:uid="{00000000-0005-0000-0000-00007F1A0000}"/>
    <cellStyle name="Normal 5 3 5 4 2 2" xfId="7799" xr:uid="{00000000-0005-0000-0000-0000801A0000}"/>
    <cellStyle name="Normal 5 3 5 4 3" xfId="5654" xr:uid="{00000000-0005-0000-0000-0000811A0000}"/>
    <cellStyle name="Normal 5 3 5 5" xfId="1758" xr:uid="{00000000-0005-0000-0000-0000821A0000}"/>
    <cellStyle name="Normal 5 3 5 5 2" xfId="3988" xr:uid="{00000000-0005-0000-0000-0000831A0000}"/>
    <cellStyle name="Normal 5 3 5 5 2 2" xfId="8212" xr:uid="{00000000-0005-0000-0000-0000841A0000}"/>
    <cellStyle name="Normal 5 3 5 5 3" xfId="6067" xr:uid="{00000000-0005-0000-0000-0000851A0000}"/>
    <cellStyle name="Normal 5 3 5 6" xfId="2172" xr:uid="{00000000-0005-0000-0000-0000861A0000}"/>
    <cellStyle name="Normal 5 3 5 6 2" xfId="4401" xr:uid="{00000000-0005-0000-0000-0000871A0000}"/>
    <cellStyle name="Normal 5 3 5 6 2 2" xfId="8625" xr:uid="{00000000-0005-0000-0000-0000881A0000}"/>
    <cellStyle name="Normal 5 3 5 6 3" xfId="6480" xr:uid="{00000000-0005-0000-0000-0000891A0000}"/>
    <cellStyle name="Normal 5 3 5 7" xfId="2608" xr:uid="{00000000-0005-0000-0000-00008A1A0000}"/>
    <cellStyle name="Normal 5 3 5 7 2" xfId="6893" xr:uid="{00000000-0005-0000-0000-00008B1A0000}"/>
    <cellStyle name="Normal 5 3 5 8" xfId="4828" xr:uid="{00000000-0005-0000-0000-00008C1A0000}"/>
    <cellStyle name="Normal 5 3 6" xfId="455" xr:uid="{00000000-0005-0000-0000-00008D1A0000}"/>
    <cellStyle name="Normal 5 3 6 2" xfId="930" xr:uid="{00000000-0005-0000-0000-00008E1A0000}"/>
    <cellStyle name="Normal 5 3 6 2 2" xfId="3164" xr:uid="{00000000-0005-0000-0000-00008F1A0000}"/>
    <cellStyle name="Normal 5 3 6 2 2 2" xfId="7388" xr:uid="{00000000-0005-0000-0000-0000901A0000}"/>
    <cellStyle name="Normal 5 3 6 2 3" xfId="5243" xr:uid="{00000000-0005-0000-0000-0000911A0000}"/>
    <cellStyle name="Normal 5 3 6 3" xfId="1347" xr:uid="{00000000-0005-0000-0000-0000921A0000}"/>
    <cellStyle name="Normal 5 3 6 3 2" xfId="3577" xr:uid="{00000000-0005-0000-0000-0000931A0000}"/>
    <cellStyle name="Normal 5 3 6 3 2 2" xfId="7801" xr:uid="{00000000-0005-0000-0000-0000941A0000}"/>
    <cellStyle name="Normal 5 3 6 3 3" xfId="5656" xr:uid="{00000000-0005-0000-0000-0000951A0000}"/>
    <cellStyle name="Normal 5 3 6 4" xfId="1760" xr:uid="{00000000-0005-0000-0000-0000961A0000}"/>
    <cellStyle name="Normal 5 3 6 4 2" xfId="3990" xr:uid="{00000000-0005-0000-0000-0000971A0000}"/>
    <cellStyle name="Normal 5 3 6 4 2 2" xfId="8214" xr:uid="{00000000-0005-0000-0000-0000981A0000}"/>
    <cellStyle name="Normal 5 3 6 4 3" xfId="6069" xr:uid="{00000000-0005-0000-0000-0000991A0000}"/>
    <cellStyle name="Normal 5 3 6 5" xfId="2174" xr:uid="{00000000-0005-0000-0000-00009A1A0000}"/>
    <cellStyle name="Normal 5 3 6 5 2" xfId="4403" xr:uid="{00000000-0005-0000-0000-00009B1A0000}"/>
    <cellStyle name="Normal 5 3 6 5 2 2" xfId="8627" xr:uid="{00000000-0005-0000-0000-00009C1A0000}"/>
    <cellStyle name="Normal 5 3 6 5 3" xfId="6482" xr:uid="{00000000-0005-0000-0000-00009D1A0000}"/>
    <cellStyle name="Normal 5 3 6 6" xfId="2610" xr:uid="{00000000-0005-0000-0000-00009E1A0000}"/>
    <cellStyle name="Normal 5 3 6 6 2" xfId="6895" xr:uid="{00000000-0005-0000-0000-00009F1A0000}"/>
    <cellStyle name="Normal 5 3 6 7" xfId="4830" xr:uid="{00000000-0005-0000-0000-0000A01A0000}"/>
    <cellStyle name="Normal 5 3 7" xfId="914" xr:uid="{00000000-0005-0000-0000-0000A11A0000}"/>
    <cellStyle name="Normal 5 3 7 2" xfId="3149" xr:uid="{00000000-0005-0000-0000-0000A21A0000}"/>
    <cellStyle name="Normal 5 3 7 2 2" xfId="7373" xr:uid="{00000000-0005-0000-0000-0000A31A0000}"/>
    <cellStyle name="Normal 5 3 7 3" xfId="5228" xr:uid="{00000000-0005-0000-0000-0000A41A0000}"/>
    <cellStyle name="Normal 5 3 8" xfId="1332" xr:uid="{00000000-0005-0000-0000-0000A51A0000}"/>
    <cellStyle name="Normal 5 3 8 2" xfId="3562" xr:uid="{00000000-0005-0000-0000-0000A61A0000}"/>
    <cellStyle name="Normal 5 3 8 2 2" xfId="7786" xr:uid="{00000000-0005-0000-0000-0000A71A0000}"/>
    <cellStyle name="Normal 5 3 8 3" xfId="5641" xr:uid="{00000000-0005-0000-0000-0000A81A0000}"/>
    <cellStyle name="Normal 5 3 9" xfId="1745" xr:uid="{00000000-0005-0000-0000-0000A91A0000}"/>
    <cellStyle name="Normal 5 3 9 2" xfId="3975" xr:uid="{00000000-0005-0000-0000-0000AA1A0000}"/>
    <cellStyle name="Normal 5 3 9 2 2" xfId="8199" xr:uid="{00000000-0005-0000-0000-0000AB1A0000}"/>
    <cellStyle name="Normal 5 3 9 3" xfId="6054" xr:uid="{00000000-0005-0000-0000-0000AC1A0000}"/>
    <cellStyle name="Normal 5 4" xfId="456" xr:uid="{00000000-0005-0000-0000-0000AD1A0000}"/>
    <cellStyle name="Normal 5 4 10" xfId="4831" xr:uid="{00000000-0005-0000-0000-0000AE1A0000}"/>
    <cellStyle name="Normal 5 4 2" xfId="457" xr:uid="{00000000-0005-0000-0000-0000AF1A0000}"/>
    <cellStyle name="Normal 5 4 2 2" xfId="458" xr:uid="{00000000-0005-0000-0000-0000B01A0000}"/>
    <cellStyle name="Normal 5 4 2 2 2" xfId="459" xr:uid="{00000000-0005-0000-0000-0000B11A0000}"/>
    <cellStyle name="Normal 5 4 2 2 2 2" xfId="934" xr:uid="{00000000-0005-0000-0000-0000B21A0000}"/>
    <cellStyle name="Normal 5 4 2 2 2 2 2" xfId="3168" xr:uid="{00000000-0005-0000-0000-0000B31A0000}"/>
    <cellStyle name="Normal 5 4 2 2 2 2 2 2" xfId="7392" xr:uid="{00000000-0005-0000-0000-0000B41A0000}"/>
    <cellStyle name="Normal 5 4 2 2 2 2 3" xfId="5247" xr:uid="{00000000-0005-0000-0000-0000B51A0000}"/>
    <cellStyle name="Normal 5 4 2 2 2 3" xfId="1351" xr:uid="{00000000-0005-0000-0000-0000B61A0000}"/>
    <cellStyle name="Normal 5 4 2 2 2 3 2" xfId="3581" xr:uid="{00000000-0005-0000-0000-0000B71A0000}"/>
    <cellStyle name="Normal 5 4 2 2 2 3 2 2" xfId="7805" xr:uid="{00000000-0005-0000-0000-0000B81A0000}"/>
    <cellStyle name="Normal 5 4 2 2 2 3 3" xfId="5660" xr:uid="{00000000-0005-0000-0000-0000B91A0000}"/>
    <cellStyle name="Normal 5 4 2 2 2 4" xfId="1764" xr:uid="{00000000-0005-0000-0000-0000BA1A0000}"/>
    <cellStyle name="Normal 5 4 2 2 2 4 2" xfId="3994" xr:uid="{00000000-0005-0000-0000-0000BB1A0000}"/>
    <cellStyle name="Normal 5 4 2 2 2 4 2 2" xfId="8218" xr:uid="{00000000-0005-0000-0000-0000BC1A0000}"/>
    <cellStyle name="Normal 5 4 2 2 2 4 3" xfId="6073" xr:uid="{00000000-0005-0000-0000-0000BD1A0000}"/>
    <cellStyle name="Normal 5 4 2 2 2 5" xfId="2178" xr:uid="{00000000-0005-0000-0000-0000BE1A0000}"/>
    <cellStyle name="Normal 5 4 2 2 2 5 2" xfId="4407" xr:uid="{00000000-0005-0000-0000-0000BF1A0000}"/>
    <cellStyle name="Normal 5 4 2 2 2 5 2 2" xfId="8631" xr:uid="{00000000-0005-0000-0000-0000C01A0000}"/>
    <cellStyle name="Normal 5 4 2 2 2 5 3" xfId="6486" xr:uid="{00000000-0005-0000-0000-0000C11A0000}"/>
    <cellStyle name="Normal 5 4 2 2 2 6" xfId="2614" xr:uid="{00000000-0005-0000-0000-0000C21A0000}"/>
    <cellStyle name="Normal 5 4 2 2 2 6 2" xfId="6899" xr:uid="{00000000-0005-0000-0000-0000C31A0000}"/>
    <cellStyle name="Normal 5 4 2 2 2 7" xfId="4834" xr:uid="{00000000-0005-0000-0000-0000C41A0000}"/>
    <cellStyle name="Normal 5 4 2 2 3" xfId="933" xr:uid="{00000000-0005-0000-0000-0000C51A0000}"/>
    <cellStyle name="Normal 5 4 2 2 3 2" xfId="3167" xr:uid="{00000000-0005-0000-0000-0000C61A0000}"/>
    <cellStyle name="Normal 5 4 2 2 3 2 2" xfId="7391" xr:uid="{00000000-0005-0000-0000-0000C71A0000}"/>
    <cellStyle name="Normal 5 4 2 2 3 3" xfId="5246" xr:uid="{00000000-0005-0000-0000-0000C81A0000}"/>
    <cellStyle name="Normal 5 4 2 2 4" xfId="1350" xr:uid="{00000000-0005-0000-0000-0000C91A0000}"/>
    <cellStyle name="Normal 5 4 2 2 4 2" xfId="3580" xr:uid="{00000000-0005-0000-0000-0000CA1A0000}"/>
    <cellStyle name="Normal 5 4 2 2 4 2 2" xfId="7804" xr:uid="{00000000-0005-0000-0000-0000CB1A0000}"/>
    <cellStyle name="Normal 5 4 2 2 4 3" xfId="5659" xr:uid="{00000000-0005-0000-0000-0000CC1A0000}"/>
    <cellStyle name="Normal 5 4 2 2 5" xfId="1763" xr:uid="{00000000-0005-0000-0000-0000CD1A0000}"/>
    <cellStyle name="Normal 5 4 2 2 5 2" xfId="3993" xr:uid="{00000000-0005-0000-0000-0000CE1A0000}"/>
    <cellStyle name="Normal 5 4 2 2 5 2 2" xfId="8217" xr:uid="{00000000-0005-0000-0000-0000CF1A0000}"/>
    <cellStyle name="Normal 5 4 2 2 5 3" xfId="6072" xr:uid="{00000000-0005-0000-0000-0000D01A0000}"/>
    <cellStyle name="Normal 5 4 2 2 6" xfId="2177" xr:uid="{00000000-0005-0000-0000-0000D11A0000}"/>
    <cellStyle name="Normal 5 4 2 2 6 2" xfId="4406" xr:uid="{00000000-0005-0000-0000-0000D21A0000}"/>
    <cellStyle name="Normal 5 4 2 2 6 2 2" xfId="8630" xr:uid="{00000000-0005-0000-0000-0000D31A0000}"/>
    <cellStyle name="Normal 5 4 2 2 6 3" xfId="6485" xr:uid="{00000000-0005-0000-0000-0000D41A0000}"/>
    <cellStyle name="Normal 5 4 2 2 7" xfId="2613" xr:uid="{00000000-0005-0000-0000-0000D51A0000}"/>
    <cellStyle name="Normal 5 4 2 2 7 2" xfId="6898" xr:uid="{00000000-0005-0000-0000-0000D61A0000}"/>
    <cellStyle name="Normal 5 4 2 2 8" xfId="4833" xr:uid="{00000000-0005-0000-0000-0000D71A0000}"/>
    <cellStyle name="Normal 5 4 2 3" xfId="460" xr:uid="{00000000-0005-0000-0000-0000D81A0000}"/>
    <cellStyle name="Normal 5 4 2 3 2" xfId="935" xr:uid="{00000000-0005-0000-0000-0000D91A0000}"/>
    <cellStyle name="Normal 5 4 2 3 2 2" xfId="3169" xr:uid="{00000000-0005-0000-0000-0000DA1A0000}"/>
    <cellStyle name="Normal 5 4 2 3 2 2 2" xfId="7393" xr:uid="{00000000-0005-0000-0000-0000DB1A0000}"/>
    <cellStyle name="Normal 5 4 2 3 2 3" xfId="5248" xr:uid="{00000000-0005-0000-0000-0000DC1A0000}"/>
    <cellStyle name="Normal 5 4 2 3 3" xfId="1352" xr:uid="{00000000-0005-0000-0000-0000DD1A0000}"/>
    <cellStyle name="Normal 5 4 2 3 3 2" xfId="3582" xr:uid="{00000000-0005-0000-0000-0000DE1A0000}"/>
    <cellStyle name="Normal 5 4 2 3 3 2 2" xfId="7806" xr:uid="{00000000-0005-0000-0000-0000DF1A0000}"/>
    <cellStyle name="Normal 5 4 2 3 3 3" xfId="5661" xr:uid="{00000000-0005-0000-0000-0000E01A0000}"/>
    <cellStyle name="Normal 5 4 2 3 4" xfId="1765" xr:uid="{00000000-0005-0000-0000-0000E11A0000}"/>
    <cellStyle name="Normal 5 4 2 3 4 2" xfId="3995" xr:uid="{00000000-0005-0000-0000-0000E21A0000}"/>
    <cellStyle name="Normal 5 4 2 3 4 2 2" xfId="8219" xr:uid="{00000000-0005-0000-0000-0000E31A0000}"/>
    <cellStyle name="Normal 5 4 2 3 4 3" xfId="6074" xr:uid="{00000000-0005-0000-0000-0000E41A0000}"/>
    <cellStyle name="Normal 5 4 2 3 5" xfId="2179" xr:uid="{00000000-0005-0000-0000-0000E51A0000}"/>
    <cellStyle name="Normal 5 4 2 3 5 2" xfId="4408" xr:uid="{00000000-0005-0000-0000-0000E61A0000}"/>
    <cellStyle name="Normal 5 4 2 3 5 2 2" xfId="8632" xr:uid="{00000000-0005-0000-0000-0000E71A0000}"/>
    <cellStyle name="Normal 5 4 2 3 5 3" xfId="6487" xr:uid="{00000000-0005-0000-0000-0000E81A0000}"/>
    <cellStyle name="Normal 5 4 2 3 6" xfId="2615" xr:uid="{00000000-0005-0000-0000-0000E91A0000}"/>
    <cellStyle name="Normal 5 4 2 3 6 2" xfId="6900" xr:uid="{00000000-0005-0000-0000-0000EA1A0000}"/>
    <cellStyle name="Normal 5 4 2 3 7" xfId="4835" xr:uid="{00000000-0005-0000-0000-0000EB1A0000}"/>
    <cellStyle name="Normal 5 4 2 4" xfId="932" xr:uid="{00000000-0005-0000-0000-0000EC1A0000}"/>
    <cellStyle name="Normal 5 4 2 4 2" xfId="3166" xr:uid="{00000000-0005-0000-0000-0000ED1A0000}"/>
    <cellStyle name="Normal 5 4 2 4 2 2" xfId="7390" xr:uid="{00000000-0005-0000-0000-0000EE1A0000}"/>
    <cellStyle name="Normal 5 4 2 4 3" xfId="5245" xr:uid="{00000000-0005-0000-0000-0000EF1A0000}"/>
    <cellStyle name="Normal 5 4 2 5" xfId="1349" xr:uid="{00000000-0005-0000-0000-0000F01A0000}"/>
    <cellStyle name="Normal 5 4 2 5 2" xfId="3579" xr:uid="{00000000-0005-0000-0000-0000F11A0000}"/>
    <cellStyle name="Normal 5 4 2 5 2 2" xfId="7803" xr:uid="{00000000-0005-0000-0000-0000F21A0000}"/>
    <cellStyle name="Normal 5 4 2 5 3" xfId="5658" xr:uid="{00000000-0005-0000-0000-0000F31A0000}"/>
    <cellStyle name="Normal 5 4 2 6" xfId="1762" xr:uid="{00000000-0005-0000-0000-0000F41A0000}"/>
    <cellStyle name="Normal 5 4 2 6 2" xfId="3992" xr:uid="{00000000-0005-0000-0000-0000F51A0000}"/>
    <cellStyle name="Normal 5 4 2 6 2 2" xfId="8216" xr:uid="{00000000-0005-0000-0000-0000F61A0000}"/>
    <cellStyle name="Normal 5 4 2 6 3" xfId="6071" xr:uid="{00000000-0005-0000-0000-0000F71A0000}"/>
    <cellStyle name="Normal 5 4 2 7" xfId="2176" xr:uid="{00000000-0005-0000-0000-0000F81A0000}"/>
    <cellStyle name="Normal 5 4 2 7 2" xfId="4405" xr:uid="{00000000-0005-0000-0000-0000F91A0000}"/>
    <cellStyle name="Normal 5 4 2 7 2 2" xfId="8629" xr:uid="{00000000-0005-0000-0000-0000FA1A0000}"/>
    <cellStyle name="Normal 5 4 2 7 3" xfId="6484" xr:uid="{00000000-0005-0000-0000-0000FB1A0000}"/>
    <cellStyle name="Normal 5 4 2 8" xfId="2612" xr:uid="{00000000-0005-0000-0000-0000FC1A0000}"/>
    <cellStyle name="Normal 5 4 2 8 2" xfId="6897" xr:uid="{00000000-0005-0000-0000-0000FD1A0000}"/>
    <cellStyle name="Normal 5 4 2 9" xfId="4832" xr:uid="{00000000-0005-0000-0000-0000FE1A0000}"/>
    <cellStyle name="Normal 5 4 3" xfId="461" xr:uid="{00000000-0005-0000-0000-0000FF1A0000}"/>
    <cellStyle name="Normal 5 4 3 2" xfId="462" xr:uid="{00000000-0005-0000-0000-0000001B0000}"/>
    <cellStyle name="Normal 5 4 3 2 2" xfId="937" xr:uid="{00000000-0005-0000-0000-0000011B0000}"/>
    <cellStyle name="Normal 5 4 3 2 2 2" xfId="3171" xr:uid="{00000000-0005-0000-0000-0000021B0000}"/>
    <cellStyle name="Normal 5 4 3 2 2 2 2" xfId="7395" xr:uid="{00000000-0005-0000-0000-0000031B0000}"/>
    <cellStyle name="Normal 5 4 3 2 2 3" xfId="5250" xr:uid="{00000000-0005-0000-0000-0000041B0000}"/>
    <cellStyle name="Normal 5 4 3 2 3" xfId="1354" xr:uid="{00000000-0005-0000-0000-0000051B0000}"/>
    <cellStyle name="Normal 5 4 3 2 3 2" xfId="3584" xr:uid="{00000000-0005-0000-0000-0000061B0000}"/>
    <cellStyle name="Normal 5 4 3 2 3 2 2" xfId="7808" xr:uid="{00000000-0005-0000-0000-0000071B0000}"/>
    <cellStyle name="Normal 5 4 3 2 3 3" xfId="5663" xr:uid="{00000000-0005-0000-0000-0000081B0000}"/>
    <cellStyle name="Normal 5 4 3 2 4" xfId="1767" xr:uid="{00000000-0005-0000-0000-0000091B0000}"/>
    <cellStyle name="Normal 5 4 3 2 4 2" xfId="3997" xr:uid="{00000000-0005-0000-0000-00000A1B0000}"/>
    <cellStyle name="Normal 5 4 3 2 4 2 2" xfId="8221" xr:uid="{00000000-0005-0000-0000-00000B1B0000}"/>
    <cellStyle name="Normal 5 4 3 2 4 3" xfId="6076" xr:uid="{00000000-0005-0000-0000-00000C1B0000}"/>
    <cellStyle name="Normal 5 4 3 2 5" xfId="2181" xr:uid="{00000000-0005-0000-0000-00000D1B0000}"/>
    <cellStyle name="Normal 5 4 3 2 5 2" xfId="4410" xr:uid="{00000000-0005-0000-0000-00000E1B0000}"/>
    <cellStyle name="Normal 5 4 3 2 5 2 2" xfId="8634" xr:uid="{00000000-0005-0000-0000-00000F1B0000}"/>
    <cellStyle name="Normal 5 4 3 2 5 3" xfId="6489" xr:uid="{00000000-0005-0000-0000-0000101B0000}"/>
    <cellStyle name="Normal 5 4 3 2 6" xfId="2617" xr:uid="{00000000-0005-0000-0000-0000111B0000}"/>
    <cellStyle name="Normal 5 4 3 2 6 2" xfId="6902" xr:uid="{00000000-0005-0000-0000-0000121B0000}"/>
    <cellStyle name="Normal 5 4 3 2 7" xfId="4837" xr:uid="{00000000-0005-0000-0000-0000131B0000}"/>
    <cellStyle name="Normal 5 4 3 3" xfId="936" xr:uid="{00000000-0005-0000-0000-0000141B0000}"/>
    <cellStyle name="Normal 5 4 3 3 2" xfId="3170" xr:uid="{00000000-0005-0000-0000-0000151B0000}"/>
    <cellStyle name="Normal 5 4 3 3 2 2" xfId="7394" xr:uid="{00000000-0005-0000-0000-0000161B0000}"/>
    <cellStyle name="Normal 5 4 3 3 3" xfId="5249" xr:uid="{00000000-0005-0000-0000-0000171B0000}"/>
    <cellStyle name="Normal 5 4 3 4" xfId="1353" xr:uid="{00000000-0005-0000-0000-0000181B0000}"/>
    <cellStyle name="Normal 5 4 3 4 2" xfId="3583" xr:uid="{00000000-0005-0000-0000-0000191B0000}"/>
    <cellStyle name="Normal 5 4 3 4 2 2" xfId="7807" xr:uid="{00000000-0005-0000-0000-00001A1B0000}"/>
    <cellStyle name="Normal 5 4 3 4 3" xfId="5662" xr:uid="{00000000-0005-0000-0000-00001B1B0000}"/>
    <cellStyle name="Normal 5 4 3 5" xfId="1766" xr:uid="{00000000-0005-0000-0000-00001C1B0000}"/>
    <cellStyle name="Normal 5 4 3 5 2" xfId="3996" xr:uid="{00000000-0005-0000-0000-00001D1B0000}"/>
    <cellStyle name="Normal 5 4 3 5 2 2" xfId="8220" xr:uid="{00000000-0005-0000-0000-00001E1B0000}"/>
    <cellStyle name="Normal 5 4 3 5 3" xfId="6075" xr:uid="{00000000-0005-0000-0000-00001F1B0000}"/>
    <cellStyle name="Normal 5 4 3 6" xfId="2180" xr:uid="{00000000-0005-0000-0000-0000201B0000}"/>
    <cellStyle name="Normal 5 4 3 6 2" xfId="4409" xr:uid="{00000000-0005-0000-0000-0000211B0000}"/>
    <cellStyle name="Normal 5 4 3 6 2 2" xfId="8633" xr:uid="{00000000-0005-0000-0000-0000221B0000}"/>
    <cellStyle name="Normal 5 4 3 6 3" xfId="6488" xr:uid="{00000000-0005-0000-0000-0000231B0000}"/>
    <cellStyle name="Normal 5 4 3 7" xfId="2616" xr:uid="{00000000-0005-0000-0000-0000241B0000}"/>
    <cellStyle name="Normal 5 4 3 7 2" xfId="6901" xr:uid="{00000000-0005-0000-0000-0000251B0000}"/>
    <cellStyle name="Normal 5 4 3 8" xfId="4836" xr:uid="{00000000-0005-0000-0000-0000261B0000}"/>
    <cellStyle name="Normal 5 4 4" xfId="463" xr:uid="{00000000-0005-0000-0000-0000271B0000}"/>
    <cellStyle name="Normal 5 4 4 2" xfId="938" xr:uid="{00000000-0005-0000-0000-0000281B0000}"/>
    <cellStyle name="Normal 5 4 4 2 2" xfId="3172" xr:uid="{00000000-0005-0000-0000-0000291B0000}"/>
    <cellStyle name="Normal 5 4 4 2 2 2" xfId="7396" xr:uid="{00000000-0005-0000-0000-00002A1B0000}"/>
    <cellStyle name="Normal 5 4 4 2 3" xfId="5251" xr:uid="{00000000-0005-0000-0000-00002B1B0000}"/>
    <cellStyle name="Normal 5 4 4 3" xfId="1355" xr:uid="{00000000-0005-0000-0000-00002C1B0000}"/>
    <cellStyle name="Normal 5 4 4 3 2" xfId="3585" xr:uid="{00000000-0005-0000-0000-00002D1B0000}"/>
    <cellStyle name="Normal 5 4 4 3 2 2" xfId="7809" xr:uid="{00000000-0005-0000-0000-00002E1B0000}"/>
    <cellStyle name="Normal 5 4 4 3 3" xfId="5664" xr:uid="{00000000-0005-0000-0000-00002F1B0000}"/>
    <cellStyle name="Normal 5 4 4 4" xfId="1768" xr:uid="{00000000-0005-0000-0000-0000301B0000}"/>
    <cellStyle name="Normal 5 4 4 4 2" xfId="3998" xr:uid="{00000000-0005-0000-0000-0000311B0000}"/>
    <cellStyle name="Normal 5 4 4 4 2 2" xfId="8222" xr:uid="{00000000-0005-0000-0000-0000321B0000}"/>
    <cellStyle name="Normal 5 4 4 4 3" xfId="6077" xr:uid="{00000000-0005-0000-0000-0000331B0000}"/>
    <cellStyle name="Normal 5 4 4 5" xfId="2182" xr:uid="{00000000-0005-0000-0000-0000341B0000}"/>
    <cellStyle name="Normal 5 4 4 5 2" xfId="4411" xr:uid="{00000000-0005-0000-0000-0000351B0000}"/>
    <cellStyle name="Normal 5 4 4 5 2 2" xfId="8635" xr:uid="{00000000-0005-0000-0000-0000361B0000}"/>
    <cellStyle name="Normal 5 4 4 5 3" xfId="6490" xr:uid="{00000000-0005-0000-0000-0000371B0000}"/>
    <cellStyle name="Normal 5 4 4 6" xfId="2618" xr:uid="{00000000-0005-0000-0000-0000381B0000}"/>
    <cellStyle name="Normal 5 4 4 6 2" xfId="6903" xr:uid="{00000000-0005-0000-0000-0000391B0000}"/>
    <cellStyle name="Normal 5 4 4 7" xfId="4838" xr:uid="{00000000-0005-0000-0000-00003A1B0000}"/>
    <cellStyle name="Normal 5 4 5" xfId="931" xr:uid="{00000000-0005-0000-0000-00003B1B0000}"/>
    <cellStyle name="Normal 5 4 5 2" xfId="3165" xr:uid="{00000000-0005-0000-0000-00003C1B0000}"/>
    <cellStyle name="Normal 5 4 5 2 2" xfId="7389" xr:uid="{00000000-0005-0000-0000-00003D1B0000}"/>
    <cellStyle name="Normal 5 4 5 3" xfId="5244" xr:uid="{00000000-0005-0000-0000-00003E1B0000}"/>
    <cellStyle name="Normal 5 4 6" xfId="1348" xr:uid="{00000000-0005-0000-0000-00003F1B0000}"/>
    <cellStyle name="Normal 5 4 6 2" xfId="3578" xr:uid="{00000000-0005-0000-0000-0000401B0000}"/>
    <cellStyle name="Normal 5 4 6 2 2" xfId="7802" xr:uid="{00000000-0005-0000-0000-0000411B0000}"/>
    <cellStyle name="Normal 5 4 6 3" xfId="5657" xr:uid="{00000000-0005-0000-0000-0000421B0000}"/>
    <cellStyle name="Normal 5 4 7" xfId="1761" xr:uid="{00000000-0005-0000-0000-0000431B0000}"/>
    <cellStyle name="Normal 5 4 7 2" xfId="3991" xr:uid="{00000000-0005-0000-0000-0000441B0000}"/>
    <cellStyle name="Normal 5 4 7 2 2" xfId="8215" xr:uid="{00000000-0005-0000-0000-0000451B0000}"/>
    <cellStyle name="Normal 5 4 7 3" xfId="6070" xr:uid="{00000000-0005-0000-0000-0000461B0000}"/>
    <cellStyle name="Normal 5 4 8" xfId="2175" xr:uid="{00000000-0005-0000-0000-0000471B0000}"/>
    <cellStyle name="Normal 5 4 8 2" xfId="4404" xr:uid="{00000000-0005-0000-0000-0000481B0000}"/>
    <cellStyle name="Normal 5 4 8 2 2" xfId="8628" xr:uid="{00000000-0005-0000-0000-0000491B0000}"/>
    <cellStyle name="Normal 5 4 8 3" xfId="6483" xr:uid="{00000000-0005-0000-0000-00004A1B0000}"/>
    <cellStyle name="Normal 5 4 9" xfId="2611" xr:uid="{00000000-0005-0000-0000-00004B1B0000}"/>
    <cellStyle name="Normal 5 4 9 2" xfId="6896" xr:uid="{00000000-0005-0000-0000-00004C1B0000}"/>
    <cellStyle name="Normal 5 5" xfId="464" xr:uid="{00000000-0005-0000-0000-00004D1B0000}"/>
    <cellStyle name="Normal 5 5 2" xfId="465" xr:uid="{00000000-0005-0000-0000-00004E1B0000}"/>
    <cellStyle name="Normal 5 5 2 2" xfId="466" xr:uid="{00000000-0005-0000-0000-00004F1B0000}"/>
    <cellStyle name="Normal 5 5 2 2 2" xfId="941" xr:uid="{00000000-0005-0000-0000-0000501B0000}"/>
    <cellStyle name="Normal 5 5 2 2 2 2" xfId="3175" xr:uid="{00000000-0005-0000-0000-0000511B0000}"/>
    <cellStyle name="Normal 5 5 2 2 2 2 2" xfId="7399" xr:uid="{00000000-0005-0000-0000-0000521B0000}"/>
    <cellStyle name="Normal 5 5 2 2 2 3" xfId="5254" xr:uid="{00000000-0005-0000-0000-0000531B0000}"/>
    <cellStyle name="Normal 5 5 2 2 3" xfId="1358" xr:uid="{00000000-0005-0000-0000-0000541B0000}"/>
    <cellStyle name="Normal 5 5 2 2 3 2" xfId="3588" xr:uid="{00000000-0005-0000-0000-0000551B0000}"/>
    <cellStyle name="Normal 5 5 2 2 3 2 2" xfId="7812" xr:uid="{00000000-0005-0000-0000-0000561B0000}"/>
    <cellStyle name="Normal 5 5 2 2 3 3" xfId="5667" xr:uid="{00000000-0005-0000-0000-0000571B0000}"/>
    <cellStyle name="Normal 5 5 2 2 4" xfId="1771" xr:uid="{00000000-0005-0000-0000-0000581B0000}"/>
    <cellStyle name="Normal 5 5 2 2 4 2" xfId="4001" xr:uid="{00000000-0005-0000-0000-0000591B0000}"/>
    <cellStyle name="Normal 5 5 2 2 4 2 2" xfId="8225" xr:uid="{00000000-0005-0000-0000-00005A1B0000}"/>
    <cellStyle name="Normal 5 5 2 2 4 3" xfId="6080" xr:uid="{00000000-0005-0000-0000-00005B1B0000}"/>
    <cellStyle name="Normal 5 5 2 2 5" xfId="2185" xr:uid="{00000000-0005-0000-0000-00005C1B0000}"/>
    <cellStyle name="Normal 5 5 2 2 5 2" xfId="4414" xr:uid="{00000000-0005-0000-0000-00005D1B0000}"/>
    <cellStyle name="Normal 5 5 2 2 5 2 2" xfId="8638" xr:uid="{00000000-0005-0000-0000-00005E1B0000}"/>
    <cellStyle name="Normal 5 5 2 2 5 3" xfId="6493" xr:uid="{00000000-0005-0000-0000-00005F1B0000}"/>
    <cellStyle name="Normal 5 5 2 2 6" xfId="2621" xr:uid="{00000000-0005-0000-0000-0000601B0000}"/>
    <cellStyle name="Normal 5 5 2 2 6 2" xfId="6906" xr:uid="{00000000-0005-0000-0000-0000611B0000}"/>
    <cellStyle name="Normal 5 5 2 2 7" xfId="4841" xr:uid="{00000000-0005-0000-0000-0000621B0000}"/>
    <cellStyle name="Normal 5 5 2 3" xfId="940" xr:uid="{00000000-0005-0000-0000-0000631B0000}"/>
    <cellStyle name="Normal 5 5 2 3 2" xfId="3174" xr:uid="{00000000-0005-0000-0000-0000641B0000}"/>
    <cellStyle name="Normal 5 5 2 3 2 2" xfId="7398" xr:uid="{00000000-0005-0000-0000-0000651B0000}"/>
    <cellStyle name="Normal 5 5 2 3 3" xfId="5253" xr:uid="{00000000-0005-0000-0000-0000661B0000}"/>
    <cellStyle name="Normal 5 5 2 4" xfId="1357" xr:uid="{00000000-0005-0000-0000-0000671B0000}"/>
    <cellStyle name="Normal 5 5 2 4 2" xfId="3587" xr:uid="{00000000-0005-0000-0000-0000681B0000}"/>
    <cellStyle name="Normal 5 5 2 4 2 2" xfId="7811" xr:uid="{00000000-0005-0000-0000-0000691B0000}"/>
    <cellStyle name="Normal 5 5 2 4 3" xfId="5666" xr:uid="{00000000-0005-0000-0000-00006A1B0000}"/>
    <cellStyle name="Normal 5 5 2 5" xfId="1770" xr:uid="{00000000-0005-0000-0000-00006B1B0000}"/>
    <cellStyle name="Normal 5 5 2 5 2" xfId="4000" xr:uid="{00000000-0005-0000-0000-00006C1B0000}"/>
    <cellStyle name="Normal 5 5 2 5 2 2" xfId="8224" xr:uid="{00000000-0005-0000-0000-00006D1B0000}"/>
    <cellStyle name="Normal 5 5 2 5 3" xfId="6079" xr:uid="{00000000-0005-0000-0000-00006E1B0000}"/>
    <cellStyle name="Normal 5 5 2 6" xfId="2184" xr:uid="{00000000-0005-0000-0000-00006F1B0000}"/>
    <cellStyle name="Normal 5 5 2 6 2" xfId="4413" xr:uid="{00000000-0005-0000-0000-0000701B0000}"/>
    <cellStyle name="Normal 5 5 2 6 2 2" xfId="8637" xr:uid="{00000000-0005-0000-0000-0000711B0000}"/>
    <cellStyle name="Normal 5 5 2 6 3" xfId="6492" xr:uid="{00000000-0005-0000-0000-0000721B0000}"/>
    <cellStyle name="Normal 5 5 2 7" xfId="2620" xr:uid="{00000000-0005-0000-0000-0000731B0000}"/>
    <cellStyle name="Normal 5 5 2 7 2" xfId="6905" xr:uid="{00000000-0005-0000-0000-0000741B0000}"/>
    <cellStyle name="Normal 5 5 2 8" xfId="4840" xr:uid="{00000000-0005-0000-0000-0000751B0000}"/>
    <cellStyle name="Normal 5 5 3" xfId="467" xr:uid="{00000000-0005-0000-0000-0000761B0000}"/>
    <cellStyle name="Normal 5 5 3 2" xfId="942" xr:uid="{00000000-0005-0000-0000-0000771B0000}"/>
    <cellStyle name="Normal 5 5 3 2 2" xfId="3176" xr:uid="{00000000-0005-0000-0000-0000781B0000}"/>
    <cellStyle name="Normal 5 5 3 2 2 2" xfId="7400" xr:uid="{00000000-0005-0000-0000-0000791B0000}"/>
    <cellStyle name="Normal 5 5 3 2 3" xfId="5255" xr:uid="{00000000-0005-0000-0000-00007A1B0000}"/>
    <cellStyle name="Normal 5 5 3 3" xfId="1359" xr:uid="{00000000-0005-0000-0000-00007B1B0000}"/>
    <cellStyle name="Normal 5 5 3 3 2" xfId="3589" xr:uid="{00000000-0005-0000-0000-00007C1B0000}"/>
    <cellStyle name="Normal 5 5 3 3 2 2" xfId="7813" xr:uid="{00000000-0005-0000-0000-00007D1B0000}"/>
    <cellStyle name="Normal 5 5 3 3 3" xfId="5668" xr:uid="{00000000-0005-0000-0000-00007E1B0000}"/>
    <cellStyle name="Normal 5 5 3 4" xfId="1772" xr:uid="{00000000-0005-0000-0000-00007F1B0000}"/>
    <cellStyle name="Normal 5 5 3 4 2" xfId="4002" xr:uid="{00000000-0005-0000-0000-0000801B0000}"/>
    <cellStyle name="Normal 5 5 3 4 2 2" xfId="8226" xr:uid="{00000000-0005-0000-0000-0000811B0000}"/>
    <cellStyle name="Normal 5 5 3 4 3" xfId="6081" xr:uid="{00000000-0005-0000-0000-0000821B0000}"/>
    <cellStyle name="Normal 5 5 3 5" xfId="2186" xr:uid="{00000000-0005-0000-0000-0000831B0000}"/>
    <cellStyle name="Normal 5 5 3 5 2" xfId="4415" xr:uid="{00000000-0005-0000-0000-0000841B0000}"/>
    <cellStyle name="Normal 5 5 3 5 2 2" xfId="8639" xr:uid="{00000000-0005-0000-0000-0000851B0000}"/>
    <cellStyle name="Normal 5 5 3 5 3" xfId="6494" xr:uid="{00000000-0005-0000-0000-0000861B0000}"/>
    <cellStyle name="Normal 5 5 3 6" xfId="2622" xr:uid="{00000000-0005-0000-0000-0000871B0000}"/>
    <cellStyle name="Normal 5 5 3 6 2" xfId="6907" xr:uid="{00000000-0005-0000-0000-0000881B0000}"/>
    <cellStyle name="Normal 5 5 3 7" xfId="4842" xr:uid="{00000000-0005-0000-0000-0000891B0000}"/>
    <cellStyle name="Normal 5 5 4" xfId="939" xr:uid="{00000000-0005-0000-0000-00008A1B0000}"/>
    <cellStyle name="Normal 5 5 4 2" xfId="3173" xr:uid="{00000000-0005-0000-0000-00008B1B0000}"/>
    <cellStyle name="Normal 5 5 4 2 2" xfId="7397" xr:uid="{00000000-0005-0000-0000-00008C1B0000}"/>
    <cellStyle name="Normal 5 5 4 3" xfId="5252" xr:uid="{00000000-0005-0000-0000-00008D1B0000}"/>
    <cellStyle name="Normal 5 5 5" xfId="1356" xr:uid="{00000000-0005-0000-0000-00008E1B0000}"/>
    <cellStyle name="Normal 5 5 5 2" xfId="3586" xr:uid="{00000000-0005-0000-0000-00008F1B0000}"/>
    <cellStyle name="Normal 5 5 5 2 2" xfId="7810" xr:uid="{00000000-0005-0000-0000-0000901B0000}"/>
    <cellStyle name="Normal 5 5 5 3" xfId="5665" xr:uid="{00000000-0005-0000-0000-0000911B0000}"/>
    <cellStyle name="Normal 5 5 6" xfId="1769" xr:uid="{00000000-0005-0000-0000-0000921B0000}"/>
    <cellStyle name="Normal 5 5 6 2" xfId="3999" xr:uid="{00000000-0005-0000-0000-0000931B0000}"/>
    <cellStyle name="Normal 5 5 6 2 2" xfId="8223" xr:uid="{00000000-0005-0000-0000-0000941B0000}"/>
    <cellStyle name="Normal 5 5 6 3" xfId="6078" xr:uid="{00000000-0005-0000-0000-0000951B0000}"/>
    <cellStyle name="Normal 5 5 7" xfId="2183" xr:uid="{00000000-0005-0000-0000-0000961B0000}"/>
    <cellStyle name="Normal 5 5 7 2" xfId="4412" xr:uid="{00000000-0005-0000-0000-0000971B0000}"/>
    <cellStyle name="Normal 5 5 7 2 2" xfId="8636" xr:uid="{00000000-0005-0000-0000-0000981B0000}"/>
    <cellStyle name="Normal 5 5 7 3" xfId="6491" xr:uid="{00000000-0005-0000-0000-0000991B0000}"/>
    <cellStyle name="Normal 5 5 8" xfId="2619" xr:uid="{00000000-0005-0000-0000-00009A1B0000}"/>
    <cellStyle name="Normal 5 5 8 2" xfId="6904" xr:uid="{00000000-0005-0000-0000-00009B1B0000}"/>
    <cellStyle name="Normal 5 5 9" xfId="4839" xr:uid="{00000000-0005-0000-0000-00009C1B0000}"/>
    <cellStyle name="Normal 5 6" xfId="468" xr:uid="{00000000-0005-0000-0000-00009D1B0000}"/>
    <cellStyle name="Normal 5 6 2" xfId="469" xr:uid="{00000000-0005-0000-0000-00009E1B0000}"/>
    <cellStyle name="Normal 5 6 2 2" xfId="944" xr:uid="{00000000-0005-0000-0000-00009F1B0000}"/>
    <cellStyle name="Normal 5 6 2 2 2" xfId="3178" xr:uid="{00000000-0005-0000-0000-0000A01B0000}"/>
    <cellStyle name="Normal 5 6 2 2 2 2" xfId="7402" xr:uid="{00000000-0005-0000-0000-0000A11B0000}"/>
    <cellStyle name="Normal 5 6 2 2 3" xfId="5257" xr:uid="{00000000-0005-0000-0000-0000A21B0000}"/>
    <cellStyle name="Normal 5 6 2 3" xfId="1361" xr:uid="{00000000-0005-0000-0000-0000A31B0000}"/>
    <cellStyle name="Normal 5 6 2 3 2" xfId="3591" xr:uid="{00000000-0005-0000-0000-0000A41B0000}"/>
    <cellStyle name="Normal 5 6 2 3 2 2" xfId="7815" xr:uid="{00000000-0005-0000-0000-0000A51B0000}"/>
    <cellStyle name="Normal 5 6 2 3 3" xfId="5670" xr:uid="{00000000-0005-0000-0000-0000A61B0000}"/>
    <cellStyle name="Normal 5 6 2 4" xfId="1774" xr:uid="{00000000-0005-0000-0000-0000A71B0000}"/>
    <cellStyle name="Normal 5 6 2 4 2" xfId="4004" xr:uid="{00000000-0005-0000-0000-0000A81B0000}"/>
    <cellStyle name="Normal 5 6 2 4 2 2" xfId="8228" xr:uid="{00000000-0005-0000-0000-0000A91B0000}"/>
    <cellStyle name="Normal 5 6 2 4 3" xfId="6083" xr:uid="{00000000-0005-0000-0000-0000AA1B0000}"/>
    <cellStyle name="Normal 5 6 2 5" xfId="2188" xr:uid="{00000000-0005-0000-0000-0000AB1B0000}"/>
    <cellStyle name="Normal 5 6 2 5 2" xfId="4417" xr:uid="{00000000-0005-0000-0000-0000AC1B0000}"/>
    <cellStyle name="Normal 5 6 2 5 2 2" xfId="8641" xr:uid="{00000000-0005-0000-0000-0000AD1B0000}"/>
    <cellStyle name="Normal 5 6 2 5 3" xfId="6496" xr:uid="{00000000-0005-0000-0000-0000AE1B0000}"/>
    <cellStyle name="Normal 5 6 2 6" xfId="2624" xr:uid="{00000000-0005-0000-0000-0000AF1B0000}"/>
    <cellStyle name="Normal 5 6 2 6 2" xfId="6909" xr:uid="{00000000-0005-0000-0000-0000B01B0000}"/>
    <cellStyle name="Normal 5 6 2 7" xfId="4844" xr:uid="{00000000-0005-0000-0000-0000B11B0000}"/>
    <cellStyle name="Normal 5 6 3" xfId="943" xr:uid="{00000000-0005-0000-0000-0000B21B0000}"/>
    <cellStyle name="Normal 5 6 3 2" xfId="3177" xr:uid="{00000000-0005-0000-0000-0000B31B0000}"/>
    <cellStyle name="Normal 5 6 3 2 2" xfId="7401" xr:uid="{00000000-0005-0000-0000-0000B41B0000}"/>
    <cellStyle name="Normal 5 6 3 3" xfId="5256" xr:uid="{00000000-0005-0000-0000-0000B51B0000}"/>
    <cellStyle name="Normal 5 6 4" xfId="1360" xr:uid="{00000000-0005-0000-0000-0000B61B0000}"/>
    <cellStyle name="Normal 5 6 4 2" xfId="3590" xr:uid="{00000000-0005-0000-0000-0000B71B0000}"/>
    <cellStyle name="Normal 5 6 4 2 2" xfId="7814" xr:uid="{00000000-0005-0000-0000-0000B81B0000}"/>
    <cellStyle name="Normal 5 6 4 3" xfId="5669" xr:uid="{00000000-0005-0000-0000-0000B91B0000}"/>
    <cellStyle name="Normal 5 6 5" xfId="1773" xr:uid="{00000000-0005-0000-0000-0000BA1B0000}"/>
    <cellStyle name="Normal 5 6 5 2" xfId="4003" xr:uid="{00000000-0005-0000-0000-0000BB1B0000}"/>
    <cellStyle name="Normal 5 6 5 2 2" xfId="8227" xr:uid="{00000000-0005-0000-0000-0000BC1B0000}"/>
    <cellStyle name="Normal 5 6 5 3" xfId="6082" xr:uid="{00000000-0005-0000-0000-0000BD1B0000}"/>
    <cellStyle name="Normal 5 6 6" xfId="2187" xr:uid="{00000000-0005-0000-0000-0000BE1B0000}"/>
    <cellStyle name="Normal 5 6 6 2" xfId="4416" xr:uid="{00000000-0005-0000-0000-0000BF1B0000}"/>
    <cellStyle name="Normal 5 6 6 2 2" xfId="8640" xr:uid="{00000000-0005-0000-0000-0000C01B0000}"/>
    <cellStyle name="Normal 5 6 6 3" xfId="6495" xr:uid="{00000000-0005-0000-0000-0000C11B0000}"/>
    <cellStyle name="Normal 5 6 7" xfId="2623" xr:uid="{00000000-0005-0000-0000-0000C21B0000}"/>
    <cellStyle name="Normal 5 6 7 2" xfId="6908" xr:uid="{00000000-0005-0000-0000-0000C31B0000}"/>
    <cellStyle name="Normal 5 6 8" xfId="4843" xr:uid="{00000000-0005-0000-0000-0000C41B0000}"/>
    <cellStyle name="Normal 5 7" xfId="470" xr:uid="{00000000-0005-0000-0000-0000C51B0000}"/>
    <cellStyle name="Normal 5 7 2" xfId="945" xr:uid="{00000000-0005-0000-0000-0000C61B0000}"/>
    <cellStyle name="Normal 5 7 2 2" xfId="3179" xr:uid="{00000000-0005-0000-0000-0000C71B0000}"/>
    <cellStyle name="Normal 5 7 2 2 2" xfId="7403" xr:uid="{00000000-0005-0000-0000-0000C81B0000}"/>
    <cellStyle name="Normal 5 7 2 3" xfId="5258" xr:uid="{00000000-0005-0000-0000-0000C91B0000}"/>
    <cellStyle name="Normal 5 7 3" xfId="1362" xr:uid="{00000000-0005-0000-0000-0000CA1B0000}"/>
    <cellStyle name="Normal 5 7 3 2" xfId="3592" xr:uid="{00000000-0005-0000-0000-0000CB1B0000}"/>
    <cellStyle name="Normal 5 7 3 2 2" xfId="7816" xr:uid="{00000000-0005-0000-0000-0000CC1B0000}"/>
    <cellStyle name="Normal 5 7 3 3" xfId="5671" xr:uid="{00000000-0005-0000-0000-0000CD1B0000}"/>
    <cellStyle name="Normal 5 7 4" xfId="1775" xr:uid="{00000000-0005-0000-0000-0000CE1B0000}"/>
    <cellStyle name="Normal 5 7 4 2" xfId="4005" xr:uid="{00000000-0005-0000-0000-0000CF1B0000}"/>
    <cellStyle name="Normal 5 7 4 2 2" xfId="8229" xr:uid="{00000000-0005-0000-0000-0000D01B0000}"/>
    <cellStyle name="Normal 5 7 4 3" xfId="6084" xr:uid="{00000000-0005-0000-0000-0000D11B0000}"/>
    <cellStyle name="Normal 5 7 5" xfId="2189" xr:uid="{00000000-0005-0000-0000-0000D21B0000}"/>
    <cellStyle name="Normal 5 7 5 2" xfId="4418" xr:uid="{00000000-0005-0000-0000-0000D31B0000}"/>
    <cellStyle name="Normal 5 7 5 2 2" xfId="8642" xr:uid="{00000000-0005-0000-0000-0000D41B0000}"/>
    <cellStyle name="Normal 5 7 5 3" xfId="6497" xr:uid="{00000000-0005-0000-0000-0000D51B0000}"/>
    <cellStyle name="Normal 5 7 6" xfId="2625" xr:uid="{00000000-0005-0000-0000-0000D61B0000}"/>
    <cellStyle name="Normal 5 7 6 2" xfId="6910" xr:uid="{00000000-0005-0000-0000-0000D71B0000}"/>
    <cellStyle name="Normal 5 7 7" xfId="4845" xr:uid="{00000000-0005-0000-0000-0000D81B0000}"/>
    <cellStyle name="Normal 5 8" xfId="881" xr:uid="{00000000-0005-0000-0000-0000D91B0000}"/>
    <cellStyle name="Normal 5 8 2" xfId="3116" xr:uid="{00000000-0005-0000-0000-0000DA1B0000}"/>
    <cellStyle name="Normal 5 8 2 2" xfId="7340" xr:uid="{00000000-0005-0000-0000-0000DB1B0000}"/>
    <cellStyle name="Normal 5 8 3" xfId="5195" xr:uid="{00000000-0005-0000-0000-0000DC1B0000}"/>
    <cellStyle name="Normal 5 9" xfId="1299" xr:uid="{00000000-0005-0000-0000-0000DD1B0000}"/>
    <cellStyle name="Normal 5 9 2" xfId="3529" xr:uid="{00000000-0005-0000-0000-0000DE1B0000}"/>
    <cellStyle name="Normal 5 9 2 2" xfId="7753" xr:uid="{00000000-0005-0000-0000-0000DF1B0000}"/>
    <cellStyle name="Normal 5 9 3" xfId="5608" xr:uid="{00000000-0005-0000-0000-0000E01B0000}"/>
    <cellStyle name="Normal 6" xfId="471" xr:uid="{00000000-0005-0000-0000-0000E11B0000}"/>
    <cellStyle name="Normal 6 2" xfId="472" xr:uid="{00000000-0005-0000-0000-0000E21B0000}"/>
    <cellStyle name="Normal 6 3" xfId="473" xr:uid="{00000000-0005-0000-0000-0000E31B0000}"/>
    <cellStyle name="Normal 6 3 2" xfId="474" xr:uid="{00000000-0005-0000-0000-0000E41B0000}"/>
    <cellStyle name="Normal 6 3 3" xfId="475" xr:uid="{00000000-0005-0000-0000-0000E51B0000}"/>
    <cellStyle name="Normal 7" xfId="476" xr:uid="{00000000-0005-0000-0000-0000E61B0000}"/>
    <cellStyle name="Normal 7 2" xfId="477" xr:uid="{00000000-0005-0000-0000-0000E71B0000}"/>
    <cellStyle name="Normal 8" xfId="478" xr:uid="{00000000-0005-0000-0000-0000E81B0000}"/>
    <cellStyle name="Normal 8 10" xfId="2190" xr:uid="{00000000-0005-0000-0000-0000E91B0000}"/>
    <cellStyle name="Normal 8 10 2" xfId="4419" xr:uid="{00000000-0005-0000-0000-0000EA1B0000}"/>
    <cellStyle name="Normal 8 10 2 2" xfId="8643" xr:uid="{00000000-0005-0000-0000-0000EB1B0000}"/>
    <cellStyle name="Normal 8 10 3" xfId="6498" xr:uid="{00000000-0005-0000-0000-0000EC1B0000}"/>
    <cellStyle name="Normal 8 11" xfId="2626" xr:uid="{00000000-0005-0000-0000-0000ED1B0000}"/>
    <cellStyle name="Normal 8 11 2" xfId="6911" xr:uid="{00000000-0005-0000-0000-0000EE1B0000}"/>
    <cellStyle name="Normal 8 12" xfId="4846" xr:uid="{00000000-0005-0000-0000-0000EF1B0000}"/>
    <cellStyle name="Normal 8 2" xfId="479" xr:uid="{00000000-0005-0000-0000-0000F01B0000}"/>
    <cellStyle name="Normal 8 2 10" xfId="2627" xr:uid="{00000000-0005-0000-0000-0000F11B0000}"/>
    <cellStyle name="Normal 8 2 10 2" xfId="6912" xr:uid="{00000000-0005-0000-0000-0000F21B0000}"/>
    <cellStyle name="Normal 8 2 11" xfId="4847" xr:uid="{00000000-0005-0000-0000-0000F31B0000}"/>
    <cellStyle name="Normal 8 2 2" xfId="480" xr:uid="{00000000-0005-0000-0000-0000F41B0000}"/>
    <cellStyle name="Normal 8 2 2 10" xfId="4848" xr:uid="{00000000-0005-0000-0000-0000F51B0000}"/>
    <cellStyle name="Normal 8 2 2 2" xfId="481" xr:uid="{00000000-0005-0000-0000-0000F61B0000}"/>
    <cellStyle name="Normal 8 2 2 2 2" xfId="482" xr:uid="{00000000-0005-0000-0000-0000F71B0000}"/>
    <cellStyle name="Normal 8 2 2 2 2 2" xfId="483" xr:uid="{00000000-0005-0000-0000-0000F81B0000}"/>
    <cellStyle name="Normal 8 2 2 2 2 2 2" xfId="951" xr:uid="{00000000-0005-0000-0000-0000F91B0000}"/>
    <cellStyle name="Normal 8 2 2 2 2 2 2 2" xfId="3185" xr:uid="{00000000-0005-0000-0000-0000FA1B0000}"/>
    <cellStyle name="Normal 8 2 2 2 2 2 2 2 2" xfId="7409" xr:uid="{00000000-0005-0000-0000-0000FB1B0000}"/>
    <cellStyle name="Normal 8 2 2 2 2 2 2 3" xfId="5264" xr:uid="{00000000-0005-0000-0000-0000FC1B0000}"/>
    <cellStyle name="Normal 8 2 2 2 2 2 3" xfId="1368" xr:uid="{00000000-0005-0000-0000-0000FD1B0000}"/>
    <cellStyle name="Normal 8 2 2 2 2 2 3 2" xfId="3598" xr:uid="{00000000-0005-0000-0000-0000FE1B0000}"/>
    <cellStyle name="Normal 8 2 2 2 2 2 3 2 2" xfId="7822" xr:uid="{00000000-0005-0000-0000-0000FF1B0000}"/>
    <cellStyle name="Normal 8 2 2 2 2 2 3 3" xfId="5677" xr:uid="{00000000-0005-0000-0000-0000001C0000}"/>
    <cellStyle name="Normal 8 2 2 2 2 2 4" xfId="1781" xr:uid="{00000000-0005-0000-0000-0000011C0000}"/>
    <cellStyle name="Normal 8 2 2 2 2 2 4 2" xfId="4011" xr:uid="{00000000-0005-0000-0000-0000021C0000}"/>
    <cellStyle name="Normal 8 2 2 2 2 2 4 2 2" xfId="8235" xr:uid="{00000000-0005-0000-0000-0000031C0000}"/>
    <cellStyle name="Normal 8 2 2 2 2 2 4 3" xfId="6090" xr:uid="{00000000-0005-0000-0000-0000041C0000}"/>
    <cellStyle name="Normal 8 2 2 2 2 2 5" xfId="2195" xr:uid="{00000000-0005-0000-0000-0000051C0000}"/>
    <cellStyle name="Normal 8 2 2 2 2 2 5 2" xfId="4424" xr:uid="{00000000-0005-0000-0000-0000061C0000}"/>
    <cellStyle name="Normal 8 2 2 2 2 2 5 2 2" xfId="8648" xr:uid="{00000000-0005-0000-0000-0000071C0000}"/>
    <cellStyle name="Normal 8 2 2 2 2 2 5 3" xfId="6503" xr:uid="{00000000-0005-0000-0000-0000081C0000}"/>
    <cellStyle name="Normal 8 2 2 2 2 2 6" xfId="2631" xr:uid="{00000000-0005-0000-0000-0000091C0000}"/>
    <cellStyle name="Normal 8 2 2 2 2 2 6 2" xfId="6916" xr:uid="{00000000-0005-0000-0000-00000A1C0000}"/>
    <cellStyle name="Normal 8 2 2 2 2 2 7" xfId="4851" xr:uid="{00000000-0005-0000-0000-00000B1C0000}"/>
    <cellStyle name="Normal 8 2 2 2 2 3" xfId="950" xr:uid="{00000000-0005-0000-0000-00000C1C0000}"/>
    <cellStyle name="Normal 8 2 2 2 2 3 2" xfId="3184" xr:uid="{00000000-0005-0000-0000-00000D1C0000}"/>
    <cellStyle name="Normal 8 2 2 2 2 3 2 2" xfId="7408" xr:uid="{00000000-0005-0000-0000-00000E1C0000}"/>
    <cellStyle name="Normal 8 2 2 2 2 3 3" xfId="5263" xr:uid="{00000000-0005-0000-0000-00000F1C0000}"/>
    <cellStyle name="Normal 8 2 2 2 2 4" xfId="1367" xr:uid="{00000000-0005-0000-0000-0000101C0000}"/>
    <cellStyle name="Normal 8 2 2 2 2 4 2" xfId="3597" xr:uid="{00000000-0005-0000-0000-0000111C0000}"/>
    <cellStyle name="Normal 8 2 2 2 2 4 2 2" xfId="7821" xr:uid="{00000000-0005-0000-0000-0000121C0000}"/>
    <cellStyle name="Normal 8 2 2 2 2 4 3" xfId="5676" xr:uid="{00000000-0005-0000-0000-0000131C0000}"/>
    <cellStyle name="Normal 8 2 2 2 2 5" xfId="1780" xr:uid="{00000000-0005-0000-0000-0000141C0000}"/>
    <cellStyle name="Normal 8 2 2 2 2 5 2" xfId="4010" xr:uid="{00000000-0005-0000-0000-0000151C0000}"/>
    <cellStyle name="Normal 8 2 2 2 2 5 2 2" xfId="8234" xr:uid="{00000000-0005-0000-0000-0000161C0000}"/>
    <cellStyle name="Normal 8 2 2 2 2 5 3" xfId="6089" xr:uid="{00000000-0005-0000-0000-0000171C0000}"/>
    <cellStyle name="Normal 8 2 2 2 2 6" xfId="2194" xr:uid="{00000000-0005-0000-0000-0000181C0000}"/>
    <cellStyle name="Normal 8 2 2 2 2 6 2" xfId="4423" xr:uid="{00000000-0005-0000-0000-0000191C0000}"/>
    <cellStyle name="Normal 8 2 2 2 2 6 2 2" xfId="8647" xr:uid="{00000000-0005-0000-0000-00001A1C0000}"/>
    <cellStyle name="Normal 8 2 2 2 2 6 3" xfId="6502" xr:uid="{00000000-0005-0000-0000-00001B1C0000}"/>
    <cellStyle name="Normal 8 2 2 2 2 7" xfId="2630" xr:uid="{00000000-0005-0000-0000-00001C1C0000}"/>
    <cellStyle name="Normal 8 2 2 2 2 7 2" xfId="6915" xr:uid="{00000000-0005-0000-0000-00001D1C0000}"/>
    <cellStyle name="Normal 8 2 2 2 2 8" xfId="4850" xr:uid="{00000000-0005-0000-0000-00001E1C0000}"/>
    <cellStyle name="Normal 8 2 2 2 3" xfId="484" xr:uid="{00000000-0005-0000-0000-00001F1C0000}"/>
    <cellStyle name="Normal 8 2 2 2 3 2" xfId="952" xr:uid="{00000000-0005-0000-0000-0000201C0000}"/>
    <cellStyle name="Normal 8 2 2 2 3 2 2" xfId="3186" xr:uid="{00000000-0005-0000-0000-0000211C0000}"/>
    <cellStyle name="Normal 8 2 2 2 3 2 2 2" xfId="7410" xr:uid="{00000000-0005-0000-0000-0000221C0000}"/>
    <cellStyle name="Normal 8 2 2 2 3 2 3" xfId="5265" xr:uid="{00000000-0005-0000-0000-0000231C0000}"/>
    <cellStyle name="Normal 8 2 2 2 3 3" xfId="1369" xr:uid="{00000000-0005-0000-0000-0000241C0000}"/>
    <cellStyle name="Normal 8 2 2 2 3 3 2" xfId="3599" xr:uid="{00000000-0005-0000-0000-0000251C0000}"/>
    <cellStyle name="Normal 8 2 2 2 3 3 2 2" xfId="7823" xr:uid="{00000000-0005-0000-0000-0000261C0000}"/>
    <cellStyle name="Normal 8 2 2 2 3 3 3" xfId="5678" xr:uid="{00000000-0005-0000-0000-0000271C0000}"/>
    <cellStyle name="Normal 8 2 2 2 3 4" xfId="1782" xr:uid="{00000000-0005-0000-0000-0000281C0000}"/>
    <cellStyle name="Normal 8 2 2 2 3 4 2" xfId="4012" xr:uid="{00000000-0005-0000-0000-0000291C0000}"/>
    <cellStyle name="Normal 8 2 2 2 3 4 2 2" xfId="8236" xr:uid="{00000000-0005-0000-0000-00002A1C0000}"/>
    <cellStyle name="Normal 8 2 2 2 3 4 3" xfId="6091" xr:uid="{00000000-0005-0000-0000-00002B1C0000}"/>
    <cellStyle name="Normal 8 2 2 2 3 5" xfId="2196" xr:uid="{00000000-0005-0000-0000-00002C1C0000}"/>
    <cellStyle name="Normal 8 2 2 2 3 5 2" xfId="4425" xr:uid="{00000000-0005-0000-0000-00002D1C0000}"/>
    <cellStyle name="Normal 8 2 2 2 3 5 2 2" xfId="8649" xr:uid="{00000000-0005-0000-0000-00002E1C0000}"/>
    <cellStyle name="Normal 8 2 2 2 3 5 3" xfId="6504" xr:uid="{00000000-0005-0000-0000-00002F1C0000}"/>
    <cellStyle name="Normal 8 2 2 2 3 6" xfId="2632" xr:uid="{00000000-0005-0000-0000-0000301C0000}"/>
    <cellStyle name="Normal 8 2 2 2 3 6 2" xfId="6917" xr:uid="{00000000-0005-0000-0000-0000311C0000}"/>
    <cellStyle name="Normal 8 2 2 2 3 7" xfId="4852" xr:uid="{00000000-0005-0000-0000-0000321C0000}"/>
    <cellStyle name="Normal 8 2 2 2 4" xfId="949" xr:uid="{00000000-0005-0000-0000-0000331C0000}"/>
    <cellStyle name="Normal 8 2 2 2 4 2" xfId="3183" xr:uid="{00000000-0005-0000-0000-0000341C0000}"/>
    <cellStyle name="Normal 8 2 2 2 4 2 2" xfId="7407" xr:uid="{00000000-0005-0000-0000-0000351C0000}"/>
    <cellStyle name="Normal 8 2 2 2 4 3" xfId="5262" xr:uid="{00000000-0005-0000-0000-0000361C0000}"/>
    <cellStyle name="Normal 8 2 2 2 5" xfId="1366" xr:uid="{00000000-0005-0000-0000-0000371C0000}"/>
    <cellStyle name="Normal 8 2 2 2 5 2" xfId="3596" xr:uid="{00000000-0005-0000-0000-0000381C0000}"/>
    <cellStyle name="Normal 8 2 2 2 5 2 2" xfId="7820" xr:uid="{00000000-0005-0000-0000-0000391C0000}"/>
    <cellStyle name="Normal 8 2 2 2 5 3" xfId="5675" xr:uid="{00000000-0005-0000-0000-00003A1C0000}"/>
    <cellStyle name="Normal 8 2 2 2 6" xfId="1779" xr:uid="{00000000-0005-0000-0000-00003B1C0000}"/>
    <cellStyle name="Normal 8 2 2 2 6 2" xfId="4009" xr:uid="{00000000-0005-0000-0000-00003C1C0000}"/>
    <cellStyle name="Normal 8 2 2 2 6 2 2" xfId="8233" xr:uid="{00000000-0005-0000-0000-00003D1C0000}"/>
    <cellStyle name="Normal 8 2 2 2 6 3" xfId="6088" xr:uid="{00000000-0005-0000-0000-00003E1C0000}"/>
    <cellStyle name="Normal 8 2 2 2 7" xfId="2193" xr:uid="{00000000-0005-0000-0000-00003F1C0000}"/>
    <cellStyle name="Normal 8 2 2 2 7 2" xfId="4422" xr:uid="{00000000-0005-0000-0000-0000401C0000}"/>
    <cellStyle name="Normal 8 2 2 2 7 2 2" xfId="8646" xr:uid="{00000000-0005-0000-0000-0000411C0000}"/>
    <cellStyle name="Normal 8 2 2 2 7 3" xfId="6501" xr:uid="{00000000-0005-0000-0000-0000421C0000}"/>
    <cellStyle name="Normal 8 2 2 2 8" xfId="2629" xr:uid="{00000000-0005-0000-0000-0000431C0000}"/>
    <cellStyle name="Normal 8 2 2 2 8 2" xfId="6914" xr:uid="{00000000-0005-0000-0000-0000441C0000}"/>
    <cellStyle name="Normal 8 2 2 2 9" xfId="4849" xr:uid="{00000000-0005-0000-0000-0000451C0000}"/>
    <cellStyle name="Normal 8 2 2 3" xfId="485" xr:uid="{00000000-0005-0000-0000-0000461C0000}"/>
    <cellStyle name="Normal 8 2 2 3 2" xfId="486" xr:uid="{00000000-0005-0000-0000-0000471C0000}"/>
    <cellStyle name="Normal 8 2 2 3 2 2" xfId="954" xr:uid="{00000000-0005-0000-0000-0000481C0000}"/>
    <cellStyle name="Normal 8 2 2 3 2 2 2" xfId="3188" xr:uid="{00000000-0005-0000-0000-0000491C0000}"/>
    <cellStyle name="Normal 8 2 2 3 2 2 2 2" xfId="7412" xr:uid="{00000000-0005-0000-0000-00004A1C0000}"/>
    <cellStyle name="Normal 8 2 2 3 2 2 3" xfId="5267" xr:uid="{00000000-0005-0000-0000-00004B1C0000}"/>
    <cellStyle name="Normal 8 2 2 3 2 3" xfId="1371" xr:uid="{00000000-0005-0000-0000-00004C1C0000}"/>
    <cellStyle name="Normal 8 2 2 3 2 3 2" xfId="3601" xr:uid="{00000000-0005-0000-0000-00004D1C0000}"/>
    <cellStyle name="Normal 8 2 2 3 2 3 2 2" xfId="7825" xr:uid="{00000000-0005-0000-0000-00004E1C0000}"/>
    <cellStyle name="Normal 8 2 2 3 2 3 3" xfId="5680" xr:uid="{00000000-0005-0000-0000-00004F1C0000}"/>
    <cellStyle name="Normal 8 2 2 3 2 4" xfId="1784" xr:uid="{00000000-0005-0000-0000-0000501C0000}"/>
    <cellStyle name="Normal 8 2 2 3 2 4 2" xfId="4014" xr:uid="{00000000-0005-0000-0000-0000511C0000}"/>
    <cellStyle name="Normal 8 2 2 3 2 4 2 2" xfId="8238" xr:uid="{00000000-0005-0000-0000-0000521C0000}"/>
    <cellStyle name="Normal 8 2 2 3 2 4 3" xfId="6093" xr:uid="{00000000-0005-0000-0000-0000531C0000}"/>
    <cellStyle name="Normal 8 2 2 3 2 5" xfId="2198" xr:uid="{00000000-0005-0000-0000-0000541C0000}"/>
    <cellStyle name="Normal 8 2 2 3 2 5 2" xfId="4427" xr:uid="{00000000-0005-0000-0000-0000551C0000}"/>
    <cellStyle name="Normal 8 2 2 3 2 5 2 2" xfId="8651" xr:uid="{00000000-0005-0000-0000-0000561C0000}"/>
    <cellStyle name="Normal 8 2 2 3 2 5 3" xfId="6506" xr:uid="{00000000-0005-0000-0000-0000571C0000}"/>
    <cellStyle name="Normal 8 2 2 3 2 6" xfId="2634" xr:uid="{00000000-0005-0000-0000-0000581C0000}"/>
    <cellStyle name="Normal 8 2 2 3 2 6 2" xfId="6919" xr:uid="{00000000-0005-0000-0000-0000591C0000}"/>
    <cellStyle name="Normal 8 2 2 3 2 7" xfId="4854" xr:uid="{00000000-0005-0000-0000-00005A1C0000}"/>
    <cellStyle name="Normal 8 2 2 3 3" xfId="953" xr:uid="{00000000-0005-0000-0000-00005B1C0000}"/>
    <cellStyle name="Normal 8 2 2 3 3 2" xfId="3187" xr:uid="{00000000-0005-0000-0000-00005C1C0000}"/>
    <cellStyle name="Normal 8 2 2 3 3 2 2" xfId="7411" xr:uid="{00000000-0005-0000-0000-00005D1C0000}"/>
    <cellStyle name="Normal 8 2 2 3 3 3" xfId="5266" xr:uid="{00000000-0005-0000-0000-00005E1C0000}"/>
    <cellStyle name="Normal 8 2 2 3 4" xfId="1370" xr:uid="{00000000-0005-0000-0000-00005F1C0000}"/>
    <cellStyle name="Normal 8 2 2 3 4 2" xfId="3600" xr:uid="{00000000-0005-0000-0000-0000601C0000}"/>
    <cellStyle name="Normal 8 2 2 3 4 2 2" xfId="7824" xr:uid="{00000000-0005-0000-0000-0000611C0000}"/>
    <cellStyle name="Normal 8 2 2 3 4 3" xfId="5679" xr:uid="{00000000-0005-0000-0000-0000621C0000}"/>
    <cellStyle name="Normal 8 2 2 3 5" xfId="1783" xr:uid="{00000000-0005-0000-0000-0000631C0000}"/>
    <cellStyle name="Normal 8 2 2 3 5 2" xfId="4013" xr:uid="{00000000-0005-0000-0000-0000641C0000}"/>
    <cellStyle name="Normal 8 2 2 3 5 2 2" xfId="8237" xr:uid="{00000000-0005-0000-0000-0000651C0000}"/>
    <cellStyle name="Normal 8 2 2 3 5 3" xfId="6092" xr:uid="{00000000-0005-0000-0000-0000661C0000}"/>
    <cellStyle name="Normal 8 2 2 3 6" xfId="2197" xr:uid="{00000000-0005-0000-0000-0000671C0000}"/>
    <cellStyle name="Normal 8 2 2 3 6 2" xfId="4426" xr:uid="{00000000-0005-0000-0000-0000681C0000}"/>
    <cellStyle name="Normal 8 2 2 3 6 2 2" xfId="8650" xr:uid="{00000000-0005-0000-0000-0000691C0000}"/>
    <cellStyle name="Normal 8 2 2 3 6 3" xfId="6505" xr:uid="{00000000-0005-0000-0000-00006A1C0000}"/>
    <cellStyle name="Normal 8 2 2 3 7" xfId="2633" xr:uid="{00000000-0005-0000-0000-00006B1C0000}"/>
    <cellStyle name="Normal 8 2 2 3 7 2" xfId="6918" xr:uid="{00000000-0005-0000-0000-00006C1C0000}"/>
    <cellStyle name="Normal 8 2 2 3 8" xfId="4853" xr:uid="{00000000-0005-0000-0000-00006D1C0000}"/>
    <cellStyle name="Normal 8 2 2 4" xfId="487" xr:uid="{00000000-0005-0000-0000-00006E1C0000}"/>
    <cellStyle name="Normal 8 2 2 4 2" xfId="955" xr:uid="{00000000-0005-0000-0000-00006F1C0000}"/>
    <cellStyle name="Normal 8 2 2 4 2 2" xfId="3189" xr:uid="{00000000-0005-0000-0000-0000701C0000}"/>
    <cellStyle name="Normal 8 2 2 4 2 2 2" xfId="7413" xr:uid="{00000000-0005-0000-0000-0000711C0000}"/>
    <cellStyle name="Normal 8 2 2 4 2 3" xfId="5268" xr:uid="{00000000-0005-0000-0000-0000721C0000}"/>
    <cellStyle name="Normal 8 2 2 4 3" xfId="1372" xr:uid="{00000000-0005-0000-0000-0000731C0000}"/>
    <cellStyle name="Normal 8 2 2 4 3 2" xfId="3602" xr:uid="{00000000-0005-0000-0000-0000741C0000}"/>
    <cellStyle name="Normal 8 2 2 4 3 2 2" xfId="7826" xr:uid="{00000000-0005-0000-0000-0000751C0000}"/>
    <cellStyle name="Normal 8 2 2 4 3 3" xfId="5681" xr:uid="{00000000-0005-0000-0000-0000761C0000}"/>
    <cellStyle name="Normal 8 2 2 4 4" xfId="1785" xr:uid="{00000000-0005-0000-0000-0000771C0000}"/>
    <cellStyle name="Normal 8 2 2 4 4 2" xfId="4015" xr:uid="{00000000-0005-0000-0000-0000781C0000}"/>
    <cellStyle name="Normal 8 2 2 4 4 2 2" xfId="8239" xr:uid="{00000000-0005-0000-0000-0000791C0000}"/>
    <cellStyle name="Normal 8 2 2 4 4 3" xfId="6094" xr:uid="{00000000-0005-0000-0000-00007A1C0000}"/>
    <cellStyle name="Normal 8 2 2 4 5" xfId="2199" xr:uid="{00000000-0005-0000-0000-00007B1C0000}"/>
    <cellStyle name="Normal 8 2 2 4 5 2" xfId="4428" xr:uid="{00000000-0005-0000-0000-00007C1C0000}"/>
    <cellStyle name="Normal 8 2 2 4 5 2 2" xfId="8652" xr:uid="{00000000-0005-0000-0000-00007D1C0000}"/>
    <cellStyle name="Normal 8 2 2 4 5 3" xfId="6507" xr:uid="{00000000-0005-0000-0000-00007E1C0000}"/>
    <cellStyle name="Normal 8 2 2 4 6" xfId="2635" xr:uid="{00000000-0005-0000-0000-00007F1C0000}"/>
    <cellStyle name="Normal 8 2 2 4 6 2" xfId="6920" xr:uid="{00000000-0005-0000-0000-0000801C0000}"/>
    <cellStyle name="Normal 8 2 2 4 7" xfId="4855" xr:uid="{00000000-0005-0000-0000-0000811C0000}"/>
    <cellStyle name="Normal 8 2 2 5" xfId="948" xr:uid="{00000000-0005-0000-0000-0000821C0000}"/>
    <cellStyle name="Normal 8 2 2 5 2" xfId="3182" xr:uid="{00000000-0005-0000-0000-0000831C0000}"/>
    <cellStyle name="Normal 8 2 2 5 2 2" xfId="7406" xr:uid="{00000000-0005-0000-0000-0000841C0000}"/>
    <cellStyle name="Normal 8 2 2 5 3" xfId="5261" xr:uid="{00000000-0005-0000-0000-0000851C0000}"/>
    <cellStyle name="Normal 8 2 2 6" xfId="1365" xr:uid="{00000000-0005-0000-0000-0000861C0000}"/>
    <cellStyle name="Normal 8 2 2 6 2" xfId="3595" xr:uid="{00000000-0005-0000-0000-0000871C0000}"/>
    <cellStyle name="Normal 8 2 2 6 2 2" xfId="7819" xr:uid="{00000000-0005-0000-0000-0000881C0000}"/>
    <cellStyle name="Normal 8 2 2 6 3" xfId="5674" xr:uid="{00000000-0005-0000-0000-0000891C0000}"/>
    <cellStyle name="Normal 8 2 2 7" xfId="1778" xr:uid="{00000000-0005-0000-0000-00008A1C0000}"/>
    <cellStyle name="Normal 8 2 2 7 2" xfId="4008" xr:uid="{00000000-0005-0000-0000-00008B1C0000}"/>
    <cellStyle name="Normal 8 2 2 7 2 2" xfId="8232" xr:uid="{00000000-0005-0000-0000-00008C1C0000}"/>
    <cellStyle name="Normal 8 2 2 7 3" xfId="6087" xr:uid="{00000000-0005-0000-0000-00008D1C0000}"/>
    <cellStyle name="Normal 8 2 2 8" xfId="2192" xr:uid="{00000000-0005-0000-0000-00008E1C0000}"/>
    <cellStyle name="Normal 8 2 2 8 2" xfId="4421" xr:uid="{00000000-0005-0000-0000-00008F1C0000}"/>
    <cellStyle name="Normal 8 2 2 8 2 2" xfId="8645" xr:uid="{00000000-0005-0000-0000-0000901C0000}"/>
    <cellStyle name="Normal 8 2 2 8 3" xfId="6500" xr:uid="{00000000-0005-0000-0000-0000911C0000}"/>
    <cellStyle name="Normal 8 2 2 9" xfId="2628" xr:uid="{00000000-0005-0000-0000-0000921C0000}"/>
    <cellStyle name="Normal 8 2 2 9 2" xfId="6913" xr:uid="{00000000-0005-0000-0000-0000931C0000}"/>
    <cellStyle name="Normal 8 2 3" xfId="488" xr:uid="{00000000-0005-0000-0000-0000941C0000}"/>
    <cellStyle name="Normal 8 2 3 2" xfId="489" xr:uid="{00000000-0005-0000-0000-0000951C0000}"/>
    <cellStyle name="Normal 8 2 3 2 2" xfId="490" xr:uid="{00000000-0005-0000-0000-0000961C0000}"/>
    <cellStyle name="Normal 8 2 3 2 2 2" xfId="958" xr:uid="{00000000-0005-0000-0000-0000971C0000}"/>
    <cellStyle name="Normal 8 2 3 2 2 2 2" xfId="3192" xr:uid="{00000000-0005-0000-0000-0000981C0000}"/>
    <cellStyle name="Normal 8 2 3 2 2 2 2 2" xfId="7416" xr:uid="{00000000-0005-0000-0000-0000991C0000}"/>
    <cellStyle name="Normal 8 2 3 2 2 2 3" xfId="5271" xr:uid="{00000000-0005-0000-0000-00009A1C0000}"/>
    <cellStyle name="Normal 8 2 3 2 2 3" xfId="1375" xr:uid="{00000000-0005-0000-0000-00009B1C0000}"/>
    <cellStyle name="Normal 8 2 3 2 2 3 2" xfId="3605" xr:uid="{00000000-0005-0000-0000-00009C1C0000}"/>
    <cellStyle name="Normal 8 2 3 2 2 3 2 2" xfId="7829" xr:uid="{00000000-0005-0000-0000-00009D1C0000}"/>
    <cellStyle name="Normal 8 2 3 2 2 3 3" xfId="5684" xr:uid="{00000000-0005-0000-0000-00009E1C0000}"/>
    <cellStyle name="Normal 8 2 3 2 2 4" xfId="1788" xr:uid="{00000000-0005-0000-0000-00009F1C0000}"/>
    <cellStyle name="Normal 8 2 3 2 2 4 2" xfId="4018" xr:uid="{00000000-0005-0000-0000-0000A01C0000}"/>
    <cellStyle name="Normal 8 2 3 2 2 4 2 2" xfId="8242" xr:uid="{00000000-0005-0000-0000-0000A11C0000}"/>
    <cellStyle name="Normal 8 2 3 2 2 4 3" xfId="6097" xr:uid="{00000000-0005-0000-0000-0000A21C0000}"/>
    <cellStyle name="Normal 8 2 3 2 2 5" xfId="2202" xr:uid="{00000000-0005-0000-0000-0000A31C0000}"/>
    <cellStyle name="Normal 8 2 3 2 2 5 2" xfId="4431" xr:uid="{00000000-0005-0000-0000-0000A41C0000}"/>
    <cellStyle name="Normal 8 2 3 2 2 5 2 2" xfId="8655" xr:uid="{00000000-0005-0000-0000-0000A51C0000}"/>
    <cellStyle name="Normal 8 2 3 2 2 5 3" xfId="6510" xr:uid="{00000000-0005-0000-0000-0000A61C0000}"/>
    <cellStyle name="Normal 8 2 3 2 2 6" xfId="2638" xr:uid="{00000000-0005-0000-0000-0000A71C0000}"/>
    <cellStyle name="Normal 8 2 3 2 2 6 2" xfId="6923" xr:uid="{00000000-0005-0000-0000-0000A81C0000}"/>
    <cellStyle name="Normal 8 2 3 2 2 7" xfId="4858" xr:uid="{00000000-0005-0000-0000-0000A91C0000}"/>
    <cellStyle name="Normal 8 2 3 2 3" xfId="957" xr:uid="{00000000-0005-0000-0000-0000AA1C0000}"/>
    <cellStyle name="Normal 8 2 3 2 3 2" xfId="3191" xr:uid="{00000000-0005-0000-0000-0000AB1C0000}"/>
    <cellStyle name="Normal 8 2 3 2 3 2 2" xfId="7415" xr:uid="{00000000-0005-0000-0000-0000AC1C0000}"/>
    <cellStyle name="Normal 8 2 3 2 3 3" xfId="5270" xr:uid="{00000000-0005-0000-0000-0000AD1C0000}"/>
    <cellStyle name="Normal 8 2 3 2 4" xfId="1374" xr:uid="{00000000-0005-0000-0000-0000AE1C0000}"/>
    <cellStyle name="Normal 8 2 3 2 4 2" xfId="3604" xr:uid="{00000000-0005-0000-0000-0000AF1C0000}"/>
    <cellStyle name="Normal 8 2 3 2 4 2 2" xfId="7828" xr:uid="{00000000-0005-0000-0000-0000B01C0000}"/>
    <cellStyle name="Normal 8 2 3 2 4 3" xfId="5683" xr:uid="{00000000-0005-0000-0000-0000B11C0000}"/>
    <cellStyle name="Normal 8 2 3 2 5" xfId="1787" xr:uid="{00000000-0005-0000-0000-0000B21C0000}"/>
    <cellStyle name="Normal 8 2 3 2 5 2" xfId="4017" xr:uid="{00000000-0005-0000-0000-0000B31C0000}"/>
    <cellStyle name="Normal 8 2 3 2 5 2 2" xfId="8241" xr:uid="{00000000-0005-0000-0000-0000B41C0000}"/>
    <cellStyle name="Normal 8 2 3 2 5 3" xfId="6096" xr:uid="{00000000-0005-0000-0000-0000B51C0000}"/>
    <cellStyle name="Normal 8 2 3 2 6" xfId="2201" xr:uid="{00000000-0005-0000-0000-0000B61C0000}"/>
    <cellStyle name="Normal 8 2 3 2 6 2" xfId="4430" xr:uid="{00000000-0005-0000-0000-0000B71C0000}"/>
    <cellStyle name="Normal 8 2 3 2 6 2 2" xfId="8654" xr:uid="{00000000-0005-0000-0000-0000B81C0000}"/>
    <cellStyle name="Normal 8 2 3 2 6 3" xfId="6509" xr:uid="{00000000-0005-0000-0000-0000B91C0000}"/>
    <cellStyle name="Normal 8 2 3 2 7" xfId="2637" xr:uid="{00000000-0005-0000-0000-0000BA1C0000}"/>
    <cellStyle name="Normal 8 2 3 2 7 2" xfId="6922" xr:uid="{00000000-0005-0000-0000-0000BB1C0000}"/>
    <cellStyle name="Normal 8 2 3 2 8" xfId="4857" xr:uid="{00000000-0005-0000-0000-0000BC1C0000}"/>
    <cellStyle name="Normal 8 2 3 3" xfId="491" xr:uid="{00000000-0005-0000-0000-0000BD1C0000}"/>
    <cellStyle name="Normal 8 2 3 3 2" xfId="959" xr:uid="{00000000-0005-0000-0000-0000BE1C0000}"/>
    <cellStyle name="Normal 8 2 3 3 2 2" xfId="3193" xr:uid="{00000000-0005-0000-0000-0000BF1C0000}"/>
    <cellStyle name="Normal 8 2 3 3 2 2 2" xfId="7417" xr:uid="{00000000-0005-0000-0000-0000C01C0000}"/>
    <cellStyle name="Normal 8 2 3 3 2 3" xfId="5272" xr:uid="{00000000-0005-0000-0000-0000C11C0000}"/>
    <cellStyle name="Normal 8 2 3 3 3" xfId="1376" xr:uid="{00000000-0005-0000-0000-0000C21C0000}"/>
    <cellStyle name="Normal 8 2 3 3 3 2" xfId="3606" xr:uid="{00000000-0005-0000-0000-0000C31C0000}"/>
    <cellStyle name="Normal 8 2 3 3 3 2 2" xfId="7830" xr:uid="{00000000-0005-0000-0000-0000C41C0000}"/>
    <cellStyle name="Normal 8 2 3 3 3 3" xfId="5685" xr:uid="{00000000-0005-0000-0000-0000C51C0000}"/>
    <cellStyle name="Normal 8 2 3 3 4" xfId="1789" xr:uid="{00000000-0005-0000-0000-0000C61C0000}"/>
    <cellStyle name="Normal 8 2 3 3 4 2" xfId="4019" xr:uid="{00000000-0005-0000-0000-0000C71C0000}"/>
    <cellStyle name="Normal 8 2 3 3 4 2 2" xfId="8243" xr:uid="{00000000-0005-0000-0000-0000C81C0000}"/>
    <cellStyle name="Normal 8 2 3 3 4 3" xfId="6098" xr:uid="{00000000-0005-0000-0000-0000C91C0000}"/>
    <cellStyle name="Normal 8 2 3 3 5" xfId="2203" xr:uid="{00000000-0005-0000-0000-0000CA1C0000}"/>
    <cellStyle name="Normal 8 2 3 3 5 2" xfId="4432" xr:uid="{00000000-0005-0000-0000-0000CB1C0000}"/>
    <cellStyle name="Normal 8 2 3 3 5 2 2" xfId="8656" xr:uid="{00000000-0005-0000-0000-0000CC1C0000}"/>
    <cellStyle name="Normal 8 2 3 3 5 3" xfId="6511" xr:uid="{00000000-0005-0000-0000-0000CD1C0000}"/>
    <cellStyle name="Normal 8 2 3 3 6" xfId="2639" xr:uid="{00000000-0005-0000-0000-0000CE1C0000}"/>
    <cellStyle name="Normal 8 2 3 3 6 2" xfId="6924" xr:uid="{00000000-0005-0000-0000-0000CF1C0000}"/>
    <cellStyle name="Normal 8 2 3 3 7" xfId="4859" xr:uid="{00000000-0005-0000-0000-0000D01C0000}"/>
    <cellStyle name="Normal 8 2 3 4" xfId="956" xr:uid="{00000000-0005-0000-0000-0000D11C0000}"/>
    <cellStyle name="Normal 8 2 3 4 2" xfId="3190" xr:uid="{00000000-0005-0000-0000-0000D21C0000}"/>
    <cellStyle name="Normal 8 2 3 4 2 2" xfId="7414" xr:uid="{00000000-0005-0000-0000-0000D31C0000}"/>
    <cellStyle name="Normal 8 2 3 4 3" xfId="5269" xr:uid="{00000000-0005-0000-0000-0000D41C0000}"/>
    <cellStyle name="Normal 8 2 3 5" xfId="1373" xr:uid="{00000000-0005-0000-0000-0000D51C0000}"/>
    <cellStyle name="Normal 8 2 3 5 2" xfId="3603" xr:uid="{00000000-0005-0000-0000-0000D61C0000}"/>
    <cellStyle name="Normal 8 2 3 5 2 2" xfId="7827" xr:uid="{00000000-0005-0000-0000-0000D71C0000}"/>
    <cellStyle name="Normal 8 2 3 5 3" xfId="5682" xr:uid="{00000000-0005-0000-0000-0000D81C0000}"/>
    <cellStyle name="Normal 8 2 3 6" xfId="1786" xr:uid="{00000000-0005-0000-0000-0000D91C0000}"/>
    <cellStyle name="Normal 8 2 3 6 2" xfId="4016" xr:uid="{00000000-0005-0000-0000-0000DA1C0000}"/>
    <cellStyle name="Normal 8 2 3 6 2 2" xfId="8240" xr:uid="{00000000-0005-0000-0000-0000DB1C0000}"/>
    <cellStyle name="Normal 8 2 3 6 3" xfId="6095" xr:uid="{00000000-0005-0000-0000-0000DC1C0000}"/>
    <cellStyle name="Normal 8 2 3 7" xfId="2200" xr:uid="{00000000-0005-0000-0000-0000DD1C0000}"/>
    <cellStyle name="Normal 8 2 3 7 2" xfId="4429" xr:uid="{00000000-0005-0000-0000-0000DE1C0000}"/>
    <cellStyle name="Normal 8 2 3 7 2 2" xfId="8653" xr:uid="{00000000-0005-0000-0000-0000DF1C0000}"/>
    <cellStyle name="Normal 8 2 3 7 3" xfId="6508" xr:uid="{00000000-0005-0000-0000-0000E01C0000}"/>
    <cellStyle name="Normal 8 2 3 8" xfId="2636" xr:uid="{00000000-0005-0000-0000-0000E11C0000}"/>
    <cellStyle name="Normal 8 2 3 8 2" xfId="6921" xr:uid="{00000000-0005-0000-0000-0000E21C0000}"/>
    <cellStyle name="Normal 8 2 3 9" xfId="4856" xr:uid="{00000000-0005-0000-0000-0000E31C0000}"/>
    <cellStyle name="Normal 8 2 4" xfId="492" xr:uid="{00000000-0005-0000-0000-0000E41C0000}"/>
    <cellStyle name="Normal 8 2 4 2" xfId="493" xr:uid="{00000000-0005-0000-0000-0000E51C0000}"/>
    <cellStyle name="Normal 8 2 4 2 2" xfId="961" xr:uid="{00000000-0005-0000-0000-0000E61C0000}"/>
    <cellStyle name="Normal 8 2 4 2 2 2" xfId="3195" xr:uid="{00000000-0005-0000-0000-0000E71C0000}"/>
    <cellStyle name="Normal 8 2 4 2 2 2 2" xfId="7419" xr:uid="{00000000-0005-0000-0000-0000E81C0000}"/>
    <cellStyle name="Normal 8 2 4 2 2 3" xfId="5274" xr:uid="{00000000-0005-0000-0000-0000E91C0000}"/>
    <cellStyle name="Normal 8 2 4 2 3" xfId="1378" xr:uid="{00000000-0005-0000-0000-0000EA1C0000}"/>
    <cellStyle name="Normal 8 2 4 2 3 2" xfId="3608" xr:uid="{00000000-0005-0000-0000-0000EB1C0000}"/>
    <cellStyle name="Normal 8 2 4 2 3 2 2" xfId="7832" xr:uid="{00000000-0005-0000-0000-0000EC1C0000}"/>
    <cellStyle name="Normal 8 2 4 2 3 3" xfId="5687" xr:uid="{00000000-0005-0000-0000-0000ED1C0000}"/>
    <cellStyle name="Normal 8 2 4 2 4" xfId="1791" xr:uid="{00000000-0005-0000-0000-0000EE1C0000}"/>
    <cellStyle name="Normal 8 2 4 2 4 2" xfId="4021" xr:uid="{00000000-0005-0000-0000-0000EF1C0000}"/>
    <cellStyle name="Normal 8 2 4 2 4 2 2" xfId="8245" xr:uid="{00000000-0005-0000-0000-0000F01C0000}"/>
    <cellStyle name="Normal 8 2 4 2 4 3" xfId="6100" xr:uid="{00000000-0005-0000-0000-0000F11C0000}"/>
    <cellStyle name="Normal 8 2 4 2 5" xfId="2205" xr:uid="{00000000-0005-0000-0000-0000F21C0000}"/>
    <cellStyle name="Normal 8 2 4 2 5 2" xfId="4434" xr:uid="{00000000-0005-0000-0000-0000F31C0000}"/>
    <cellStyle name="Normal 8 2 4 2 5 2 2" xfId="8658" xr:uid="{00000000-0005-0000-0000-0000F41C0000}"/>
    <cellStyle name="Normal 8 2 4 2 5 3" xfId="6513" xr:uid="{00000000-0005-0000-0000-0000F51C0000}"/>
    <cellStyle name="Normal 8 2 4 2 6" xfId="2641" xr:uid="{00000000-0005-0000-0000-0000F61C0000}"/>
    <cellStyle name="Normal 8 2 4 2 6 2" xfId="6926" xr:uid="{00000000-0005-0000-0000-0000F71C0000}"/>
    <cellStyle name="Normal 8 2 4 2 7" xfId="4861" xr:uid="{00000000-0005-0000-0000-0000F81C0000}"/>
    <cellStyle name="Normal 8 2 4 3" xfId="960" xr:uid="{00000000-0005-0000-0000-0000F91C0000}"/>
    <cellStyle name="Normal 8 2 4 3 2" xfId="3194" xr:uid="{00000000-0005-0000-0000-0000FA1C0000}"/>
    <cellStyle name="Normal 8 2 4 3 2 2" xfId="7418" xr:uid="{00000000-0005-0000-0000-0000FB1C0000}"/>
    <cellStyle name="Normal 8 2 4 3 3" xfId="5273" xr:uid="{00000000-0005-0000-0000-0000FC1C0000}"/>
    <cellStyle name="Normal 8 2 4 4" xfId="1377" xr:uid="{00000000-0005-0000-0000-0000FD1C0000}"/>
    <cellStyle name="Normal 8 2 4 4 2" xfId="3607" xr:uid="{00000000-0005-0000-0000-0000FE1C0000}"/>
    <cellStyle name="Normal 8 2 4 4 2 2" xfId="7831" xr:uid="{00000000-0005-0000-0000-0000FF1C0000}"/>
    <cellStyle name="Normal 8 2 4 4 3" xfId="5686" xr:uid="{00000000-0005-0000-0000-0000001D0000}"/>
    <cellStyle name="Normal 8 2 4 5" xfId="1790" xr:uid="{00000000-0005-0000-0000-0000011D0000}"/>
    <cellStyle name="Normal 8 2 4 5 2" xfId="4020" xr:uid="{00000000-0005-0000-0000-0000021D0000}"/>
    <cellStyle name="Normal 8 2 4 5 2 2" xfId="8244" xr:uid="{00000000-0005-0000-0000-0000031D0000}"/>
    <cellStyle name="Normal 8 2 4 5 3" xfId="6099" xr:uid="{00000000-0005-0000-0000-0000041D0000}"/>
    <cellStyle name="Normal 8 2 4 6" xfId="2204" xr:uid="{00000000-0005-0000-0000-0000051D0000}"/>
    <cellStyle name="Normal 8 2 4 6 2" xfId="4433" xr:uid="{00000000-0005-0000-0000-0000061D0000}"/>
    <cellStyle name="Normal 8 2 4 6 2 2" xfId="8657" xr:uid="{00000000-0005-0000-0000-0000071D0000}"/>
    <cellStyle name="Normal 8 2 4 6 3" xfId="6512" xr:uid="{00000000-0005-0000-0000-0000081D0000}"/>
    <cellStyle name="Normal 8 2 4 7" xfId="2640" xr:uid="{00000000-0005-0000-0000-0000091D0000}"/>
    <cellStyle name="Normal 8 2 4 7 2" xfId="6925" xr:uid="{00000000-0005-0000-0000-00000A1D0000}"/>
    <cellStyle name="Normal 8 2 4 8" xfId="4860" xr:uid="{00000000-0005-0000-0000-00000B1D0000}"/>
    <cellStyle name="Normal 8 2 5" xfId="494" xr:uid="{00000000-0005-0000-0000-00000C1D0000}"/>
    <cellStyle name="Normal 8 2 5 2" xfId="962" xr:uid="{00000000-0005-0000-0000-00000D1D0000}"/>
    <cellStyle name="Normal 8 2 5 2 2" xfId="3196" xr:uid="{00000000-0005-0000-0000-00000E1D0000}"/>
    <cellStyle name="Normal 8 2 5 2 2 2" xfId="7420" xr:uid="{00000000-0005-0000-0000-00000F1D0000}"/>
    <cellStyle name="Normal 8 2 5 2 3" xfId="5275" xr:uid="{00000000-0005-0000-0000-0000101D0000}"/>
    <cellStyle name="Normal 8 2 5 3" xfId="1379" xr:uid="{00000000-0005-0000-0000-0000111D0000}"/>
    <cellStyle name="Normal 8 2 5 3 2" xfId="3609" xr:uid="{00000000-0005-0000-0000-0000121D0000}"/>
    <cellStyle name="Normal 8 2 5 3 2 2" xfId="7833" xr:uid="{00000000-0005-0000-0000-0000131D0000}"/>
    <cellStyle name="Normal 8 2 5 3 3" xfId="5688" xr:uid="{00000000-0005-0000-0000-0000141D0000}"/>
    <cellStyle name="Normal 8 2 5 4" xfId="1792" xr:uid="{00000000-0005-0000-0000-0000151D0000}"/>
    <cellStyle name="Normal 8 2 5 4 2" xfId="4022" xr:uid="{00000000-0005-0000-0000-0000161D0000}"/>
    <cellStyle name="Normal 8 2 5 4 2 2" xfId="8246" xr:uid="{00000000-0005-0000-0000-0000171D0000}"/>
    <cellStyle name="Normal 8 2 5 4 3" xfId="6101" xr:uid="{00000000-0005-0000-0000-0000181D0000}"/>
    <cellStyle name="Normal 8 2 5 5" xfId="2206" xr:uid="{00000000-0005-0000-0000-0000191D0000}"/>
    <cellStyle name="Normal 8 2 5 5 2" xfId="4435" xr:uid="{00000000-0005-0000-0000-00001A1D0000}"/>
    <cellStyle name="Normal 8 2 5 5 2 2" xfId="8659" xr:uid="{00000000-0005-0000-0000-00001B1D0000}"/>
    <cellStyle name="Normal 8 2 5 5 3" xfId="6514" xr:uid="{00000000-0005-0000-0000-00001C1D0000}"/>
    <cellStyle name="Normal 8 2 5 6" xfId="2642" xr:uid="{00000000-0005-0000-0000-00001D1D0000}"/>
    <cellStyle name="Normal 8 2 5 6 2" xfId="6927" xr:uid="{00000000-0005-0000-0000-00001E1D0000}"/>
    <cellStyle name="Normal 8 2 5 7" xfId="4862" xr:uid="{00000000-0005-0000-0000-00001F1D0000}"/>
    <cellStyle name="Normal 8 2 6" xfId="947" xr:uid="{00000000-0005-0000-0000-0000201D0000}"/>
    <cellStyle name="Normal 8 2 6 2" xfId="3181" xr:uid="{00000000-0005-0000-0000-0000211D0000}"/>
    <cellStyle name="Normal 8 2 6 2 2" xfId="7405" xr:uid="{00000000-0005-0000-0000-0000221D0000}"/>
    <cellStyle name="Normal 8 2 6 3" xfId="5260" xr:uid="{00000000-0005-0000-0000-0000231D0000}"/>
    <cellStyle name="Normal 8 2 7" xfId="1364" xr:uid="{00000000-0005-0000-0000-0000241D0000}"/>
    <cellStyle name="Normal 8 2 7 2" xfId="3594" xr:uid="{00000000-0005-0000-0000-0000251D0000}"/>
    <cellStyle name="Normal 8 2 7 2 2" xfId="7818" xr:uid="{00000000-0005-0000-0000-0000261D0000}"/>
    <cellStyle name="Normal 8 2 7 3" xfId="5673" xr:uid="{00000000-0005-0000-0000-0000271D0000}"/>
    <cellStyle name="Normal 8 2 8" xfId="1777" xr:uid="{00000000-0005-0000-0000-0000281D0000}"/>
    <cellStyle name="Normal 8 2 8 2" xfId="4007" xr:uid="{00000000-0005-0000-0000-0000291D0000}"/>
    <cellStyle name="Normal 8 2 8 2 2" xfId="8231" xr:uid="{00000000-0005-0000-0000-00002A1D0000}"/>
    <cellStyle name="Normal 8 2 8 3" xfId="6086" xr:uid="{00000000-0005-0000-0000-00002B1D0000}"/>
    <cellStyle name="Normal 8 2 9" xfId="2191" xr:uid="{00000000-0005-0000-0000-00002C1D0000}"/>
    <cellStyle name="Normal 8 2 9 2" xfId="4420" xr:uid="{00000000-0005-0000-0000-00002D1D0000}"/>
    <cellStyle name="Normal 8 2 9 2 2" xfId="8644" xr:uid="{00000000-0005-0000-0000-00002E1D0000}"/>
    <cellStyle name="Normal 8 2 9 3" xfId="6499" xr:uid="{00000000-0005-0000-0000-00002F1D0000}"/>
    <cellStyle name="Normal 8 3" xfId="495" xr:uid="{00000000-0005-0000-0000-0000301D0000}"/>
    <cellStyle name="Normal 8 3 10" xfId="4863" xr:uid="{00000000-0005-0000-0000-0000311D0000}"/>
    <cellStyle name="Normal 8 3 2" xfId="496" xr:uid="{00000000-0005-0000-0000-0000321D0000}"/>
    <cellStyle name="Normal 8 3 2 2" xfId="497" xr:uid="{00000000-0005-0000-0000-0000331D0000}"/>
    <cellStyle name="Normal 8 3 2 2 2" xfId="498" xr:uid="{00000000-0005-0000-0000-0000341D0000}"/>
    <cellStyle name="Normal 8 3 2 2 2 2" xfId="966" xr:uid="{00000000-0005-0000-0000-0000351D0000}"/>
    <cellStyle name="Normal 8 3 2 2 2 2 2" xfId="3200" xr:uid="{00000000-0005-0000-0000-0000361D0000}"/>
    <cellStyle name="Normal 8 3 2 2 2 2 2 2" xfId="7424" xr:uid="{00000000-0005-0000-0000-0000371D0000}"/>
    <cellStyle name="Normal 8 3 2 2 2 2 3" xfId="5279" xr:uid="{00000000-0005-0000-0000-0000381D0000}"/>
    <cellStyle name="Normal 8 3 2 2 2 3" xfId="1383" xr:uid="{00000000-0005-0000-0000-0000391D0000}"/>
    <cellStyle name="Normal 8 3 2 2 2 3 2" xfId="3613" xr:uid="{00000000-0005-0000-0000-00003A1D0000}"/>
    <cellStyle name="Normal 8 3 2 2 2 3 2 2" xfId="7837" xr:uid="{00000000-0005-0000-0000-00003B1D0000}"/>
    <cellStyle name="Normal 8 3 2 2 2 3 3" xfId="5692" xr:uid="{00000000-0005-0000-0000-00003C1D0000}"/>
    <cellStyle name="Normal 8 3 2 2 2 4" xfId="1796" xr:uid="{00000000-0005-0000-0000-00003D1D0000}"/>
    <cellStyle name="Normal 8 3 2 2 2 4 2" xfId="4026" xr:uid="{00000000-0005-0000-0000-00003E1D0000}"/>
    <cellStyle name="Normal 8 3 2 2 2 4 2 2" xfId="8250" xr:uid="{00000000-0005-0000-0000-00003F1D0000}"/>
    <cellStyle name="Normal 8 3 2 2 2 4 3" xfId="6105" xr:uid="{00000000-0005-0000-0000-0000401D0000}"/>
    <cellStyle name="Normal 8 3 2 2 2 5" xfId="2210" xr:uid="{00000000-0005-0000-0000-0000411D0000}"/>
    <cellStyle name="Normal 8 3 2 2 2 5 2" xfId="4439" xr:uid="{00000000-0005-0000-0000-0000421D0000}"/>
    <cellStyle name="Normal 8 3 2 2 2 5 2 2" xfId="8663" xr:uid="{00000000-0005-0000-0000-0000431D0000}"/>
    <cellStyle name="Normal 8 3 2 2 2 5 3" xfId="6518" xr:uid="{00000000-0005-0000-0000-0000441D0000}"/>
    <cellStyle name="Normal 8 3 2 2 2 6" xfId="2646" xr:uid="{00000000-0005-0000-0000-0000451D0000}"/>
    <cellStyle name="Normal 8 3 2 2 2 6 2" xfId="6931" xr:uid="{00000000-0005-0000-0000-0000461D0000}"/>
    <cellStyle name="Normal 8 3 2 2 2 7" xfId="4866" xr:uid="{00000000-0005-0000-0000-0000471D0000}"/>
    <cellStyle name="Normal 8 3 2 2 3" xfId="965" xr:uid="{00000000-0005-0000-0000-0000481D0000}"/>
    <cellStyle name="Normal 8 3 2 2 3 2" xfId="3199" xr:uid="{00000000-0005-0000-0000-0000491D0000}"/>
    <cellStyle name="Normal 8 3 2 2 3 2 2" xfId="7423" xr:uid="{00000000-0005-0000-0000-00004A1D0000}"/>
    <cellStyle name="Normal 8 3 2 2 3 3" xfId="5278" xr:uid="{00000000-0005-0000-0000-00004B1D0000}"/>
    <cellStyle name="Normal 8 3 2 2 4" xfId="1382" xr:uid="{00000000-0005-0000-0000-00004C1D0000}"/>
    <cellStyle name="Normal 8 3 2 2 4 2" xfId="3612" xr:uid="{00000000-0005-0000-0000-00004D1D0000}"/>
    <cellStyle name="Normal 8 3 2 2 4 2 2" xfId="7836" xr:uid="{00000000-0005-0000-0000-00004E1D0000}"/>
    <cellStyle name="Normal 8 3 2 2 4 3" xfId="5691" xr:uid="{00000000-0005-0000-0000-00004F1D0000}"/>
    <cellStyle name="Normal 8 3 2 2 5" xfId="1795" xr:uid="{00000000-0005-0000-0000-0000501D0000}"/>
    <cellStyle name="Normal 8 3 2 2 5 2" xfId="4025" xr:uid="{00000000-0005-0000-0000-0000511D0000}"/>
    <cellStyle name="Normal 8 3 2 2 5 2 2" xfId="8249" xr:uid="{00000000-0005-0000-0000-0000521D0000}"/>
    <cellStyle name="Normal 8 3 2 2 5 3" xfId="6104" xr:uid="{00000000-0005-0000-0000-0000531D0000}"/>
    <cellStyle name="Normal 8 3 2 2 6" xfId="2209" xr:uid="{00000000-0005-0000-0000-0000541D0000}"/>
    <cellStyle name="Normal 8 3 2 2 6 2" xfId="4438" xr:uid="{00000000-0005-0000-0000-0000551D0000}"/>
    <cellStyle name="Normal 8 3 2 2 6 2 2" xfId="8662" xr:uid="{00000000-0005-0000-0000-0000561D0000}"/>
    <cellStyle name="Normal 8 3 2 2 6 3" xfId="6517" xr:uid="{00000000-0005-0000-0000-0000571D0000}"/>
    <cellStyle name="Normal 8 3 2 2 7" xfId="2645" xr:uid="{00000000-0005-0000-0000-0000581D0000}"/>
    <cellStyle name="Normal 8 3 2 2 7 2" xfId="6930" xr:uid="{00000000-0005-0000-0000-0000591D0000}"/>
    <cellStyle name="Normal 8 3 2 2 8" xfId="4865" xr:uid="{00000000-0005-0000-0000-00005A1D0000}"/>
    <cellStyle name="Normal 8 3 2 3" xfId="499" xr:uid="{00000000-0005-0000-0000-00005B1D0000}"/>
    <cellStyle name="Normal 8 3 2 3 2" xfId="967" xr:uid="{00000000-0005-0000-0000-00005C1D0000}"/>
    <cellStyle name="Normal 8 3 2 3 2 2" xfId="3201" xr:uid="{00000000-0005-0000-0000-00005D1D0000}"/>
    <cellStyle name="Normal 8 3 2 3 2 2 2" xfId="7425" xr:uid="{00000000-0005-0000-0000-00005E1D0000}"/>
    <cellStyle name="Normal 8 3 2 3 2 3" xfId="5280" xr:uid="{00000000-0005-0000-0000-00005F1D0000}"/>
    <cellStyle name="Normal 8 3 2 3 3" xfId="1384" xr:uid="{00000000-0005-0000-0000-0000601D0000}"/>
    <cellStyle name="Normal 8 3 2 3 3 2" xfId="3614" xr:uid="{00000000-0005-0000-0000-0000611D0000}"/>
    <cellStyle name="Normal 8 3 2 3 3 2 2" xfId="7838" xr:uid="{00000000-0005-0000-0000-0000621D0000}"/>
    <cellStyle name="Normal 8 3 2 3 3 3" xfId="5693" xr:uid="{00000000-0005-0000-0000-0000631D0000}"/>
    <cellStyle name="Normal 8 3 2 3 4" xfId="1797" xr:uid="{00000000-0005-0000-0000-0000641D0000}"/>
    <cellStyle name="Normal 8 3 2 3 4 2" xfId="4027" xr:uid="{00000000-0005-0000-0000-0000651D0000}"/>
    <cellStyle name="Normal 8 3 2 3 4 2 2" xfId="8251" xr:uid="{00000000-0005-0000-0000-0000661D0000}"/>
    <cellStyle name="Normal 8 3 2 3 4 3" xfId="6106" xr:uid="{00000000-0005-0000-0000-0000671D0000}"/>
    <cellStyle name="Normal 8 3 2 3 5" xfId="2211" xr:uid="{00000000-0005-0000-0000-0000681D0000}"/>
    <cellStyle name="Normal 8 3 2 3 5 2" xfId="4440" xr:uid="{00000000-0005-0000-0000-0000691D0000}"/>
    <cellStyle name="Normal 8 3 2 3 5 2 2" xfId="8664" xr:uid="{00000000-0005-0000-0000-00006A1D0000}"/>
    <cellStyle name="Normal 8 3 2 3 5 3" xfId="6519" xr:uid="{00000000-0005-0000-0000-00006B1D0000}"/>
    <cellStyle name="Normal 8 3 2 3 6" xfId="2647" xr:uid="{00000000-0005-0000-0000-00006C1D0000}"/>
    <cellStyle name="Normal 8 3 2 3 6 2" xfId="6932" xr:uid="{00000000-0005-0000-0000-00006D1D0000}"/>
    <cellStyle name="Normal 8 3 2 3 7" xfId="4867" xr:uid="{00000000-0005-0000-0000-00006E1D0000}"/>
    <cellStyle name="Normal 8 3 2 4" xfId="964" xr:uid="{00000000-0005-0000-0000-00006F1D0000}"/>
    <cellStyle name="Normal 8 3 2 4 2" xfId="3198" xr:uid="{00000000-0005-0000-0000-0000701D0000}"/>
    <cellStyle name="Normal 8 3 2 4 2 2" xfId="7422" xr:uid="{00000000-0005-0000-0000-0000711D0000}"/>
    <cellStyle name="Normal 8 3 2 4 3" xfId="5277" xr:uid="{00000000-0005-0000-0000-0000721D0000}"/>
    <cellStyle name="Normal 8 3 2 5" xfId="1381" xr:uid="{00000000-0005-0000-0000-0000731D0000}"/>
    <cellStyle name="Normal 8 3 2 5 2" xfId="3611" xr:uid="{00000000-0005-0000-0000-0000741D0000}"/>
    <cellStyle name="Normal 8 3 2 5 2 2" xfId="7835" xr:uid="{00000000-0005-0000-0000-0000751D0000}"/>
    <cellStyle name="Normal 8 3 2 5 3" xfId="5690" xr:uid="{00000000-0005-0000-0000-0000761D0000}"/>
    <cellStyle name="Normal 8 3 2 6" xfId="1794" xr:uid="{00000000-0005-0000-0000-0000771D0000}"/>
    <cellStyle name="Normal 8 3 2 6 2" xfId="4024" xr:uid="{00000000-0005-0000-0000-0000781D0000}"/>
    <cellStyle name="Normal 8 3 2 6 2 2" xfId="8248" xr:uid="{00000000-0005-0000-0000-0000791D0000}"/>
    <cellStyle name="Normal 8 3 2 6 3" xfId="6103" xr:uid="{00000000-0005-0000-0000-00007A1D0000}"/>
    <cellStyle name="Normal 8 3 2 7" xfId="2208" xr:uid="{00000000-0005-0000-0000-00007B1D0000}"/>
    <cellStyle name="Normal 8 3 2 7 2" xfId="4437" xr:uid="{00000000-0005-0000-0000-00007C1D0000}"/>
    <cellStyle name="Normal 8 3 2 7 2 2" xfId="8661" xr:uid="{00000000-0005-0000-0000-00007D1D0000}"/>
    <cellStyle name="Normal 8 3 2 7 3" xfId="6516" xr:uid="{00000000-0005-0000-0000-00007E1D0000}"/>
    <cellStyle name="Normal 8 3 2 8" xfId="2644" xr:uid="{00000000-0005-0000-0000-00007F1D0000}"/>
    <cellStyle name="Normal 8 3 2 8 2" xfId="6929" xr:uid="{00000000-0005-0000-0000-0000801D0000}"/>
    <cellStyle name="Normal 8 3 2 9" xfId="4864" xr:uid="{00000000-0005-0000-0000-0000811D0000}"/>
    <cellStyle name="Normal 8 3 3" xfId="500" xr:uid="{00000000-0005-0000-0000-0000821D0000}"/>
    <cellStyle name="Normal 8 3 3 2" xfId="501" xr:uid="{00000000-0005-0000-0000-0000831D0000}"/>
    <cellStyle name="Normal 8 3 3 2 2" xfId="969" xr:uid="{00000000-0005-0000-0000-0000841D0000}"/>
    <cellStyle name="Normal 8 3 3 2 2 2" xfId="3203" xr:uid="{00000000-0005-0000-0000-0000851D0000}"/>
    <cellStyle name="Normal 8 3 3 2 2 2 2" xfId="7427" xr:uid="{00000000-0005-0000-0000-0000861D0000}"/>
    <cellStyle name="Normal 8 3 3 2 2 3" xfId="5282" xr:uid="{00000000-0005-0000-0000-0000871D0000}"/>
    <cellStyle name="Normal 8 3 3 2 3" xfId="1386" xr:uid="{00000000-0005-0000-0000-0000881D0000}"/>
    <cellStyle name="Normal 8 3 3 2 3 2" xfId="3616" xr:uid="{00000000-0005-0000-0000-0000891D0000}"/>
    <cellStyle name="Normal 8 3 3 2 3 2 2" xfId="7840" xr:uid="{00000000-0005-0000-0000-00008A1D0000}"/>
    <cellStyle name="Normal 8 3 3 2 3 3" xfId="5695" xr:uid="{00000000-0005-0000-0000-00008B1D0000}"/>
    <cellStyle name="Normal 8 3 3 2 4" xfId="1799" xr:uid="{00000000-0005-0000-0000-00008C1D0000}"/>
    <cellStyle name="Normal 8 3 3 2 4 2" xfId="4029" xr:uid="{00000000-0005-0000-0000-00008D1D0000}"/>
    <cellStyle name="Normal 8 3 3 2 4 2 2" xfId="8253" xr:uid="{00000000-0005-0000-0000-00008E1D0000}"/>
    <cellStyle name="Normal 8 3 3 2 4 3" xfId="6108" xr:uid="{00000000-0005-0000-0000-00008F1D0000}"/>
    <cellStyle name="Normal 8 3 3 2 5" xfId="2213" xr:uid="{00000000-0005-0000-0000-0000901D0000}"/>
    <cellStyle name="Normal 8 3 3 2 5 2" xfId="4442" xr:uid="{00000000-0005-0000-0000-0000911D0000}"/>
    <cellStyle name="Normal 8 3 3 2 5 2 2" xfId="8666" xr:uid="{00000000-0005-0000-0000-0000921D0000}"/>
    <cellStyle name="Normal 8 3 3 2 5 3" xfId="6521" xr:uid="{00000000-0005-0000-0000-0000931D0000}"/>
    <cellStyle name="Normal 8 3 3 2 6" xfId="2649" xr:uid="{00000000-0005-0000-0000-0000941D0000}"/>
    <cellStyle name="Normal 8 3 3 2 6 2" xfId="6934" xr:uid="{00000000-0005-0000-0000-0000951D0000}"/>
    <cellStyle name="Normal 8 3 3 2 7" xfId="4869" xr:uid="{00000000-0005-0000-0000-0000961D0000}"/>
    <cellStyle name="Normal 8 3 3 3" xfId="968" xr:uid="{00000000-0005-0000-0000-0000971D0000}"/>
    <cellStyle name="Normal 8 3 3 3 2" xfId="3202" xr:uid="{00000000-0005-0000-0000-0000981D0000}"/>
    <cellStyle name="Normal 8 3 3 3 2 2" xfId="7426" xr:uid="{00000000-0005-0000-0000-0000991D0000}"/>
    <cellStyle name="Normal 8 3 3 3 3" xfId="5281" xr:uid="{00000000-0005-0000-0000-00009A1D0000}"/>
    <cellStyle name="Normal 8 3 3 4" xfId="1385" xr:uid="{00000000-0005-0000-0000-00009B1D0000}"/>
    <cellStyle name="Normal 8 3 3 4 2" xfId="3615" xr:uid="{00000000-0005-0000-0000-00009C1D0000}"/>
    <cellStyle name="Normal 8 3 3 4 2 2" xfId="7839" xr:uid="{00000000-0005-0000-0000-00009D1D0000}"/>
    <cellStyle name="Normal 8 3 3 4 3" xfId="5694" xr:uid="{00000000-0005-0000-0000-00009E1D0000}"/>
    <cellStyle name="Normal 8 3 3 5" xfId="1798" xr:uid="{00000000-0005-0000-0000-00009F1D0000}"/>
    <cellStyle name="Normal 8 3 3 5 2" xfId="4028" xr:uid="{00000000-0005-0000-0000-0000A01D0000}"/>
    <cellStyle name="Normal 8 3 3 5 2 2" xfId="8252" xr:uid="{00000000-0005-0000-0000-0000A11D0000}"/>
    <cellStyle name="Normal 8 3 3 5 3" xfId="6107" xr:uid="{00000000-0005-0000-0000-0000A21D0000}"/>
    <cellStyle name="Normal 8 3 3 6" xfId="2212" xr:uid="{00000000-0005-0000-0000-0000A31D0000}"/>
    <cellStyle name="Normal 8 3 3 6 2" xfId="4441" xr:uid="{00000000-0005-0000-0000-0000A41D0000}"/>
    <cellStyle name="Normal 8 3 3 6 2 2" xfId="8665" xr:uid="{00000000-0005-0000-0000-0000A51D0000}"/>
    <cellStyle name="Normal 8 3 3 6 3" xfId="6520" xr:uid="{00000000-0005-0000-0000-0000A61D0000}"/>
    <cellStyle name="Normal 8 3 3 7" xfId="2648" xr:uid="{00000000-0005-0000-0000-0000A71D0000}"/>
    <cellStyle name="Normal 8 3 3 7 2" xfId="6933" xr:uid="{00000000-0005-0000-0000-0000A81D0000}"/>
    <cellStyle name="Normal 8 3 3 8" xfId="4868" xr:uid="{00000000-0005-0000-0000-0000A91D0000}"/>
    <cellStyle name="Normal 8 3 4" xfId="502" xr:uid="{00000000-0005-0000-0000-0000AA1D0000}"/>
    <cellStyle name="Normal 8 3 4 2" xfId="970" xr:uid="{00000000-0005-0000-0000-0000AB1D0000}"/>
    <cellStyle name="Normal 8 3 4 2 2" xfId="3204" xr:uid="{00000000-0005-0000-0000-0000AC1D0000}"/>
    <cellStyle name="Normal 8 3 4 2 2 2" xfId="7428" xr:uid="{00000000-0005-0000-0000-0000AD1D0000}"/>
    <cellStyle name="Normal 8 3 4 2 3" xfId="5283" xr:uid="{00000000-0005-0000-0000-0000AE1D0000}"/>
    <cellStyle name="Normal 8 3 4 3" xfId="1387" xr:uid="{00000000-0005-0000-0000-0000AF1D0000}"/>
    <cellStyle name="Normal 8 3 4 3 2" xfId="3617" xr:uid="{00000000-0005-0000-0000-0000B01D0000}"/>
    <cellStyle name="Normal 8 3 4 3 2 2" xfId="7841" xr:uid="{00000000-0005-0000-0000-0000B11D0000}"/>
    <cellStyle name="Normal 8 3 4 3 3" xfId="5696" xr:uid="{00000000-0005-0000-0000-0000B21D0000}"/>
    <cellStyle name="Normal 8 3 4 4" xfId="1800" xr:uid="{00000000-0005-0000-0000-0000B31D0000}"/>
    <cellStyle name="Normal 8 3 4 4 2" xfId="4030" xr:uid="{00000000-0005-0000-0000-0000B41D0000}"/>
    <cellStyle name="Normal 8 3 4 4 2 2" xfId="8254" xr:uid="{00000000-0005-0000-0000-0000B51D0000}"/>
    <cellStyle name="Normal 8 3 4 4 3" xfId="6109" xr:uid="{00000000-0005-0000-0000-0000B61D0000}"/>
    <cellStyle name="Normal 8 3 4 5" xfId="2214" xr:uid="{00000000-0005-0000-0000-0000B71D0000}"/>
    <cellStyle name="Normal 8 3 4 5 2" xfId="4443" xr:uid="{00000000-0005-0000-0000-0000B81D0000}"/>
    <cellStyle name="Normal 8 3 4 5 2 2" xfId="8667" xr:uid="{00000000-0005-0000-0000-0000B91D0000}"/>
    <cellStyle name="Normal 8 3 4 5 3" xfId="6522" xr:uid="{00000000-0005-0000-0000-0000BA1D0000}"/>
    <cellStyle name="Normal 8 3 4 6" xfId="2650" xr:uid="{00000000-0005-0000-0000-0000BB1D0000}"/>
    <cellStyle name="Normal 8 3 4 6 2" xfId="6935" xr:uid="{00000000-0005-0000-0000-0000BC1D0000}"/>
    <cellStyle name="Normal 8 3 4 7" xfId="4870" xr:uid="{00000000-0005-0000-0000-0000BD1D0000}"/>
    <cellStyle name="Normal 8 3 5" xfId="963" xr:uid="{00000000-0005-0000-0000-0000BE1D0000}"/>
    <cellStyle name="Normal 8 3 5 2" xfId="3197" xr:uid="{00000000-0005-0000-0000-0000BF1D0000}"/>
    <cellStyle name="Normal 8 3 5 2 2" xfId="7421" xr:uid="{00000000-0005-0000-0000-0000C01D0000}"/>
    <cellStyle name="Normal 8 3 5 3" xfId="5276" xr:uid="{00000000-0005-0000-0000-0000C11D0000}"/>
    <cellStyle name="Normal 8 3 6" xfId="1380" xr:uid="{00000000-0005-0000-0000-0000C21D0000}"/>
    <cellStyle name="Normal 8 3 6 2" xfId="3610" xr:uid="{00000000-0005-0000-0000-0000C31D0000}"/>
    <cellStyle name="Normal 8 3 6 2 2" xfId="7834" xr:uid="{00000000-0005-0000-0000-0000C41D0000}"/>
    <cellStyle name="Normal 8 3 6 3" xfId="5689" xr:uid="{00000000-0005-0000-0000-0000C51D0000}"/>
    <cellStyle name="Normal 8 3 7" xfId="1793" xr:uid="{00000000-0005-0000-0000-0000C61D0000}"/>
    <cellStyle name="Normal 8 3 7 2" xfId="4023" xr:uid="{00000000-0005-0000-0000-0000C71D0000}"/>
    <cellStyle name="Normal 8 3 7 2 2" xfId="8247" xr:uid="{00000000-0005-0000-0000-0000C81D0000}"/>
    <cellStyle name="Normal 8 3 7 3" xfId="6102" xr:uid="{00000000-0005-0000-0000-0000C91D0000}"/>
    <cellStyle name="Normal 8 3 8" xfId="2207" xr:uid="{00000000-0005-0000-0000-0000CA1D0000}"/>
    <cellStyle name="Normal 8 3 8 2" xfId="4436" xr:uid="{00000000-0005-0000-0000-0000CB1D0000}"/>
    <cellStyle name="Normal 8 3 8 2 2" xfId="8660" xr:uid="{00000000-0005-0000-0000-0000CC1D0000}"/>
    <cellStyle name="Normal 8 3 8 3" xfId="6515" xr:uid="{00000000-0005-0000-0000-0000CD1D0000}"/>
    <cellStyle name="Normal 8 3 9" xfId="2643" xr:uid="{00000000-0005-0000-0000-0000CE1D0000}"/>
    <cellStyle name="Normal 8 3 9 2" xfId="6928" xr:uid="{00000000-0005-0000-0000-0000CF1D0000}"/>
    <cellStyle name="Normal 8 4" xfId="503" xr:uid="{00000000-0005-0000-0000-0000D01D0000}"/>
    <cellStyle name="Normal 8 4 2" xfId="504" xr:uid="{00000000-0005-0000-0000-0000D11D0000}"/>
    <cellStyle name="Normal 8 4 2 2" xfId="505" xr:uid="{00000000-0005-0000-0000-0000D21D0000}"/>
    <cellStyle name="Normal 8 4 2 2 2" xfId="973" xr:uid="{00000000-0005-0000-0000-0000D31D0000}"/>
    <cellStyle name="Normal 8 4 2 2 2 2" xfId="3207" xr:uid="{00000000-0005-0000-0000-0000D41D0000}"/>
    <cellStyle name="Normal 8 4 2 2 2 2 2" xfId="7431" xr:uid="{00000000-0005-0000-0000-0000D51D0000}"/>
    <cellStyle name="Normal 8 4 2 2 2 3" xfId="5286" xr:uid="{00000000-0005-0000-0000-0000D61D0000}"/>
    <cellStyle name="Normal 8 4 2 2 3" xfId="1390" xr:uid="{00000000-0005-0000-0000-0000D71D0000}"/>
    <cellStyle name="Normal 8 4 2 2 3 2" xfId="3620" xr:uid="{00000000-0005-0000-0000-0000D81D0000}"/>
    <cellStyle name="Normal 8 4 2 2 3 2 2" xfId="7844" xr:uid="{00000000-0005-0000-0000-0000D91D0000}"/>
    <cellStyle name="Normal 8 4 2 2 3 3" xfId="5699" xr:uid="{00000000-0005-0000-0000-0000DA1D0000}"/>
    <cellStyle name="Normal 8 4 2 2 4" xfId="1803" xr:uid="{00000000-0005-0000-0000-0000DB1D0000}"/>
    <cellStyle name="Normal 8 4 2 2 4 2" xfId="4033" xr:uid="{00000000-0005-0000-0000-0000DC1D0000}"/>
    <cellStyle name="Normal 8 4 2 2 4 2 2" xfId="8257" xr:uid="{00000000-0005-0000-0000-0000DD1D0000}"/>
    <cellStyle name="Normal 8 4 2 2 4 3" xfId="6112" xr:uid="{00000000-0005-0000-0000-0000DE1D0000}"/>
    <cellStyle name="Normal 8 4 2 2 5" xfId="2217" xr:uid="{00000000-0005-0000-0000-0000DF1D0000}"/>
    <cellStyle name="Normal 8 4 2 2 5 2" xfId="4446" xr:uid="{00000000-0005-0000-0000-0000E01D0000}"/>
    <cellStyle name="Normal 8 4 2 2 5 2 2" xfId="8670" xr:uid="{00000000-0005-0000-0000-0000E11D0000}"/>
    <cellStyle name="Normal 8 4 2 2 5 3" xfId="6525" xr:uid="{00000000-0005-0000-0000-0000E21D0000}"/>
    <cellStyle name="Normal 8 4 2 2 6" xfId="2653" xr:uid="{00000000-0005-0000-0000-0000E31D0000}"/>
    <cellStyle name="Normal 8 4 2 2 6 2" xfId="6938" xr:uid="{00000000-0005-0000-0000-0000E41D0000}"/>
    <cellStyle name="Normal 8 4 2 2 7" xfId="4873" xr:uid="{00000000-0005-0000-0000-0000E51D0000}"/>
    <cellStyle name="Normal 8 4 2 3" xfId="972" xr:uid="{00000000-0005-0000-0000-0000E61D0000}"/>
    <cellStyle name="Normal 8 4 2 3 2" xfId="3206" xr:uid="{00000000-0005-0000-0000-0000E71D0000}"/>
    <cellStyle name="Normal 8 4 2 3 2 2" xfId="7430" xr:uid="{00000000-0005-0000-0000-0000E81D0000}"/>
    <cellStyle name="Normal 8 4 2 3 3" xfId="5285" xr:uid="{00000000-0005-0000-0000-0000E91D0000}"/>
    <cellStyle name="Normal 8 4 2 4" xfId="1389" xr:uid="{00000000-0005-0000-0000-0000EA1D0000}"/>
    <cellStyle name="Normal 8 4 2 4 2" xfId="3619" xr:uid="{00000000-0005-0000-0000-0000EB1D0000}"/>
    <cellStyle name="Normal 8 4 2 4 2 2" xfId="7843" xr:uid="{00000000-0005-0000-0000-0000EC1D0000}"/>
    <cellStyle name="Normal 8 4 2 4 3" xfId="5698" xr:uid="{00000000-0005-0000-0000-0000ED1D0000}"/>
    <cellStyle name="Normal 8 4 2 5" xfId="1802" xr:uid="{00000000-0005-0000-0000-0000EE1D0000}"/>
    <cellStyle name="Normal 8 4 2 5 2" xfId="4032" xr:uid="{00000000-0005-0000-0000-0000EF1D0000}"/>
    <cellStyle name="Normal 8 4 2 5 2 2" xfId="8256" xr:uid="{00000000-0005-0000-0000-0000F01D0000}"/>
    <cellStyle name="Normal 8 4 2 5 3" xfId="6111" xr:uid="{00000000-0005-0000-0000-0000F11D0000}"/>
    <cellStyle name="Normal 8 4 2 6" xfId="2216" xr:uid="{00000000-0005-0000-0000-0000F21D0000}"/>
    <cellStyle name="Normal 8 4 2 6 2" xfId="4445" xr:uid="{00000000-0005-0000-0000-0000F31D0000}"/>
    <cellStyle name="Normal 8 4 2 6 2 2" xfId="8669" xr:uid="{00000000-0005-0000-0000-0000F41D0000}"/>
    <cellStyle name="Normal 8 4 2 6 3" xfId="6524" xr:uid="{00000000-0005-0000-0000-0000F51D0000}"/>
    <cellStyle name="Normal 8 4 2 7" xfId="2652" xr:uid="{00000000-0005-0000-0000-0000F61D0000}"/>
    <cellStyle name="Normal 8 4 2 7 2" xfId="6937" xr:uid="{00000000-0005-0000-0000-0000F71D0000}"/>
    <cellStyle name="Normal 8 4 2 8" xfId="4872" xr:uid="{00000000-0005-0000-0000-0000F81D0000}"/>
    <cellStyle name="Normal 8 4 3" xfId="506" xr:uid="{00000000-0005-0000-0000-0000F91D0000}"/>
    <cellStyle name="Normal 8 4 3 2" xfId="974" xr:uid="{00000000-0005-0000-0000-0000FA1D0000}"/>
    <cellStyle name="Normal 8 4 3 2 2" xfId="3208" xr:uid="{00000000-0005-0000-0000-0000FB1D0000}"/>
    <cellStyle name="Normal 8 4 3 2 2 2" xfId="7432" xr:uid="{00000000-0005-0000-0000-0000FC1D0000}"/>
    <cellStyle name="Normal 8 4 3 2 3" xfId="5287" xr:uid="{00000000-0005-0000-0000-0000FD1D0000}"/>
    <cellStyle name="Normal 8 4 3 3" xfId="1391" xr:uid="{00000000-0005-0000-0000-0000FE1D0000}"/>
    <cellStyle name="Normal 8 4 3 3 2" xfId="3621" xr:uid="{00000000-0005-0000-0000-0000FF1D0000}"/>
    <cellStyle name="Normal 8 4 3 3 2 2" xfId="7845" xr:uid="{00000000-0005-0000-0000-0000001E0000}"/>
    <cellStyle name="Normal 8 4 3 3 3" xfId="5700" xr:uid="{00000000-0005-0000-0000-0000011E0000}"/>
    <cellStyle name="Normal 8 4 3 4" xfId="1804" xr:uid="{00000000-0005-0000-0000-0000021E0000}"/>
    <cellStyle name="Normal 8 4 3 4 2" xfId="4034" xr:uid="{00000000-0005-0000-0000-0000031E0000}"/>
    <cellStyle name="Normal 8 4 3 4 2 2" xfId="8258" xr:uid="{00000000-0005-0000-0000-0000041E0000}"/>
    <cellStyle name="Normal 8 4 3 4 3" xfId="6113" xr:uid="{00000000-0005-0000-0000-0000051E0000}"/>
    <cellStyle name="Normal 8 4 3 5" xfId="2218" xr:uid="{00000000-0005-0000-0000-0000061E0000}"/>
    <cellStyle name="Normal 8 4 3 5 2" xfId="4447" xr:uid="{00000000-0005-0000-0000-0000071E0000}"/>
    <cellStyle name="Normal 8 4 3 5 2 2" xfId="8671" xr:uid="{00000000-0005-0000-0000-0000081E0000}"/>
    <cellStyle name="Normal 8 4 3 5 3" xfId="6526" xr:uid="{00000000-0005-0000-0000-0000091E0000}"/>
    <cellStyle name="Normal 8 4 3 6" xfId="2654" xr:uid="{00000000-0005-0000-0000-00000A1E0000}"/>
    <cellStyle name="Normal 8 4 3 6 2" xfId="6939" xr:uid="{00000000-0005-0000-0000-00000B1E0000}"/>
    <cellStyle name="Normal 8 4 3 7" xfId="4874" xr:uid="{00000000-0005-0000-0000-00000C1E0000}"/>
    <cellStyle name="Normal 8 4 4" xfId="971" xr:uid="{00000000-0005-0000-0000-00000D1E0000}"/>
    <cellStyle name="Normal 8 4 4 2" xfId="3205" xr:uid="{00000000-0005-0000-0000-00000E1E0000}"/>
    <cellStyle name="Normal 8 4 4 2 2" xfId="7429" xr:uid="{00000000-0005-0000-0000-00000F1E0000}"/>
    <cellStyle name="Normal 8 4 4 3" xfId="5284" xr:uid="{00000000-0005-0000-0000-0000101E0000}"/>
    <cellStyle name="Normal 8 4 5" xfId="1388" xr:uid="{00000000-0005-0000-0000-0000111E0000}"/>
    <cellStyle name="Normal 8 4 5 2" xfId="3618" xr:uid="{00000000-0005-0000-0000-0000121E0000}"/>
    <cellStyle name="Normal 8 4 5 2 2" xfId="7842" xr:uid="{00000000-0005-0000-0000-0000131E0000}"/>
    <cellStyle name="Normal 8 4 5 3" xfId="5697" xr:uid="{00000000-0005-0000-0000-0000141E0000}"/>
    <cellStyle name="Normal 8 4 6" xfId="1801" xr:uid="{00000000-0005-0000-0000-0000151E0000}"/>
    <cellStyle name="Normal 8 4 6 2" xfId="4031" xr:uid="{00000000-0005-0000-0000-0000161E0000}"/>
    <cellStyle name="Normal 8 4 6 2 2" xfId="8255" xr:uid="{00000000-0005-0000-0000-0000171E0000}"/>
    <cellStyle name="Normal 8 4 6 3" xfId="6110" xr:uid="{00000000-0005-0000-0000-0000181E0000}"/>
    <cellStyle name="Normal 8 4 7" xfId="2215" xr:uid="{00000000-0005-0000-0000-0000191E0000}"/>
    <cellStyle name="Normal 8 4 7 2" xfId="4444" xr:uid="{00000000-0005-0000-0000-00001A1E0000}"/>
    <cellStyle name="Normal 8 4 7 2 2" xfId="8668" xr:uid="{00000000-0005-0000-0000-00001B1E0000}"/>
    <cellStyle name="Normal 8 4 7 3" xfId="6523" xr:uid="{00000000-0005-0000-0000-00001C1E0000}"/>
    <cellStyle name="Normal 8 4 8" xfId="2651" xr:uid="{00000000-0005-0000-0000-00001D1E0000}"/>
    <cellStyle name="Normal 8 4 8 2" xfId="6936" xr:uid="{00000000-0005-0000-0000-00001E1E0000}"/>
    <cellStyle name="Normal 8 4 9" xfId="4871" xr:uid="{00000000-0005-0000-0000-00001F1E0000}"/>
    <cellStyle name="Normal 8 5" xfId="507" xr:uid="{00000000-0005-0000-0000-0000201E0000}"/>
    <cellStyle name="Normal 8 5 2" xfId="508" xr:uid="{00000000-0005-0000-0000-0000211E0000}"/>
    <cellStyle name="Normal 8 5 2 2" xfId="976" xr:uid="{00000000-0005-0000-0000-0000221E0000}"/>
    <cellStyle name="Normal 8 5 2 2 2" xfId="3210" xr:uid="{00000000-0005-0000-0000-0000231E0000}"/>
    <cellStyle name="Normal 8 5 2 2 2 2" xfId="7434" xr:uid="{00000000-0005-0000-0000-0000241E0000}"/>
    <cellStyle name="Normal 8 5 2 2 3" xfId="5289" xr:uid="{00000000-0005-0000-0000-0000251E0000}"/>
    <cellStyle name="Normal 8 5 2 3" xfId="1393" xr:uid="{00000000-0005-0000-0000-0000261E0000}"/>
    <cellStyle name="Normal 8 5 2 3 2" xfId="3623" xr:uid="{00000000-0005-0000-0000-0000271E0000}"/>
    <cellStyle name="Normal 8 5 2 3 2 2" xfId="7847" xr:uid="{00000000-0005-0000-0000-0000281E0000}"/>
    <cellStyle name="Normal 8 5 2 3 3" xfId="5702" xr:uid="{00000000-0005-0000-0000-0000291E0000}"/>
    <cellStyle name="Normal 8 5 2 4" xfId="1806" xr:uid="{00000000-0005-0000-0000-00002A1E0000}"/>
    <cellStyle name="Normal 8 5 2 4 2" xfId="4036" xr:uid="{00000000-0005-0000-0000-00002B1E0000}"/>
    <cellStyle name="Normal 8 5 2 4 2 2" xfId="8260" xr:uid="{00000000-0005-0000-0000-00002C1E0000}"/>
    <cellStyle name="Normal 8 5 2 4 3" xfId="6115" xr:uid="{00000000-0005-0000-0000-00002D1E0000}"/>
    <cellStyle name="Normal 8 5 2 5" xfId="2220" xr:uid="{00000000-0005-0000-0000-00002E1E0000}"/>
    <cellStyle name="Normal 8 5 2 5 2" xfId="4449" xr:uid="{00000000-0005-0000-0000-00002F1E0000}"/>
    <cellStyle name="Normal 8 5 2 5 2 2" xfId="8673" xr:uid="{00000000-0005-0000-0000-0000301E0000}"/>
    <cellStyle name="Normal 8 5 2 5 3" xfId="6528" xr:uid="{00000000-0005-0000-0000-0000311E0000}"/>
    <cellStyle name="Normal 8 5 2 6" xfId="2656" xr:uid="{00000000-0005-0000-0000-0000321E0000}"/>
    <cellStyle name="Normal 8 5 2 6 2" xfId="6941" xr:uid="{00000000-0005-0000-0000-0000331E0000}"/>
    <cellStyle name="Normal 8 5 2 7" xfId="4876" xr:uid="{00000000-0005-0000-0000-0000341E0000}"/>
    <cellStyle name="Normal 8 5 3" xfId="975" xr:uid="{00000000-0005-0000-0000-0000351E0000}"/>
    <cellStyle name="Normal 8 5 3 2" xfId="3209" xr:uid="{00000000-0005-0000-0000-0000361E0000}"/>
    <cellStyle name="Normal 8 5 3 2 2" xfId="7433" xr:uid="{00000000-0005-0000-0000-0000371E0000}"/>
    <cellStyle name="Normal 8 5 3 3" xfId="5288" xr:uid="{00000000-0005-0000-0000-0000381E0000}"/>
    <cellStyle name="Normal 8 5 4" xfId="1392" xr:uid="{00000000-0005-0000-0000-0000391E0000}"/>
    <cellStyle name="Normal 8 5 4 2" xfId="3622" xr:uid="{00000000-0005-0000-0000-00003A1E0000}"/>
    <cellStyle name="Normal 8 5 4 2 2" xfId="7846" xr:uid="{00000000-0005-0000-0000-00003B1E0000}"/>
    <cellStyle name="Normal 8 5 4 3" xfId="5701" xr:uid="{00000000-0005-0000-0000-00003C1E0000}"/>
    <cellStyle name="Normal 8 5 5" xfId="1805" xr:uid="{00000000-0005-0000-0000-00003D1E0000}"/>
    <cellStyle name="Normal 8 5 5 2" xfId="4035" xr:uid="{00000000-0005-0000-0000-00003E1E0000}"/>
    <cellStyle name="Normal 8 5 5 2 2" xfId="8259" xr:uid="{00000000-0005-0000-0000-00003F1E0000}"/>
    <cellStyle name="Normal 8 5 5 3" xfId="6114" xr:uid="{00000000-0005-0000-0000-0000401E0000}"/>
    <cellStyle name="Normal 8 5 6" xfId="2219" xr:uid="{00000000-0005-0000-0000-0000411E0000}"/>
    <cellStyle name="Normal 8 5 6 2" xfId="4448" xr:uid="{00000000-0005-0000-0000-0000421E0000}"/>
    <cellStyle name="Normal 8 5 6 2 2" xfId="8672" xr:uid="{00000000-0005-0000-0000-0000431E0000}"/>
    <cellStyle name="Normal 8 5 6 3" xfId="6527" xr:uid="{00000000-0005-0000-0000-0000441E0000}"/>
    <cellStyle name="Normal 8 5 7" xfId="2655" xr:uid="{00000000-0005-0000-0000-0000451E0000}"/>
    <cellStyle name="Normal 8 5 7 2" xfId="6940" xr:uid="{00000000-0005-0000-0000-0000461E0000}"/>
    <cellStyle name="Normal 8 5 8" xfId="4875" xr:uid="{00000000-0005-0000-0000-0000471E0000}"/>
    <cellStyle name="Normal 8 6" xfId="509" xr:uid="{00000000-0005-0000-0000-0000481E0000}"/>
    <cellStyle name="Normal 8 6 2" xfId="977" xr:uid="{00000000-0005-0000-0000-0000491E0000}"/>
    <cellStyle name="Normal 8 6 2 2" xfId="3211" xr:uid="{00000000-0005-0000-0000-00004A1E0000}"/>
    <cellStyle name="Normal 8 6 2 2 2" xfId="7435" xr:uid="{00000000-0005-0000-0000-00004B1E0000}"/>
    <cellStyle name="Normal 8 6 2 3" xfId="5290" xr:uid="{00000000-0005-0000-0000-00004C1E0000}"/>
    <cellStyle name="Normal 8 6 3" xfId="1394" xr:uid="{00000000-0005-0000-0000-00004D1E0000}"/>
    <cellStyle name="Normal 8 6 3 2" xfId="3624" xr:uid="{00000000-0005-0000-0000-00004E1E0000}"/>
    <cellStyle name="Normal 8 6 3 2 2" xfId="7848" xr:uid="{00000000-0005-0000-0000-00004F1E0000}"/>
    <cellStyle name="Normal 8 6 3 3" xfId="5703" xr:uid="{00000000-0005-0000-0000-0000501E0000}"/>
    <cellStyle name="Normal 8 6 4" xfId="1807" xr:uid="{00000000-0005-0000-0000-0000511E0000}"/>
    <cellStyle name="Normal 8 6 4 2" xfId="4037" xr:uid="{00000000-0005-0000-0000-0000521E0000}"/>
    <cellStyle name="Normal 8 6 4 2 2" xfId="8261" xr:uid="{00000000-0005-0000-0000-0000531E0000}"/>
    <cellStyle name="Normal 8 6 4 3" xfId="6116" xr:uid="{00000000-0005-0000-0000-0000541E0000}"/>
    <cellStyle name="Normal 8 6 5" xfId="2221" xr:uid="{00000000-0005-0000-0000-0000551E0000}"/>
    <cellStyle name="Normal 8 6 5 2" xfId="4450" xr:uid="{00000000-0005-0000-0000-0000561E0000}"/>
    <cellStyle name="Normal 8 6 5 2 2" xfId="8674" xr:uid="{00000000-0005-0000-0000-0000571E0000}"/>
    <cellStyle name="Normal 8 6 5 3" xfId="6529" xr:uid="{00000000-0005-0000-0000-0000581E0000}"/>
    <cellStyle name="Normal 8 6 6" xfId="2657" xr:uid="{00000000-0005-0000-0000-0000591E0000}"/>
    <cellStyle name="Normal 8 6 6 2" xfId="6942" xr:uid="{00000000-0005-0000-0000-00005A1E0000}"/>
    <cellStyle name="Normal 8 6 7" xfId="4877" xr:uid="{00000000-0005-0000-0000-00005B1E0000}"/>
    <cellStyle name="Normal 8 7" xfId="946" xr:uid="{00000000-0005-0000-0000-00005C1E0000}"/>
    <cellStyle name="Normal 8 7 2" xfId="3180" xr:uid="{00000000-0005-0000-0000-00005D1E0000}"/>
    <cellStyle name="Normal 8 7 2 2" xfId="7404" xr:uid="{00000000-0005-0000-0000-00005E1E0000}"/>
    <cellStyle name="Normal 8 7 3" xfId="5259" xr:uid="{00000000-0005-0000-0000-00005F1E0000}"/>
    <cellStyle name="Normal 8 8" xfId="1363" xr:uid="{00000000-0005-0000-0000-0000601E0000}"/>
    <cellStyle name="Normal 8 8 2" xfId="3593" xr:uid="{00000000-0005-0000-0000-0000611E0000}"/>
    <cellStyle name="Normal 8 8 2 2" xfId="7817" xr:uid="{00000000-0005-0000-0000-0000621E0000}"/>
    <cellStyle name="Normal 8 8 3" xfId="5672" xr:uid="{00000000-0005-0000-0000-0000631E0000}"/>
    <cellStyle name="Normal 8 9" xfId="1776" xr:uid="{00000000-0005-0000-0000-0000641E0000}"/>
    <cellStyle name="Normal 8 9 2" xfId="4006" xr:uid="{00000000-0005-0000-0000-0000651E0000}"/>
    <cellStyle name="Normal 8 9 2 2" xfId="8230" xr:uid="{00000000-0005-0000-0000-0000661E0000}"/>
    <cellStyle name="Normal 8 9 3" xfId="6085" xr:uid="{00000000-0005-0000-0000-0000671E0000}"/>
    <cellStyle name="Normal 9" xfId="510" xr:uid="{00000000-0005-0000-0000-0000681E0000}"/>
    <cellStyle name="Normal 9 2" xfId="511" xr:uid="{00000000-0005-0000-0000-0000691E0000}"/>
    <cellStyle name="Normal 9 2 10" xfId="2658" xr:uid="{00000000-0005-0000-0000-00006A1E0000}"/>
    <cellStyle name="Normal 9 2 10 2" xfId="6943" xr:uid="{00000000-0005-0000-0000-00006B1E0000}"/>
    <cellStyle name="Normal 9 2 11" xfId="4878" xr:uid="{00000000-0005-0000-0000-00006C1E0000}"/>
    <cellStyle name="Normal 9 2 2" xfId="512" xr:uid="{00000000-0005-0000-0000-00006D1E0000}"/>
    <cellStyle name="Normal 9 2 2 10" xfId="4879" xr:uid="{00000000-0005-0000-0000-00006E1E0000}"/>
    <cellStyle name="Normal 9 2 2 2" xfId="513" xr:uid="{00000000-0005-0000-0000-00006F1E0000}"/>
    <cellStyle name="Normal 9 2 2 2 2" xfId="514" xr:uid="{00000000-0005-0000-0000-0000701E0000}"/>
    <cellStyle name="Normal 9 2 2 2 2 2" xfId="515" xr:uid="{00000000-0005-0000-0000-0000711E0000}"/>
    <cellStyle name="Normal 9 2 2 2 2 2 2" xfId="983" xr:uid="{00000000-0005-0000-0000-0000721E0000}"/>
    <cellStyle name="Normal 9 2 2 2 2 2 2 2" xfId="3216" xr:uid="{00000000-0005-0000-0000-0000731E0000}"/>
    <cellStyle name="Normal 9 2 2 2 2 2 2 2 2" xfId="7440" xr:uid="{00000000-0005-0000-0000-0000741E0000}"/>
    <cellStyle name="Normal 9 2 2 2 2 2 2 3" xfId="5295" xr:uid="{00000000-0005-0000-0000-0000751E0000}"/>
    <cellStyle name="Normal 9 2 2 2 2 2 3" xfId="1399" xr:uid="{00000000-0005-0000-0000-0000761E0000}"/>
    <cellStyle name="Normal 9 2 2 2 2 2 3 2" xfId="3629" xr:uid="{00000000-0005-0000-0000-0000771E0000}"/>
    <cellStyle name="Normal 9 2 2 2 2 2 3 2 2" xfId="7853" xr:uid="{00000000-0005-0000-0000-0000781E0000}"/>
    <cellStyle name="Normal 9 2 2 2 2 2 3 3" xfId="5708" xr:uid="{00000000-0005-0000-0000-0000791E0000}"/>
    <cellStyle name="Normal 9 2 2 2 2 2 4" xfId="1812" xr:uid="{00000000-0005-0000-0000-00007A1E0000}"/>
    <cellStyle name="Normal 9 2 2 2 2 2 4 2" xfId="4042" xr:uid="{00000000-0005-0000-0000-00007B1E0000}"/>
    <cellStyle name="Normal 9 2 2 2 2 2 4 2 2" xfId="8266" xr:uid="{00000000-0005-0000-0000-00007C1E0000}"/>
    <cellStyle name="Normal 9 2 2 2 2 2 4 3" xfId="6121" xr:uid="{00000000-0005-0000-0000-00007D1E0000}"/>
    <cellStyle name="Normal 9 2 2 2 2 2 5" xfId="2226" xr:uid="{00000000-0005-0000-0000-00007E1E0000}"/>
    <cellStyle name="Normal 9 2 2 2 2 2 5 2" xfId="4455" xr:uid="{00000000-0005-0000-0000-00007F1E0000}"/>
    <cellStyle name="Normal 9 2 2 2 2 2 5 2 2" xfId="8679" xr:uid="{00000000-0005-0000-0000-0000801E0000}"/>
    <cellStyle name="Normal 9 2 2 2 2 2 5 3" xfId="6534" xr:uid="{00000000-0005-0000-0000-0000811E0000}"/>
    <cellStyle name="Normal 9 2 2 2 2 2 6" xfId="2662" xr:uid="{00000000-0005-0000-0000-0000821E0000}"/>
    <cellStyle name="Normal 9 2 2 2 2 2 6 2" xfId="6947" xr:uid="{00000000-0005-0000-0000-0000831E0000}"/>
    <cellStyle name="Normal 9 2 2 2 2 2 7" xfId="4882" xr:uid="{00000000-0005-0000-0000-0000841E0000}"/>
    <cellStyle name="Normal 9 2 2 2 2 3" xfId="982" xr:uid="{00000000-0005-0000-0000-0000851E0000}"/>
    <cellStyle name="Normal 9 2 2 2 2 3 2" xfId="3215" xr:uid="{00000000-0005-0000-0000-0000861E0000}"/>
    <cellStyle name="Normal 9 2 2 2 2 3 2 2" xfId="7439" xr:uid="{00000000-0005-0000-0000-0000871E0000}"/>
    <cellStyle name="Normal 9 2 2 2 2 3 3" xfId="5294" xr:uid="{00000000-0005-0000-0000-0000881E0000}"/>
    <cellStyle name="Normal 9 2 2 2 2 4" xfId="1398" xr:uid="{00000000-0005-0000-0000-0000891E0000}"/>
    <cellStyle name="Normal 9 2 2 2 2 4 2" xfId="3628" xr:uid="{00000000-0005-0000-0000-00008A1E0000}"/>
    <cellStyle name="Normal 9 2 2 2 2 4 2 2" xfId="7852" xr:uid="{00000000-0005-0000-0000-00008B1E0000}"/>
    <cellStyle name="Normal 9 2 2 2 2 4 3" xfId="5707" xr:uid="{00000000-0005-0000-0000-00008C1E0000}"/>
    <cellStyle name="Normal 9 2 2 2 2 5" xfId="1811" xr:uid="{00000000-0005-0000-0000-00008D1E0000}"/>
    <cellStyle name="Normal 9 2 2 2 2 5 2" xfId="4041" xr:uid="{00000000-0005-0000-0000-00008E1E0000}"/>
    <cellStyle name="Normal 9 2 2 2 2 5 2 2" xfId="8265" xr:uid="{00000000-0005-0000-0000-00008F1E0000}"/>
    <cellStyle name="Normal 9 2 2 2 2 5 3" xfId="6120" xr:uid="{00000000-0005-0000-0000-0000901E0000}"/>
    <cellStyle name="Normal 9 2 2 2 2 6" xfId="2225" xr:uid="{00000000-0005-0000-0000-0000911E0000}"/>
    <cellStyle name="Normal 9 2 2 2 2 6 2" xfId="4454" xr:uid="{00000000-0005-0000-0000-0000921E0000}"/>
    <cellStyle name="Normal 9 2 2 2 2 6 2 2" xfId="8678" xr:uid="{00000000-0005-0000-0000-0000931E0000}"/>
    <cellStyle name="Normal 9 2 2 2 2 6 3" xfId="6533" xr:uid="{00000000-0005-0000-0000-0000941E0000}"/>
    <cellStyle name="Normal 9 2 2 2 2 7" xfId="2661" xr:uid="{00000000-0005-0000-0000-0000951E0000}"/>
    <cellStyle name="Normal 9 2 2 2 2 7 2" xfId="6946" xr:uid="{00000000-0005-0000-0000-0000961E0000}"/>
    <cellStyle name="Normal 9 2 2 2 2 8" xfId="4881" xr:uid="{00000000-0005-0000-0000-0000971E0000}"/>
    <cellStyle name="Normal 9 2 2 2 3" xfId="516" xr:uid="{00000000-0005-0000-0000-0000981E0000}"/>
    <cellStyle name="Normal 9 2 2 2 3 2" xfId="984" xr:uid="{00000000-0005-0000-0000-0000991E0000}"/>
    <cellStyle name="Normal 9 2 2 2 3 2 2" xfId="3217" xr:uid="{00000000-0005-0000-0000-00009A1E0000}"/>
    <cellStyle name="Normal 9 2 2 2 3 2 2 2" xfId="7441" xr:uid="{00000000-0005-0000-0000-00009B1E0000}"/>
    <cellStyle name="Normal 9 2 2 2 3 2 3" xfId="5296" xr:uid="{00000000-0005-0000-0000-00009C1E0000}"/>
    <cellStyle name="Normal 9 2 2 2 3 3" xfId="1400" xr:uid="{00000000-0005-0000-0000-00009D1E0000}"/>
    <cellStyle name="Normal 9 2 2 2 3 3 2" xfId="3630" xr:uid="{00000000-0005-0000-0000-00009E1E0000}"/>
    <cellStyle name="Normal 9 2 2 2 3 3 2 2" xfId="7854" xr:uid="{00000000-0005-0000-0000-00009F1E0000}"/>
    <cellStyle name="Normal 9 2 2 2 3 3 3" xfId="5709" xr:uid="{00000000-0005-0000-0000-0000A01E0000}"/>
    <cellStyle name="Normal 9 2 2 2 3 4" xfId="1813" xr:uid="{00000000-0005-0000-0000-0000A11E0000}"/>
    <cellStyle name="Normal 9 2 2 2 3 4 2" xfId="4043" xr:uid="{00000000-0005-0000-0000-0000A21E0000}"/>
    <cellStyle name="Normal 9 2 2 2 3 4 2 2" xfId="8267" xr:uid="{00000000-0005-0000-0000-0000A31E0000}"/>
    <cellStyle name="Normal 9 2 2 2 3 4 3" xfId="6122" xr:uid="{00000000-0005-0000-0000-0000A41E0000}"/>
    <cellStyle name="Normal 9 2 2 2 3 5" xfId="2227" xr:uid="{00000000-0005-0000-0000-0000A51E0000}"/>
    <cellStyle name="Normal 9 2 2 2 3 5 2" xfId="4456" xr:uid="{00000000-0005-0000-0000-0000A61E0000}"/>
    <cellStyle name="Normal 9 2 2 2 3 5 2 2" xfId="8680" xr:uid="{00000000-0005-0000-0000-0000A71E0000}"/>
    <cellStyle name="Normal 9 2 2 2 3 5 3" xfId="6535" xr:uid="{00000000-0005-0000-0000-0000A81E0000}"/>
    <cellStyle name="Normal 9 2 2 2 3 6" xfId="2663" xr:uid="{00000000-0005-0000-0000-0000A91E0000}"/>
    <cellStyle name="Normal 9 2 2 2 3 6 2" xfId="6948" xr:uid="{00000000-0005-0000-0000-0000AA1E0000}"/>
    <cellStyle name="Normal 9 2 2 2 3 7" xfId="4883" xr:uid="{00000000-0005-0000-0000-0000AB1E0000}"/>
    <cellStyle name="Normal 9 2 2 2 4" xfId="981" xr:uid="{00000000-0005-0000-0000-0000AC1E0000}"/>
    <cellStyle name="Normal 9 2 2 2 4 2" xfId="3214" xr:uid="{00000000-0005-0000-0000-0000AD1E0000}"/>
    <cellStyle name="Normal 9 2 2 2 4 2 2" xfId="7438" xr:uid="{00000000-0005-0000-0000-0000AE1E0000}"/>
    <cellStyle name="Normal 9 2 2 2 4 3" xfId="5293" xr:uid="{00000000-0005-0000-0000-0000AF1E0000}"/>
    <cellStyle name="Normal 9 2 2 2 5" xfId="1397" xr:uid="{00000000-0005-0000-0000-0000B01E0000}"/>
    <cellStyle name="Normal 9 2 2 2 5 2" xfId="3627" xr:uid="{00000000-0005-0000-0000-0000B11E0000}"/>
    <cellStyle name="Normal 9 2 2 2 5 2 2" xfId="7851" xr:uid="{00000000-0005-0000-0000-0000B21E0000}"/>
    <cellStyle name="Normal 9 2 2 2 5 3" xfId="5706" xr:uid="{00000000-0005-0000-0000-0000B31E0000}"/>
    <cellStyle name="Normal 9 2 2 2 6" xfId="1810" xr:uid="{00000000-0005-0000-0000-0000B41E0000}"/>
    <cellStyle name="Normal 9 2 2 2 6 2" xfId="4040" xr:uid="{00000000-0005-0000-0000-0000B51E0000}"/>
    <cellStyle name="Normal 9 2 2 2 6 2 2" xfId="8264" xr:uid="{00000000-0005-0000-0000-0000B61E0000}"/>
    <cellStyle name="Normal 9 2 2 2 6 3" xfId="6119" xr:uid="{00000000-0005-0000-0000-0000B71E0000}"/>
    <cellStyle name="Normal 9 2 2 2 7" xfId="2224" xr:uid="{00000000-0005-0000-0000-0000B81E0000}"/>
    <cellStyle name="Normal 9 2 2 2 7 2" xfId="4453" xr:uid="{00000000-0005-0000-0000-0000B91E0000}"/>
    <cellStyle name="Normal 9 2 2 2 7 2 2" xfId="8677" xr:uid="{00000000-0005-0000-0000-0000BA1E0000}"/>
    <cellStyle name="Normal 9 2 2 2 7 3" xfId="6532" xr:uid="{00000000-0005-0000-0000-0000BB1E0000}"/>
    <cellStyle name="Normal 9 2 2 2 8" xfId="2660" xr:uid="{00000000-0005-0000-0000-0000BC1E0000}"/>
    <cellStyle name="Normal 9 2 2 2 8 2" xfId="6945" xr:uid="{00000000-0005-0000-0000-0000BD1E0000}"/>
    <cellStyle name="Normal 9 2 2 2 9" xfId="4880" xr:uid="{00000000-0005-0000-0000-0000BE1E0000}"/>
    <cellStyle name="Normal 9 2 2 3" xfId="517" xr:uid="{00000000-0005-0000-0000-0000BF1E0000}"/>
    <cellStyle name="Normal 9 2 2 3 2" xfId="518" xr:uid="{00000000-0005-0000-0000-0000C01E0000}"/>
    <cellStyle name="Normal 9 2 2 3 2 2" xfId="986" xr:uid="{00000000-0005-0000-0000-0000C11E0000}"/>
    <cellStyle name="Normal 9 2 2 3 2 2 2" xfId="3219" xr:uid="{00000000-0005-0000-0000-0000C21E0000}"/>
    <cellStyle name="Normal 9 2 2 3 2 2 2 2" xfId="7443" xr:uid="{00000000-0005-0000-0000-0000C31E0000}"/>
    <cellStyle name="Normal 9 2 2 3 2 2 3" xfId="5298" xr:uid="{00000000-0005-0000-0000-0000C41E0000}"/>
    <cellStyle name="Normal 9 2 2 3 2 3" xfId="1402" xr:uid="{00000000-0005-0000-0000-0000C51E0000}"/>
    <cellStyle name="Normal 9 2 2 3 2 3 2" xfId="3632" xr:uid="{00000000-0005-0000-0000-0000C61E0000}"/>
    <cellStyle name="Normal 9 2 2 3 2 3 2 2" xfId="7856" xr:uid="{00000000-0005-0000-0000-0000C71E0000}"/>
    <cellStyle name="Normal 9 2 2 3 2 3 3" xfId="5711" xr:uid="{00000000-0005-0000-0000-0000C81E0000}"/>
    <cellStyle name="Normal 9 2 2 3 2 4" xfId="1815" xr:uid="{00000000-0005-0000-0000-0000C91E0000}"/>
    <cellStyle name="Normal 9 2 2 3 2 4 2" xfId="4045" xr:uid="{00000000-0005-0000-0000-0000CA1E0000}"/>
    <cellStyle name="Normal 9 2 2 3 2 4 2 2" xfId="8269" xr:uid="{00000000-0005-0000-0000-0000CB1E0000}"/>
    <cellStyle name="Normal 9 2 2 3 2 4 3" xfId="6124" xr:uid="{00000000-0005-0000-0000-0000CC1E0000}"/>
    <cellStyle name="Normal 9 2 2 3 2 5" xfId="2229" xr:uid="{00000000-0005-0000-0000-0000CD1E0000}"/>
    <cellStyle name="Normal 9 2 2 3 2 5 2" xfId="4458" xr:uid="{00000000-0005-0000-0000-0000CE1E0000}"/>
    <cellStyle name="Normal 9 2 2 3 2 5 2 2" xfId="8682" xr:uid="{00000000-0005-0000-0000-0000CF1E0000}"/>
    <cellStyle name="Normal 9 2 2 3 2 5 3" xfId="6537" xr:uid="{00000000-0005-0000-0000-0000D01E0000}"/>
    <cellStyle name="Normal 9 2 2 3 2 6" xfId="2665" xr:uid="{00000000-0005-0000-0000-0000D11E0000}"/>
    <cellStyle name="Normal 9 2 2 3 2 6 2" xfId="6950" xr:uid="{00000000-0005-0000-0000-0000D21E0000}"/>
    <cellStyle name="Normal 9 2 2 3 2 7" xfId="4885" xr:uid="{00000000-0005-0000-0000-0000D31E0000}"/>
    <cellStyle name="Normal 9 2 2 3 3" xfId="985" xr:uid="{00000000-0005-0000-0000-0000D41E0000}"/>
    <cellStyle name="Normal 9 2 2 3 3 2" xfId="3218" xr:uid="{00000000-0005-0000-0000-0000D51E0000}"/>
    <cellStyle name="Normal 9 2 2 3 3 2 2" xfId="7442" xr:uid="{00000000-0005-0000-0000-0000D61E0000}"/>
    <cellStyle name="Normal 9 2 2 3 3 3" xfId="5297" xr:uid="{00000000-0005-0000-0000-0000D71E0000}"/>
    <cellStyle name="Normal 9 2 2 3 4" xfId="1401" xr:uid="{00000000-0005-0000-0000-0000D81E0000}"/>
    <cellStyle name="Normal 9 2 2 3 4 2" xfId="3631" xr:uid="{00000000-0005-0000-0000-0000D91E0000}"/>
    <cellStyle name="Normal 9 2 2 3 4 2 2" xfId="7855" xr:uid="{00000000-0005-0000-0000-0000DA1E0000}"/>
    <cellStyle name="Normal 9 2 2 3 4 3" xfId="5710" xr:uid="{00000000-0005-0000-0000-0000DB1E0000}"/>
    <cellStyle name="Normal 9 2 2 3 5" xfId="1814" xr:uid="{00000000-0005-0000-0000-0000DC1E0000}"/>
    <cellStyle name="Normal 9 2 2 3 5 2" xfId="4044" xr:uid="{00000000-0005-0000-0000-0000DD1E0000}"/>
    <cellStyle name="Normal 9 2 2 3 5 2 2" xfId="8268" xr:uid="{00000000-0005-0000-0000-0000DE1E0000}"/>
    <cellStyle name="Normal 9 2 2 3 5 3" xfId="6123" xr:uid="{00000000-0005-0000-0000-0000DF1E0000}"/>
    <cellStyle name="Normal 9 2 2 3 6" xfId="2228" xr:uid="{00000000-0005-0000-0000-0000E01E0000}"/>
    <cellStyle name="Normal 9 2 2 3 6 2" xfId="4457" xr:uid="{00000000-0005-0000-0000-0000E11E0000}"/>
    <cellStyle name="Normal 9 2 2 3 6 2 2" xfId="8681" xr:uid="{00000000-0005-0000-0000-0000E21E0000}"/>
    <cellStyle name="Normal 9 2 2 3 6 3" xfId="6536" xr:uid="{00000000-0005-0000-0000-0000E31E0000}"/>
    <cellStyle name="Normal 9 2 2 3 7" xfId="2664" xr:uid="{00000000-0005-0000-0000-0000E41E0000}"/>
    <cellStyle name="Normal 9 2 2 3 7 2" xfId="6949" xr:uid="{00000000-0005-0000-0000-0000E51E0000}"/>
    <cellStyle name="Normal 9 2 2 3 8" xfId="4884" xr:uid="{00000000-0005-0000-0000-0000E61E0000}"/>
    <cellStyle name="Normal 9 2 2 4" xfId="519" xr:uid="{00000000-0005-0000-0000-0000E71E0000}"/>
    <cellStyle name="Normal 9 2 2 4 2" xfId="987" xr:uid="{00000000-0005-0000-0000-0000E81E0000}"/>
    <cellStyle name="Normal 9 2 2 4 2 2" xfId="3220" xr:uid="{00000000-0005-0000-0000-0000E91E0000}"/>
    <cellStyle name="Normal 9 2 2 4 2 2 2" xfId="7444" xr:uid="{00000000-0005-0000-0000-0000EA1E0000}"/>
    <cellStyle name="Normal 9 2 2 4 2 3" xfId="5299" xr:uid="{00000000-0005-0000-0000-0000EB1E0000}"/>
    <cellStyle name="Normal 9 2 2 4 3" xfId="1403" xr:uid="{00000000-0005-0000-0000-0000EC1E0000}"/>
    <cellStyle name="Normal 9 2 2 4 3 2" xfId="3633" xr:uid="{00000000-0005-0000-0000-0000ED1E0000}"/>
    <cellStyle name="Normal 9 2 2 4 3 2 2" xfId="7857" xr:uid="{00000000-0005-0000-0000-0000EE1E0000}"/>
    <cellStyle name="Normal 9 2 2 4 3 3" xfId="5712" xr:uid="{00000000-0005-0000-0000-0000EF1E0000}"/>
    <cellStyle name="Normal 9 2 2 4 4" xfId="1816" xr:uid="{00000000-0005-0000-0000-0000F01E0000}"/>
    <cellStyle name="Normal 9 2 2 4 4 2" xfId="4046" xr:uid="{00000000-0005-0000-0000-0000F11E0000}"/>
    <cellStyle name="Normal 9 2 2 4 4 2 2" xfId="8270" xr:uid="{00000000-0005-0000-0000-0000F21E0000}"/>
    <cellStyle name="Normal 9 2 2 4 4 3" xfId="6125" xr:uid="{00000000-0005-0000-0000-0000F31E0000}"/>
    <cellStyle name="Normal 9 2 2 4 5" xfId="2230" xr:uid="{00000000-0005-0000-0000-0000F41E0000}"/>
    <cellStyle name="Normal 9 2 2 4 5 2" xfId="4459" xr:uid="{00000000-0005-0000-0000-0000F51E0000}"/>
    <cellStyle name="Normal 9 2 2 4 5 2 2" xfId="8683" xr:uid="{00000000-0005-0000-0000-0000F61E0000}"/>
    <cellStyle name="Normal 9 2 2 4 5 3" xfId="6538" xr:uid="{00000000-0005-0000-0000-0000F71E0000}"/>
    <cellStyle name="Normal 9 2 2 4 6" xfId="2666" xr:uid="{00000000-0005-0000-0000-0000F81E0000}"/>
    <cellStyle name="Normal 9 2 2 4 6 2" xfId="6951" xr:uid="{00000000-0005-0000-0000-0000F91E0000}"/>
    <cellStyle name="Normal 9 2 2 4 7" xfId="4886" xr:uid="{00000000-0005-0000-0000-0000FA1E0000}"/>
    <cellStyle name="Normal 9 2 2 5" xfId="980" xr:uid="{00000000-0005-0000-0000-0000FB1E0000}"/>
    <cellStyle name="Normal 9 2 2 5 2" xfId="3213" xr:uid="{00000000-0005-0000-0000-0000FC1E0000}"/>
    <cellStyle name="Normal 9 2 2 5 2 2" xfId="7437" xr:uid="{00000000-0005-0000-0000-0000FD1E0000}"/>
    <cellStyle name="Normal 9 2 2 5 3" xfId="5292" xr:uid="{00000000-0005-0000-0000-0000FE1E0000}"/>
    <cellStyle name="Normal 9 2 2 6" xfId="1396" xr:uid="{00000000-0005-0000-0000-0000FF1E0000}"/>
    <cellStyle name="Normal 9 2 2 6 2" xfId="3626" xr:uid="{00000000-0005-0000-0000-0000001F0000}"/>
    <cellStyle name="Normal 9 2 2 6 2 2" xfId="7850" xr:uid="{00000000-0005-0000-0000-0000011F0000}"/>
    <cellStyle name="Normal 9 2 2 6 3" xfId="5705" xr:uid="{00000000-0005-0000-0000-0000021F0000}"/>
    <cellStyle name="Normal 9 2 2 7" xfId="1809" xr:uid="{00000000-0005-0000-0000-0000031F0000}"/>
    <cellStyle name="Normal 9 2 2 7 2" xfId="4039" xr:uid="{00000000-0005-0000-0000-0000041F0000}"/>
    <cellStyle name="Normal 9 2 2 7 2 2" xfId="8263" xr:uid="{00000000-0005-0000-0000-0000051F0000}"/>
    <cellStyle name="Normal 9 2 2 7 3" xfId="6118" xr:uid="{00000000-0005-0000-0000-0000061F0000}"/>
    <cellStyle name="Normal 9 2 2 8" xfId="2223" xr:uid="{00000000-0005-0000-0000-0000071F0000}"/>
    <cellStyle name="Normal 9 2 2 8 2" xfId="4452" xr:uid="{00000000-0005-0000-0000-0000081F0000}"/>
    <cellStyle name="Normal 9 2 2 8 2 2" xfId="8676" xr:uid="{00000000-0005-0000-0000-0000091F0000}"/>
    <cellStyle name="Normal 9 2 2 8 3" xfId="6531" xr:uid="{00000000-0005-0000-0000-00000A1F0000}"/>
    <cellStyle name="Normal 9 2 2 9" xfId="2659" xr:uid="{00000000-0005-0000-0000-00000B1F0000}"/>
    <cellStyle name="Normal 9 2 2 9 2" xfId="6944" xr:uid="{00000000-0005-0000-0000-00000C1F0000}"/>
    <cellStyle name="Normal 9 2 3" xfId="520" xr:uid="{00000000-0005-0000-0000-00000D1F0000}"/>
    <cellStyle name="Normal 9 2 3 2" xfId="521" xr:uid="{00000000-0005-0000-0000-00000E1F0000}"/>
    <cellStyle name="Normal 9 2 3 2 2" xfId="522" xr:uid="{00000000-0005-0000-0000-00000F1F0000}"/>
    <cellStyle name="Normal 9 2 3 2 2 2" xfId="990" xr:uid="{00000000-0005-0000-0000-0000101F0000}"/>
    <cellStyle name="Normal 9 2 3 2 2 2 2" xfId="3223" xr:uid="{00000000-0005-0000-0000-0000111F0000}"/>
    <cellStyle name="Normal 9 2 3 2 2 2 2 2" xfId="7447" xr:uid="{00000000-0005-0000-0000-0000121F0000}"/>
    <cellStyle name="Normal 9 2 3 2 2 2 3" xfId="5302" xr:uid="{00000000-0005-0000-0000-0000131F0000}"/>
    <cellStyle name="Normal 9 2 3 2 2 3" xfId="1406" xr:uid="{00000000-0005-0000-0000-0000141F0000}"/>
    <cellStyle name="Normal 9 2 3 2 2 3 2" xfId="3636" xr:uid="{00000000-0005-0000-0000-0000151F0000}"/>
    <cellStyle name="Normal 9 2 3 2 2 3 2 2" xfId="7860" xr:uid="{00000000-0005-0000-0000-0000161F0000}"/>
    <cellStyle name="Normal 9 2 3 2 2 3 3" xfId="5715" xr:uid="{00000000-0005-0000-0000-0000171F0000}"/>
    <cellStyle name="Normal 9 2 3 2 2 4" xfId="1819" xr:uid="{00000000-0005-0000-0000-0000181F0000}"/>
    <cellStyle name="Normal 9 2 3 2 2 4 2" xfId="4049" xr:uid="{00000000-0005-0000-0000-0000191F0000}"/>
    <cellStyle name="Normal 9 2 3 2 2 4 2 2" xfId="8273" xr:uid="{00000000-0005-0000-0000-00001A1F0000}"/>
    <cellStyle name="Normal 9 2 3 2 2 4 3" xfId="6128" xr:uid="{00000000-0005-0000-0000-00001B1F0000}"/>
    <cellStyle name="Normal 9 2 3 2 2 5" xfId="2233" xr:uid="{00000000-0005-0000-0000-00001C1F0000}"/>
    <cellStyle name="Normal 9 2 3 2 2 5 2" xfId="4462" xr:uid="{00000000-0005-0000-0000-00001D1F0000}"/>
    <cellStyle name="Normal 9 2 3 2 2 5 2 2" xfId="8686" xr:uid="{00000000-0005-0000-0000-00001E1F0000}"/>
    <cellStyle name="Normal 9 2 3 2 2 5 3" xfId="6541" xr:uid="{00000000-0005-0000-0000-00001F1F0000}"/>
    <cellStyle name="Normal 9 2 3 2 2 6" xfId="2669" xr:uid="{00000000-0005-0000-0000-0000201F0000}"/>
    <cellStyle name="Normal 9 2 3 2 2 6 2" xfId="6954" xr:uid="{00000000-0005-0000-0000-0000211F0000}"/>
    <cellStyle name="Normal 9 2 3 2 2 7" xfId="4889" xr:uid="{00000000-0005-0000-0000-0000221F0000}"/>
    <cellStyle name="Normal 9 2 3 2 3" xfId="989" xr:uid="{00000000-0005-0000-0000-0000231F0000}"/>
    <cellStyle name="Normal 9 2 3 2 3 2" xfId="3222" xr:uid="{00000000-0005-0000-0000-0000241F0000}"/>
    <cellStyle name="Normal 9 2 3 2 3 2 2" xfId="7446" xr:uid="{00000000-0005-0000-0000-0000251F0000}"/>
    <cellStyle name="Normal 9 2 3 2 3 3" xfId="5301" xr:uid="{00000000-0005-0000-0000-0000261F0000}"/>
    <cellStyle name="Normal 9 2 3 2 4" xfId="1405" xr:uid="{00000000-0005-0000-0000-0000271F0000}"/>
    <cellStyle name="Normal 9 2 3 2 4 2" xfId="3635" xr:uid="{00000000-0005-0000-0000-0000281F0000}"/>
    <cellStyle name="Normal 9 2 3 2 4 2 2" xfId="7859" xr:uid="{00000000-0005-0000-0000-0000291F0000}"/>
    <cellStyle name="Normal 9 2 3 2 4 3" xfId="5714" xr:uid="{00000000-0005-0000-0000-00002A1F0000}"/>
    <cellStyle name="Normal 9 2 3 2 5" xfId="1818" xr:uid="{00000000-0005-0000-0000-00002B1F0000}"/>
    <cellStyle name="Normal 9 2 3 2 5 2" xfId="4048" xr:uid="{00000000-0005-0000-0000-00002C1F0000}"/>
    <cellStyle name="Normal 9 2 3 2 5 2 2" xfId="8272" xr:uid="{00000000-0005-0000-0000-00002D1F0000}"/>
    <cellStyle name="Normal 9 2 3 2 5 3" xfId="6127" xr:uid="{00000000-0005-0000-0000-00002E1F0000}"/>
    <cellStyle name="Normal 9 2 3 2 6" xfId="2232" xr:uid="{00000000-0005-0000-0000-00002F1F0000}"/>
    <cellStyle name="Normal 9 2 3 2 6 2" xfId="4461" xr:uid="{00000000-0005-0000-0000-0000301F0000}"/>
    <cellStyle name="Normal 9 2 3 2 6 2 2" xfId="8685" xr:uid="{00000000-0005-0000-0000-0000311F0000}"/>
    <cellStyle name="Normal 9 2 3 2 6 3" xfId="6540" xr:uid="{00000000-0005-0000-0000-0000321F0000}"/>
    <cellStyle name="Normal 9 2 3 2 7" xfId="2668" xr:uid="{00000000-0005-0000-0000-0000331F0000}"/>
    <cellStyle name="Normal 9 2 3 2 7 2" xfId="6953" xr:uid="{00000000-0005-0000-0000-0000341F0000}"/>
    <cellStyle name="Normal 9 2 3 2 8" xfId="4888" xr:uid="{00000000-0005-0000-0000-0000351F0000}"/>
    <cellStyle name="Normal 9 2 3 3" xfId="523" xr:uid="{00000000-0005-0000-0000-0000361F0000}"/>
    <cellStyle name="Normal 9 2 3 3 2" xfId="991" xr:uid="{00000000-0005-0000-0000-0000371F0000}"/>
    <cellStyle name="Normal 9 2 3 3 2 2" xfId="3224" xr:uid="{00000000-0005-0000-0000-0000381F0000}"/>
    <cellStyle name="Normal 9 2 3 3 2 2 2" xfId="7448" xr:uid="{00000000-0005-0000-0000-0000391F0000}"/>
    <cellStyle name="Normal 9 2 3 3 2 3" xfId="5303" xr:uid="{00000000-0005-0000-0000-00003A1F0000}"/>
    <cellStyle name="Normal 9 2 3 3 3" xfId="1407" xr:uid="{00000000-0005-0000-0000-00003B1F0000}"/>
    <cellStyle name="Normal 9 2 3 3 3 2" xfId="3637" xr:uid="{00000000-0005-0000-0000-00003C1F0000}"/>
    <cellStyle name="Normal 9 2 3 3 3 2 2" xfId="7861" xr:uid="{00000000-0005-0000-0000-00003D1F0000}"/>
    <cellStyle name="Normal 9 2 3 3 3 3" xfId="5716" xr:uid="{00000000-0005-0000-0000-00003E1F0000}"/>
    <cellStyle name="Normal 9 2 3 3 4" xfId="1820" xr:uid="{00000000-0005-0000-0000-00003F1F0000}"/>
    <cellStyle name="Normal 9 2 3 3 4 2" xfId="4050" xr:uid="{00000000-0005-0000-0000-0000401F0000}"/>
    <cellStyle name="Normal 9 2 3 3 4 2 2" xfId="8274" xr:uid="{00000000-0005-0000-0000-0000411F0000}"/>
    <cellStyle name="Normal 9 2 3 3 4 3" xfId="6129" xr:uid="{00000000-0005-0000-0000-0000421F0000}"/>
    <cellStyle name="Normal 9 2 3 3 5" xfId="2234" xr:uid="{00000000-0005-0000-0000-0000431F0000}"/>
    <cellStyle name="Normal 9 2 3 3 5 2" xfId="4463" xr:uid="{00000000-0005-0000-0000-0000441F0000}"/>
    <cellStyle name="Normal 9 2 3 3 5 2 2" xfId="8687" xr:uid="{00000000-0005-0000-0000-0000451F0000}"/>
    <cellStyle name="Normal 9 2 3 3 5 3" xfId="6542" xr:uid="{00000000-0005-0000-0000-0000461F0000}"/>
    <cellStyle name="Normal 9 2 3 3 6" xfId="2670" xr:uid="{00000000-0005-0000-0000-0000471F0000}"/>
    <cellStyle name="Normal 9 2 3 3 6 2" xfId="6955" xr:uid="{00000000-0005-0000-0000-0000481F0000}"/>
    <cellStyle name="Normal 9 2 3 3 7" xfId="4890" xr:uid="{00000000-0005-0000-0000-0000491F0000}"/>
    <cellStyle name="Normal 9 2 3 4" xfId="988" xr:uid="{00000000-0005-0000-0000-00004A1F0000}"/>
    <cellStyle name="Normal 9 2 3 4 2" xfId="3221" xr:uid="{00000000-0005-0000-0000-00004B1F0000}"/>
    <cellStyle name="Normal 9 2 3 4 2 2" xfId="7445" xr:uid="{00000000-0005-0000-0000-00004C1F0000}"/>
    <cellStyle name="Normal 9 2 3 4 3" xfId="5300" xr:uid="{00000000-0005-0000-0000-00004D1F0000}"/>
    <cellStyle name="Normal 9 2 3 5" xfId="1404" xr:uid="{00000000-0005-0000-0000-00004E1F0000}"/>
    <cellStyle name="Normal 9 2 3 5 2" xfId="3634" xr:uid="{00000000-0005-0000-0000-00004F1F0000}"/>
    <cellStyle name="Normal 9 2 3 5 2 2" xfId="7858" xr:uid="{00000000-0005-0000-0000-0000501F0000}"/>
    <cellStyle name="Normal 9 2 3 5 3" xfId="5713" xr:uid="{00000000-0005-0000-0000-0000511F0000}"/>
    <cellStyle name="Normal 9 2 3 6" xfId="1817" xr:uid="{00000000-0005-0000-0000-0000521F0000}"/>
    <cellStyle name="Normal 9 2 3 6 2" xfId="4047" xr:uid="{00000000-0005-0000-0000-0000531F0000}"/>
    <cellStyle name="Normal 9 2 3 6 2 2" xfId="8271" xr:uid="{00000000-0005-0000-0000-0000541F0000}"/>
    <cellStyle name="Normal 9 2 3 6 3" xfId="6126" xr:uid="{00000000-0005-0000-0000-0000551F0000}"/>
    <cellStyle name="Normal 9 2 3 7" xfId="2231" xr:uid="{00000000-0005-0000-0000-0000561F0000}"/>
    <cellStyle name="Normal 9 2 3 7 2" xfId="4460" xr:uid="{00000000-0005-0000-0000-0000571F0000}"/>
    <cellStyle name="Normal 9 2 3 7 2 2" xfId="8684" xr:uid="{00000000-0005-0000-0000-0000581F0000}"/>
    <cellStyle name="Normal 9 2 3 7 3" xfId="6539" xr:uid="{00000000-0005-0000-0000-0000591F0000}"/>
    <cellStyle name="Normal 9 2 3 8" xfId="2667" xr:uid="{00000000-0005-0000-0000-00005A1F0000}"/>
    <cellStyle name="Normal 9 2 3 8 2" xfId="6952" xr:uid="{00000000-0005-0000-0000-00005B1F0000}"/>
    <cellStyle name="Normal 9 2 3 9" xfId="4887" xr:uid="{00000000-0005-0000-0000-00005C1F0000}"/>
    <cellStyle name="Normal 9 2 4" xfId="524" xr:uid="{00000000-0005-0000-0000-00005D1F0000}"/>
    <cellStyle name="Normal 9 2 4 2" xfId="525" xr:uid="{00000000-0005-0000-0000-00005E1F0000}"/>
    <cellStyle name="Normal 9 2 4 2 2" xfId="993" xr:uid="{00000000-0005-0000-0000-00005F1F0000}"/>
    <cellStyle name="Normal 9 2 4 2 2 2" xfId="3226" xr:uid="{00000000-0005-0000-0000-0000601F0000}"/>
    <cellStyle name="Normal 9 2 4 2 2 2 2" xfId="7450" xr:uid="{00000000-0005-0000-0000-0000611F0000}"/>
    <cellStyle name="Normal 9 2 4 2 2 3" xfId="5305" xr:uid="{00000000-0005-0000-0000-0000621F0000}"/>
    <cellStyle name="Normal 9 2 4 2 3" xfId="1409" xr:uid="{00000000-0005-0000-0000-0000631F0000}"/>
    <cellStyle name="Normal 9 2 4 2 3 2" xfId="3639" xr:uid="{00000000-0005-0000-0000-0000641F0000}"/>
    <cellStyle name="Normal 9 2 4 2 3 2 2" xfId="7863" xr:uid="{00000000-0005-0000-0000-0000651F0000}"/>
    <cellStyle name="Normal 9 2 4 2 3 3" xfId="5718" xr:uid="{00000000-0005-0000-0000-0000661F0000}"/>
    <cellStyle name="Normal 9 2 4 2 4" xfId="1822" xr:uid="{00000000-0005-0000-0000-0000671F0000}"/>
    <cellStyle name="Normal 9 2 4 2 4 2" xfId="4052" xr:uid="{00000000-0005-0000-0000-0000681F0000}"/>
    <cellStyle name="Normal 9 2 4 2 4 2 2" xfId="8276" xr:uid="{00000000-0005-0000-0000-0000691F0000}"/>
    <cellStyle name="Normal 9 2 4 2 4 3" xfId="6131" xr:uid="{00000000-0005-0000-0000-00006A1F0000}"/>
    <cellStyle name="Normal 9 2 4 2 5" xfId="2236" xr:uid="{00000000-0005-0000-0000-00006B1F0000}"/>
    <cellStyle name="Normal 9 2 4 2 5 2" xfId="4465" xr:uid="{00000000-0005-0000-0000-00006C1F0000}"/>
    <cellStyle name="Normal 9 2 4 2 5 2 2" xfId="8689" xr:uid="{00000000-0005-0000-0000-00006D1F0000}"/>
    <cellStyle name="Normal 9 2 4 2 5 3" xfId="6544" xr:uid="{00000000-0005-0000-0000-00006E1F0000}"/>
    <cellStyle name="Normal 9 2 4 2 6" xfId="2672" xr:uid="{00000000-0005-0000-0000-00006F1F0000}"/>
    <cellStyle name="Normal 9 2 4 2 6 2" xfId="6957" xr:uid="{00000000-0005-0000-0000-0000701F0000}"/>
    <cellStyle name="Normal 9 2 4 2 7" xfId="4892" xr:uid="{00000000-0005-0000-0000-0000711F0000}"/>
    <cellStyle name="Normal 9 2 4 3" xfId="992" xr:uid="{00000000-0005-0000-0000-0000721F0000}"/>
    <cellStyle name="Normal 9 2 4 3 2" xfId="3225" xr:uid="{00000000-0005-0000-0000-0000731F0000}"/>
    <cellStyle name="Normal 9 2 4 3 2 2" xfId="7449" xr:uid="{00000000-0005-0000-0000-0000741F0000}"/>
    <cellStyle name="Normal 9 2 4 3 3" xfId="5304" xr:uid="{00000000-0005-0000-0000-0000751F0000}"/>
    <cellStyle name="Normal 9 2 4 4" xfId="1408" xr:uid="{00000000-0005-0000-0000-0000761F0000}"/>
    <cellStyle name="Normal 9 2 4 4 2" xfId="3638" xr:uid="{00000000-0005-0000-0000-0000771F0000}"/>
    <cellStyle name="Normal 9 2 4 4 2 2" xfId="7862" xr:uid="{00000000-0005-0000-0000-0000781F0000}"/>
    <cellStyle name="Normal 9 2 4 4 3" xfId="5717" xr:uid="{00000000-0005-0000-0000-0000791F0000}"/>
    <cellStyle name="Normal 9 2 4 5" xfId="1821" xr:uid="{00000000-0005-0000-0000-00007A1F0000}"/>
    <cellStyle name="Normal 9 2 4 5 2" xfId="4051" xr:uid="{00000000-0005-0000-0000-00007B1F0000}"/>
    <cellStyle name="Normal 9 2 4 5 2 2" xfId="8275" xr:uid="{00000000-0005-0000-0000-00007C1F0000}"/>
    <cellStyle name="Normal 9 2 4 5 3" xfId="6130" xr:uid="{00000000-0005-0000-0000-00007D1F0000}"/>
    <cellStyle name="Normal 9 2 4 6" xfId="2235" xr:uid="{00000000-0005-0000-0000-00007E1F0000}"/>
    <cellStyle name="Normal 9 2 4 6 2" xfId="4464" xr:uid="{00000000-0005-0000-0000-00007F1F0000}"/>
    <cellStyle name="Normal 9 2 4 6 2 2" xfId="8688" xr:uid="{00000000-0005-0000-0000-0000801F0000}"/>
    <cellStyle name="Normal 9 2 4 6 3" xfId="6543" xr:uid="{00000000-0005-0000-0000-0000811F0000}"/>
    <cellStyle name="Normal 9 2 4 7" xfId="2671" xr:uid="{00000000-0005-0000-0000-0000821F0000}"/>
    <cellStyle name="Normal 9 2 4 7 2" xfId="6956" xr:uid="{00000000-0005-0000-0000-0000831F0000}"/>
    <cellStyle name="Normal 9 2 4 8" xfId="4891" xr:uid="{00000000-0005-0000-0000-0000841F0000}"/>
    <cellStyle name="Normal 9 2 5" xfId="526" xr:uid="{00000000-0005-0000-0000-0000851F0000}"/>
    <cellStyle name="Normal 9 2 5 2" xfId="994" xr:uid="{00000000-0005-0000-0000-0000861F0000}"/>
    <cellStyle name="Normal 9 2 5 2 2" xfId="3227" xr:uid="{00000000-0005-0000-0000-0000871F0000}"/>
    <cellStyle name="Normal 9 2 5 2 2 2" xfId="7451" xr:uid="{00000000-0005-0000-0000-0000881F0000}"/>
    <cellStyle name="Normal 9 2 5 2 3" xfId="5306" xr:uid="{00000000-0005-0000-0000-0000891F0000}"/>
    <cellStyle name="Normal 9 2 5 3" xfId="1410" xr:uid="{00000000-0005-0000-0000-00008A1F0000}"/>
    <cellStyle name="Normal 9 2 5 3 2" xfId="3640" xr:uid="{00000000-0005-0000-0000-00008B1F0000}"/>
    <cellStyle name="Normal 9 2 5 3 2 2" xfId="7864" xr:uid="{00000000-0005-0000-0000-00008C1F0000}"/>
    <cellStyle name="Normal 9 2 5 3 3" xfId="5719" xr:uid="{00000000-0005-0000-0000-00008D1F0000}"/>
    <cellStyle name="Normal 9 2 5 4" xfId="1823" xr:uid="{00000000-0005-0000-0000-00008E1F0000}"/>
    <cellStyle name="Normal 9 2 5 4 2" xfId="4053" xr:uid="{00000000-0005-0000-0000-00008F1F0000}"/>
    <cellStyle name="Normal 9 2 5 4 2 2" xfId="8277" xr:uid="{00000000-0005-0000-0000-0000901F0000}"/>
    <cellStyle name="Normal 9 2 5 4 3" xfId="6132" xr:uid="{00000000-0005-0000-0000-0000911F0000}"/>
    <cellStyle name="Normal 9 2 5 5" xfId="2237" xr:uid="{00000000-0005-0000-0000-0000921F0000}"/>
    <cellStyle name="Normal 9 2 5 5 2" xfId="4466" xr:uid="{00000000-0005-0000-0000-0000931F0000}"/>
    <cellStyle name="Normal 9 2 5 5 2 2" xfId="8690" xr:uid="{00000000-0005-0000-0000-0000941F0000}"/>
    <cellStyle name="Normal 9 2 5 5 3" xfId="6545" xr:uid="{00000000-0005-0000-0000-0000951F0000}"/>
    <cellStyle name="Normal 9 2 5 6" xfId="2673" xr:uid="{00000000-0005-0000-0000-0000961F0000}"/>
    <cellStyle name="Normal 9 2 5 6 2" xfId="6958" xr:uid="{00000000-0005-0000-0000-0000971F0000}"/>
    <cellStyle name="Normal 9 2 5 7" xfId="4893" xr:uid="{00000000-0005-0000-0000-0000981F0000}"/>
    <cellStyle name="Normal 9 2 6" xfId="979" xr:uid="{00000000-0005-0000-0000-0000991F0000}"/>
    <cellStyle name="Normal 9 2 6 2" xfId="3212" xr:uid="{00000000-0005-0000-0000-00009A1F0000}"/>
    <cellStyle name="Normal 9 2 6 2 2" xfId="7436" xr:uid="{00000000-0005-0000-0000-00009B1F0000}"/>
    <cellStyle name="Normal 9 2 6 3" xfId="5291" xr:uid="{00000000-0005-0000-0000-00009C1F0000}"/>
    <cellStyle name="Normal 9 2 7" xfId="1395" xr:uid="{00000000-0005-0000-0000-00009D1F0000}"/>
    <cellStyle name="Normal 9 2 7 2" xfId="3625" xr:uid="{00000000-0005-0000-0000-00009E1F0000}"/>
    <cellStyle name="Normal 9 2 7 2 2" xfId="7849" xr:uid="{00000000-0005-0000-0000-00009F1F0000}"/>
    <cellStyle name="Normal 9 2 7 3" xfId="5704" xr:uid="{00000000-0005-0000-0000-0000A01F0000}"/>
    <cellStyle name="Normal 9 2 8" xfId="1808" xr:uid="{00000000-0005-0000-0000-0000A11F0000}"/>
    <cellStyle name="Normal 9 2 8 2" xfId="4038" xr:uid="{00000000-0005-0000-0000-0000A21F0000}"/>
    <cellStyle name="Normal 9 2 8 2 2" xfId="8262" xr:uid="{00000000-0005-0000-0000-0000A31F0000}"/>
    <cellStyle name="Normal 9 2 8 3" xfId="6117" xr:uid="{00000000-0005-0000-0000-0000A41F0000}"/>
    <cellStyle name="Normal 9 2 9" xfId="2222" xr:uid="{00000000-0005-0000-0000-0000A51F0000}"/>
    <cellStyle name="Normal 9 2 9 2" xfId="4451" xr:uid="{00000000-0005-0000-0000-0000A61F0000}"/>
    <cellStyle name="Normal 9 2 9 2 2" xfId="8675" xr:uid="{00000000-0005-0000-0000-0000A71F0000}"/>
    <cellStyle name="Normal 9 2 9 3" xfId="6530" xr:uid="{00000000-0005-0000-0000-0000A81F0000}"/>
    <cellStyle name="Normal 9 3" xfId="527" xr:uid="{00000000-0005-0000-0000-0000A91F0000}"/>
    <cellStyle name="Normal 9 3 10" xfId="4894" xr:uid="{00000000-0005-0000-0000-0000AA1F0000}"/>
    <cellStyle name="Normal 9 3 2" xfId="528" xr:uid="{00000000-0005-0000-0000-0000AB1F0000}"/>
    <cellStyle name="Normal 9 3 2 2" xfId="529" xr:uid="{00000000-0005-0000-0000-0000AC1F0000}"/>
    <cellStyle name="Normal 9 3 2 2 2" xfId="530" xr:uid="{00000000-0005-0000-0000-0000AD1F0000}"/>
    <cellStyle name="Normal 9 3 2 2 2 2" xfId="998" xr:uid="{00000000-0005-0000-0000-0000AE1F0000}"/>
    <cellStyle name="Normal 9 3 2 2 2 2 2" xfId="3231" xr:uid="{00000000-0005-0000-0000-0000AF1F0000}"/>
    <cellStyle name="Normal 9 3 2 2 2 2 2 2" xfId="7455" xr:uid="{00000000-0005-0000-0000-0000B01F0000}"/>
    <cellStyle name="Normal 9 3 2 2 2 2 3" xfId="5310" xr:uid="{00000000-0005-0000-0000-0000B11F0000}"/>
    <cellStyle name="Normal 9 3 2 2 2 3" xfId="1414" xr:uid="{00000000-0005-0000-0000-0000B21F0000}"/>
    <cellStyle name="Normal 9 3 2 2 2 3 2" xfId="3644" xr:uid="{00000000-0005-0000-0000-0000B31F0000}"/>
    <cellStyle name="Normal 9 3 2 2 2 3 2 2" xfId="7868" xr:uid="{00000000-0005-0000-0000-0000B41F0000}"/>
    <cellStyle name="Normal 9 3 2 2 2 3 3" xfId="5723" xr:uid="{00000000-0005-0000-0000-0000B51F0000}"/>
    <cellStyle name="Normal 9 3 2 2 2 4" xfId="1827" xr:uid="{00000000-0005-0000-0000-0000B61F0000}"/>
    <cellStyle name="Normal 9 3 2 2 2 4 2" xfId="4057" xr:uid="{00000000-0005-0000-0000-0000B71F0000}"/>
    <cellStyle name="Normal 9 3 2 2 2 4 2 2" xfId="8281" xr:uid="{00000000-0005-0000-0000-0000B81F0000}"/>
    <cellStyle name="Normal 9 3 2 2 2 4 3" xfId="6136" xr:uid="{00000000-0005-0000-0000-0000B91F0000}"/>
    <cellStyle name="Normal 9 3 2 2 2 5" xfId="2241" xr:uid="{00000000-0005-0000-0000-0000BA1F0000}"/>
    <cellStyle name="Normal 9 3 2 2 2 5 2" xfId="4470" xr:uid="{00000000-0005-0000-0000-0000BB1F0000}"/>
    <cellStyle name="Normal 9 3 2 2 2 5 2 2" xfId="8694" xr:uid="{00000000-0005-0000-0000-0000BC1F0000}"/>
    <cellStyle name="Normal 9 3 2 2 2 5 3" xfId="6549" xr:uid="{00000000-0005-0000-0000-0000BD1F0000}"/>
    <cellStyle name="Normal 9 3 2 2 2 6" xfId="2677" xr:uid="{00000000-0005-0000-0000-0000BE1F0000}"/>
    <cellStyle name="Normal 9 3 2 2 2 6 2" xfId="6962" xr:uid="{00000000-0005-0000-0000-0000BF1F0000}"/>
    <cellStyle name="Normal 9 3 2 2 2 7" xfId="4897" xr:uid="{00000000-0005-0000-0000-0000C01F0000}"/>
    <cellStyle name="Normal 9 3 2 2 3" xfId="997" xr:uid="{00000000-0005-0000-0000-0000C11F0000}"/>
    <cellStyle name="Normal 9 3 2 2 3 2" xfId="3230" xr:uid="{00000000-0005-0000-0000-0000C21F0000}"/>
    <cellStyle name="Normal 9 3 2 2 3 2 2" xfId="7454" xr:uid="{00000000-0005-0000-0000-0000C31F0000}"/>
    <cellStyle name="Normal 9 3 2 2 3 3" xfId="5309" xr:uid="{00000000-0005-0000-0000-0000C41F0000}"/>
    <cellStyle name="Normal 9 3 2 2 4" xfId="1413" xr:uid="{00000000-0005-0000-0000-0000C51F0000}"/>
    <cellStyle name="Normal 9 3 2 2 4 2" xfId="3643" xr:uid="{00000000-0005-0000-0000-0000C61F0000}"/>
    <cellStyle name="Normal 9 3 2 2 4 2 2" xfId="7867" xr:uid="{00000000-0005-0000-0000-0000C71F0000}"/>
    <cellStyle name="Normal 9 3 2 2 4 3" xfId="5722" xr:uid="{00000000-0005-0000-0000-0000C81F0000}"/>
    <cellStyle name="Normal 9 3 2 2 5" xfId="1826" xr:uid="{00000000-0005-0000-0000-0000C91F0000}"/>
    <cellStyle name="Normal 9 3 2 2 5 2" xfId="4056" xr:uid="{00000000-0005-0000-0000-0000CA1F0000}"/>
    <cellStyle name="Normal 9 3 2 2 5 2 2" xfId="8280" xr:uid="{00000000-0005-0000-0000-0000CB1F0000}"/>
    <cellStyle name="Normal 9 3 2 2 5 3" xfId="6135" xr:uid="{00000000-0005-0000-0000-0000CC1F0000}"/>
    <cellStyle name="Normal 9 3 2 2 6" xfId="2240" xr:uid="{00000000-0005-0000-0000-0000CD1F0000}"/>
    <cellStyle name="Normal 9 3 2 2 6 2" xfId="4469" xr:uid="{00000000-0005-0000-0000-0000CE1F0000}"/>
    <cellStyle name="Normal 9 3 2 2 6 2 2" xfId="8693" xr:uid="{00000000-0005-0000-0000-0000CF1F0000}"/>
    <cellStyle name="Normal 9 3 2 2 6 3" xfId="6548" xr:uid="{00000000-0005-0000-0000-0000D01F0000}"/>
    <cellStyle name="Normal 9 3 2 2 7" xfId="2676" xr:uid="{00000000-0005-0000-0000-0000D11F0000}"/>
    <cellStyle name="Normal 9 3 2 2 7 2" xfId="6961" xr:uid="{00000000-0005-0000-0000-0000D21F0000}"/>
    <cellStyle name="Normal 9 3 2 2 8" xfId="4896" xr:uid="{00000000-0005-0000-0000-0000D31F0000}"/>
    <cellStyle name="Normal 9 3 2 3" xfId="531" xr:uid="{00000000-0005-0000-0000-0000D41F0000}"/>
    <cellStyle name="Normal 9 3 2 3 2" xfId="999" xr:uid="{00000000-0005-0000-0000-0000D51F0000}"/>
    <cellStyle name="Normal 9 3 2 3 2 2" xfId="3232" xr:uid="{00000000-0005-0000-0000-0000D61F0000}"/>
    <cellStyle name="Normal 9 3 2 3 2 2 2" xfId="7456" xr:uid="{00000000-0005-0000-0000-0000D71F0000}"/>
    <cellStyle name="Normal 9 3 2 3 2 3" xfId="5311" xr:uid="{00000000-0005-0000-0000-0000D81F0000}"/>
    <cellStyle name="Normal 9 3 2 3 3" xfId="1415" xr:uid="{00000000-0005-0000-0000-0000D91F0000}"/>
    <cellStyle name="Normal 9 3 2 3 3 2" xfId="3645" xr:uid="{00000000-0005-0000-0000-0000DA1F0000}"/>
    <cellStyle name="Normal 9 3 2 3 3 2 2" xfId="7869" xr:uid="{00000000-0005-0000-0000-0000DB1F0000}"/>
    <cellStyle name="Normal 9 3 2 3 3 3" xfId="5724" xr:uid="{00000000-0005-0000-0000-0000DC1F0000}"/>
    <cellStyle name="Normal 9 3 2 3 4" xfId="1828" xr:uid="{00000000-0005-0000-0000-0000DD1F0000}"/>
    <cellStyle name="Normal 9 3 2 3 4 2" xfId="4058" xr:uid="{00000000-0005-0000-0000-0000DE1F0000}"/>
    <cellStyle name="Normal 9 3 2 3 4 2 2" xfId="8282" xr:uid="{00000000-0005-0000-0000-0000DF1F0000}"/>
    <cellStyle name="Normal 9 3 2 3 4 3" xfId="6137" xr:uid="{00000000-0005-0000-0000-0000E01F0000}"/>
    <cellStyle name="Normal 9 3 2 3 5" xfId="2242" xr:uid="{00000000-0005-0000-0000-0000E11F0000}"/>
    <cellStyle name="Normal 9 3 2 3 5 2" xfId="4471" xr:uid="{00000000-0005-0000-0000-0000E21F0000}"/>
    <cellStyle name="Normal 9 3 2 3 5 2 2" xfId="8695" xr:uid="{00000000-0005-0000-0000-0000E31F0000}"/>
    <cellStyle name="Normal 9 3 2 3 5 3" xfId="6550" xr:uid="{00000000-0005-0000-0000-0000E41F0000}"/>
    <cellStyle name="Normal 9 3 2 3 6" xfId="2678" xr:uid="{00000000-0005-0000-0000-0000E51F0000}"/>
    <cellStyle name="Normal 9 3 2 3 6 2" xfId="6963" xr:uid="{00000000-0005-0000-0000-0000E61F0000}"/>
    <cellStyle name="Normal 9 3 2 3 7" xfId="4898" xr:uid="{00000000-0005-0000-0000-0000E71F0000}"/>
    <cellStyle name="Normal 9 3 2 4" xfId="996" xr:uid="{00000000-0005-0000-0000-0000E81F0000}"/>
    <cellStyle name="Normal 9 3 2 4 2" xfId="3229" xr:uid="{00000000-0005-0000-0000-0000E91F0000}"/>
    <cellStyle name="Normal 9 3 2 4 2 2" xfId="7453" xr:uid="{00000000-0005-0000-0000-0000EA1F0000}"/>
    <cellStyle name="Normal 9 3 2 4 3" xfId="5308" xr:uid="{00000000-0005-0000-0000-0000EB1F0000}"/>
    <cellStyle name="Normal 9 3 2 5" xfId="1412" xr:uid="{00000000-0005-0000-0000-0000EC1F0000}"/>
    <cellStyle name="Normal 9 3 2 5 2" xfId="3642" xr:uid="{00000000-0005-0000-0000-0000ED1F0000}"/>
    <cellStyle name="Normal 9 3 2 5 2 2" xfId="7866" xr:uid="{00000000-0005-0000-0000-0000EE1F0000}"/>
    <cellStyle name="Normal 9 3 2 5 3" xfId="5721" xr:uid="{00000000-0005-0000-0000-0000EF1F0000}"/>
    <cellStyle name="Normal 9 3 2 6" xfId="1825" xr:uid="{00000000-0005-0000-0000-0000F01F0000}"/>
    <cellStyle name="Normal 9 3 2 6 2" xfId="4055" xr:uid="{00000000-0005-0000-0000-0000F11F0000}"/>
    <cellStyle name="Normal 9 3 2 6 2 2" xfId="8279" xr:uid="{00000000-0005-0000-0000-0000F21F0000}"/>
    <cellStyle name="Normal 9 3 2 6 3" xfId="6134" xr:uid="{00000000-0005-0000-0000-0000F31F0000}"/>
    <cellStyle name="Normal 9 3 2 7" xfId="2239" xr:uid="{00000000-0005-0000-0000-0000F41F0000}"/>
    <cellStyle name="Normal 9 3 2 7 2" xfId="4468" xr:uid="{00000000-0005-0000-0000-0000F51F0000}"/>
    <cellStyle name="Normal 9 3 2 7 2 2" xfId="8692" xr:uid="{00000000-0005-0000-0000-0000F61F0000}"/>
    <cellStyle name="Normal 9 3 2 7 3" xfId="6547" xr:uid="{00000000-0005-0000-0000-0000F71F0000}"/>
    <cellStyle name="Normal 9 3 2 8" xfId="2675" xr:uid="{00000000-0005-0000-0000-0000F81F0000}"/>
    <cellStyle name="Normal 9 3 2 8 2" xfId="6960" xr:uid="{00000000-0005-0000-0000-0000F91F0000}"/>
    <cellStyle name="Normal 9 3 2 9" xfId="4895" xr:uid="{00000000-0005-0000-0000-0000FA1F0000}"/>
    <cellStyle name="Normal 9 3 3" xfId="532" xr:uid="{00000000-0005-0000-0000-0000FB1F0000}"/>
    <cellStyle name="Normal 9 3 3 2" xfId="533" xr:uid="{00000000-0005-0000-0000-0000FC1F0000}"/>
    <cellStyle name="Normal 9 3 3 2 2" xfId="1001" xr:uid="{00000000-0005-0000-0000-0000FD1F0000}"/>
    <cellStyle name="Normal 9 3 3 2 2 2" xfId="3234" xr:uid="{00000000-0005-0000-0000-0000FE1F0000}"/>
    <cellStyle name="Normal 9 3 3 2 2 2 2" xfId="7458" xr:uid="{00000000-0005-0000-0000-0000FF1F0000}"/>
    <cellStyle name="Normal 9 3 3 2 2 3" xfId="5313" xr:uid="{00000000-0005-0000-0000-000000200000}"/>
    <cellStyle name="Normal 9 3 3 2 3" xfId="1417" xr:uid="{00000000-0005-0000-0000-000001200000}"/>
    <cellStyle name="Normal 9 3 3 2 3 2" xfId="3647" xr:uid="{00000000-0005-0000-0000-000002200000}"/>
    <cellStyle name="Normal 9 3 3 2 3 2 2" xfId="7871" xr:uid="{00000000-0005-0000-0000-000003200000}"/>
    <cellStyle name="Normal 9 3 3 2 3 3" xfId="5726" xr:uid="{00000000-0005-0000-0000-000004200000}"/>
    <cellStyle name="Normal 9 3 3 2 4" xfId="1830" xr:uid="{00000000-0005-0000-0000-000005200000}"/>
    <cellStyle name="Normal 9 3 3 2 4 2" xfId="4060" xr:uid="{00000000-0005-0000-0000-000006200000}"/>
    <cellStyle name="Normal 9 3 3 2 4 2 2" xfId="8284" xr:uid="{00000000-0005-0000-0000-000007200000}"/>
    <cellStyle name="Normal 9 3 3 2 4 3" xfId="6139" xr:uid="{00000000-0005-0000-0000-000008200000}"/>
    <cellStyle name="Normal 9 3 3 2 5" xfId="2244" xr:uid="{00000000-0005-0000-0000-000009200000}"/>
    <cellStyle name="Normal 9 3 3 2 5 2" xfId="4473" xr:uid="{00000000-0005-0000-0000-00000A200000}"/>
    <cellStyle name="Normal 9 3 3 2 5 2 2" xfId="8697" xr:uid="{00000000-0005-0000-0000-00000B200000}"/>
    <cellStyle name="Normal 9 3 3 2 5 3" xfId="6552" xr:uid="{00000000-0005-0000-0000-00000C200000}"/>
    <cellStyle name="Normal 9 3 3 2 6" xfId="2680" xr:uid="{00000000-0005-0000-0000-00000D200000}"/>
    <cellStyle name="Normal 9 3 3 2 6 2" xfId="6965" xr:uid="{00000000-0005-0000-0000-00000E200000}"/>
    <cellStyle name="Normal 9 3 3 2 7" xfId="4900" xr:uid="{00000000-0005-0000-0000-00000F200000}"/>
    <cellStyle name="Normal 9 3 3 3" xfId="1000" xr:uid="{00000000-0005-0000-0000-000010200000}"/>
    <cellStyle name="Normal 9 3 3 3 2" xfId="3233" xr:uid="{00000000-0005-0000-0000-000011200000}"/>
    <cellStyle name="Normal 9 3 3 3 2 2" xfId="7457" xr:uid="{00000000-0005-0000-0000-000012200000}"/>
    <cellStyle name="Normal 9 3 3 3 3" xfId="5312" xr:uid="{00000000-0005-0000-0000-000013200000}"/>
    <cellStyle name="Normal 9 3 3 4" xfId="1416" xr:uid="{00000000-0005-0000-0000-000014200000}"/>
    <cellStyle name="Normal 9 3 3 4 2" xfId="3646" xr:uid="{00000000-0005-0000-0000-000015200000}"/>
    <cellStyle name="Normal 9 3 3 4 2 2" xfId="7870" xr:uid="{00000000-0005-0000-0000-000016200000}"/>
    <cellStyle name="Normal 9 3 3 4 3" xfId="5725" xr:uid="{00000000-0005-0000-0000-000017200000}"/>
    <cellStyle name="Normal 9 3 3 5" xfId="1829" xr:uid="{00000000-0005-0000-0000-000018200000}"/>
    <cellStyle name="Normal 9 3 3 5 2" xfId="4059" xr:uid="{00000000-0005-0000-0000-000019200000}"/>
    <cellStyle name="Normal 9 3 3 5 2 2" xfId="8283" xr:uid="{00000000-0005-0000-0000-00001A200000}"/>
    <cellStyle name="Normal 9 3 3 5 3" xfId="6138" xr:uid="{00000000-0005-0000-0000-00001B200000}"/>
    <cellStyle name="Normal 9 3 3 6" xfId="2243" xr:uid="{00000000-0005-0000-0000-00001C200000}"/>
    <cellStyle name="Normal 9 3 3 6 2" xfId="4472" xr:uid="{00000000-0005-0000-0000-00001D200000}"/>
    <cellStyle name="Normal 9 3 3 6 2 2" xfId="8696" xr:uid="{00000000-0005-0000-0000-00001E200000}"/>
    <cellStyle name="Normal 9 3 3 6 3" xfId="6551" xr:uid="{00000000-0005-0000-0000-00001F200000}"/>
    <cellStyle name="Normal 9 3 3 7" xfId="2679" xr:uid="{00000000-0005-0000-0000-000020200000}"/>
    <cellStyle name="Normal 9 3 3 7 2" xfId="6964" xr:uid="{00000000-0005-0000-0000-000021200000}"/>
    <cellStyle name="Normal 9 3 3 8" xfId="4899" xr:uid="{00000000-0005-0000-0000-000022200000}"/>
    <cellStyle name="Normal 9 3 4" xfId="534" xr:uid="{00000000-0005-0000-0000-000023200000}"/>
    <cellStyle name="Normal 9 3 4 2" xfId="1002" xr:uid="{00000000-0005-0000-0000-000024200000}"/>
    <cellStyle name="Normal 9 3 4 2 2" xfId="3235" xr:uid="{00000000-0005-0000-0000-000025200000}"/>
    <cellStyle name="Normal 9 3 4 2 2 2" xfId="7459" xr:uid="{00000000-0005-0000-0000-000026200000}"/>
    <cellStyle name="Normal 9 3 4 2 3" xfId="5314" xr:uid="{00000000-0005-0000-0000-000027200000}"/>
    <cellStyle name="Normal 9 3 4 3" xfId="1418" xr:uid="{00000000-0005-0000-0000-000028200000}"/>
    <cellStyle name="Normal 9 3 4 3 2" xfId="3648" xr:uid="{00000000-0005-0000-0000-000029200000}"/>
    <cellStyle name="Normal 9 3 4 3 2 2" xfId="7872" xr:uid="{00000000-0005-0000-0000-00002A200000}"/>
    <cellStyle name="Normal 9 3 4 3 3" xfId="5727" xr:uid="{00000000-0005-0000-0000-00002B200000}"/>
    <cellStyle name="Normal 9 3 4 4" xfId="1831" xr:uid="{00000000-0005-0000-0000-00002C200000}"/>
    <cellStyle name="Normal 9 3 4 4 2" xfId="4061" xr:uid="{00000000-0005-0000-0000-00002D200000}"/>
    <cellStyle name="Normal 9 3 4 4 2 2" xfId="8285" xr:uid="{00000000-0005-0000-0000-00002E200000}"/>
    <cellStyle name="Normal 9 3 4 4 3" xfId="6140" xr:uid="{00000000-0005-0000-0000-00002F200000}"/>
    <cellStyle name="Normal 9 3 4 5" xfId="2245" xr:uid="{00000000-0005-0000-0000-000030200000}"/>
    <cellStyle name="Normal 9 3 4 5 2" xfId="4474" xr:uid="{00000000-0005-0000-0000-000031200000}"/>
    <cellStyle name="Normal 9 3 4 5 2 2" xfId="8698" xr:uid="{00000000-0005-0000-0000-000032200000}"/>
    <cellStyle name="Normal 9 3 4 5 3" xfId="6553" xr:uid="{00000000-0005-0000-0000-000033200000}"/>
    <cellStyle name="Normal 9 3 4 6" xfId="2681" xr:uid="{00000000-0005-0000-0000-000034200000}"/>
    <cellStyle name="Normal 9 3 4 6 2" xfId="6966" xr:uid="{00000000-0005-0000-0000-000035200000}"/>
    <cellStyle name="Normal 9 3 4 7" xfId="4901" xr:uid="{00000000-0005-0000-0000-000036200000}"/>
    <cellStyle name="Normal 9 3 5" xfId="995" xr:uid="{00000000-0005-0000-0000-000037200000}"/>
    <cellStyle name="Normal 9 3 5 2" xfId="3228" xr:uid="{00000000-0005-0000-0000-000038200000}"/>
    <cellStyle name="Normal 9 3 5 2 2" xfId="7452" xr:uid="{00000000-0005-0000-0000-000039200000}"/>
    <cellStyle name="Normal 9 3 5 3" xfId="5307" xr:uid="{00000000-0005-0000-0000-00003A200000}"/>
    <cellStyle name="Normal 9 3 6" xfId="1411" xr:uid="{00000000-0005-0000-0000-00003B200000}"/>
    <cellStyle name="Normal 9 3 6 2" xfId="3641" xr:uid="{00000000-0005-0000-0000-00003C200000}"/>
    <cellStyle name="Normal 9 3 6 2 2" xfId="7865" xr:uid="{00000000-0005-0000-0000-00003D200000}"/>
    <cellStyle name="Normal 9 3 6 3" xfId="5720" xr:uid="{00000000-0005-0000-0000-00003E200000}"/>
    <cellStyle name="Normal 9 3 7" xfId="1824" xr:uid="{00000000-0005-0000-0000-00003F200000}"/>
    <cellStyle name="Normal 9 3 7 2" xfId="4054" xr:uid="{00000000-0005-0000-0000-000040200000}"/>
    <cellStyle name="Normal 9 3 7 2 2" xfId="8278" xr:uid="{00000000-0005-0000-0000-000041200000}"/>
    <cellStyle name="Normal 9 3 7 3" xfId="6133" xr:uid="{00000000-0005-0000-0000-000042200000}"/>
    <cellStyle name="Normal 9 3 8" xfId="2238" xr:uid="{00000000-0005-0000-0000-000043200000}"/>
    <cellStyle name="Normal 9 3 8 2" xfId="4467" xr:uid="{00000000-0005-0000-0000-000044200000}"/>
    <cellStyle name="Normal 9 3 8 2 2" xfId="8691" xr:uid="{00000000-0005-0000-0000-000045200000}"/>
    <cellStyle name="Normal 9 3 8 3" xfId="6546" xr:uid="{00000000-0005-0000-0000-000046200000}"/>
    <cellStyle name="Normal 9 3 9" xfId="2674" xr:uid="{00000000-0005-0000-0000-000047200000}"/>
    <cellStyle name="Normal 9 3 9 2" xfId="6959" xr:uid="{00000000-0005-0000-0000-000048200000}"/>
    <cellStyle name="Normal 9 4" xfId="535" xr:uid="{00000000-0005-0000-0000-000049200000}"/>
    <cellStyle name="Normal 9 4 2" xfId="1003" xr:uid="{00000000-0005-0000-0000-00004A200000}"/>
    <cellStyle name="Normal 9 5" xfId="536" xr:uid="{00000000-0005-0000-0000-00004B200000}"/>
    <cellStyle name="Normal 9 5 2" xfId="537" xr:uid="{00000000-0005-0000-0000-00004C200000}"/>
    <cellStyle name="Normal 9 5 2 2" xfId="1005" xr:uid="{00000000-0005-0000-0000-00004D200000}"/>
    <cellStyle name="Normal 9 5 2 2 2" xfId="3237" xr:uid="{00000000-0005-0000-0000-00004E200000}"/>
    <cellStyle name="Normal 9 5 2 2 2 2" xfId="7461" xr:uid="{00000000-0005-0000-0000-00004F200000}"/>
    <cellStyle name="Normal 9 5 2 2 3" xfId="5316" xr:uid="{00000000-0005-0000-0000-000050200000}"/>
    <cellStyle name="Normal 9 5 2 3" xfId="1420" xr:uid="{00000000-0005-0000-0000-000051200000}"/>
    <cellStyle name="Normal 9 5 2 3 2" xfId="3650" xr:uid="{00000000-0005-0000-0000-000052200000}"/>
    <cellStyle name="Normal 9 5 2 3 2 2" xfId="7874" xr:uid="{00000000-0005-0000-0000-000053200000}"/>
    <cellStyle name="Normal 9 5 2 3 3" xfId="5729" xr:uid="{00000000-0005-0000-0000-000054200000}"/>
    <cellStyle name="Normal 9 5 2 4" xfId="1833" xr:uid="{00000000-0005-0000-0000-000055200000}"/>
    <cellStyle name="Normal 9 5 2 4 2" xfId="4063" xr:uid="{00000000-0005-0000-0000-000056200000}"/>
    <cellStyle name="Normal 9 5 2 4 2 2" xfId="8287" xr:uid="{00000000-0005-0000-0000-000057200000}"/>
    <cellStyle name="Normal 9 5 2 4 3" xfId="6142" xr:uid="{00000000-0005-0000-0000-000058200000}"/>
    <cellStyle name="Normal 9 5 2 5" xfId="2247" xr:uid="{00000000-0005-0000-0000-000059200000}"/>
    <cellStyle name="Normal 9 5 2 5 2" xfId="4476" xr:uid="{00000000-0005-0000-0000-00005A200000}"/>
    <cellStyle name="Normal 9 5 2 5 2 2" xfId="8700" xr:uid="{00000000-0005-0000-0000-00005B200000}"/>
    <cellStyle name="Normal 9 5 2 5 3" xfId="6555" xr:uid="{00000000-0005-0000-0000-00005C200000}"/>
    <cellStyle name="Normal 9 5 2 6" xfId="2683" xr:uid="{00000000-0005-0000-0000-00005D200000}"/>
    <cellStyle name="Normal 9 5 2 6 2" xfId="6968" xr:uid="{00000000-0005-0000-0000-00005E200000}"/>
    <cellStyle name="Normal 9 5 2 7" xfId="4903" xr:uid="{00000000-0005-0000-0000-00005F200000}"/>
    <cellStyle name="Normal 9 5 3" xfId="1004" xr:uid="{00000000-0005-0000-0000-000060200000}"/>
    <cellStyle name="Normal 9 5 3 2" xfId="3236" xr:uid="{00000000-0005-0000-0000-000061200000}"/>
    <cellStyle name="Normal 9 5 3 2 2" xfId="7460" xr:uid="{00000000-0005-0000-0000-000062200000}"/>
    <cellStyle name="Normal 9 5 3 3" xfId="5315" xr:uid="{00000000-0005-0000-0000-000063200000}"/>
    <cellStyle name="Normal 9 5 4" xfId="1419" xr:uid="{00000000-0005-0000-0000-000064200000}"/>
    <cellStyle name="Normal 9 5 4 2" xfId="3649" xr:uid="{00000000-0005-0000-0000-000065200000}"/>
    <cellStyle name="Normal 9 5 4 2 2" xfId="7873" xr:uid="{00000000-0005-0000-0000-000066200000}"/>
    <cellStyle name="Normal 9 5 4 3" xfId="5728" xr:uid="{00000000-0005-0000-0000-000067200000}"/>
    <cellStyle name="Normal 9 5 5" xfId="1832" xr:uid="{00000000-0005-0000-0000-000068200000}"/>
    <cellStyle name="Normal 9 5 5 2" xfId="4062" xr:uid="{00000000-0005-0000-0000-000069200000}"/>
    <cellStyle name="Normal 9 5 5 2 2" xfId="8286" xr:uid="{00000000-0005-0000-0000-00006A200000}"/>
    <cellStyle name="Normal 9 5 5 3" xfId="6141" xr:uid="{00000000-0005-0000-0000-00006B200000}"/>
    <cellStyle name="Normal 9 5 6" xfId="2246" xr:uid="{00000000-0005-0000-0000-00006C200000}"/>
    <cellStyle name="Normal 9 5 6 2" xfId="4475" xr:uid="{00000000-0005-0000-0000-00006D200000}"/>
    <cellStyle name="Normal 9 5 6 2 2" xfId="8699" xr:uid="{00000000-0005-0000-0000-00006E200000}"/>
    <cellStyle name="Normal 9 5 6 3" xfId="6554" xr:uid="{00000000-0005-0000-0000-00006F200000}"/>
    <cellStyle name="Normal 9 5 7" xfId="2682" xr:uid="{00000000-0005-0000-0000-000070200000}"/>
    <cellStyle name="Normal 9 5 7 2" xfId="6967" xr:uid="{00000000-0005-0000-0000-000071200000}"/>
    <cellStyle name="Normal 9 5 8" xfId="4902" xr:uid="{00000000-0005-0000-0000-000072200000}"/>
    <cellStyle name="Normal 9 6" xfId="538" xr:uid="{00000000-0005-0000-0000-000073200000}"/>
    <cellStyle name="Normal 9 6 2" xfId="1006" xr:uid="{00000000-0005-0000-0000-000074200000}"/>
    <cellStyle name="Normal 9 6 2 2" xfId="3238" xr:uid="{00000000-0005-0000-0000-000075200000}"/>
    <cellStyle name="Normal 9 6 2 2 2" xfId="7462" xr:uid="{00000000-0005-0000-0000-000076200000}"/>
    <cellStyle name="Normal 9 6 2 3" xfId="5317" xr:uid="{00000000-0005-0000-0000-000077200000}"/>
    <cellStyle name="Normal 9 6 3" xfId="1421" xr:uid="{00000000-0005-0000-0000-000078200000}"/>
    <cellStyle name="Normal 9 6 3 2" xfId="3651" xr:uid="{00000000-0005-0000-0000-000079200000}"/>
    <cellStyle name="Normal 9 6 3 2 2" xfId="7875" xr:uid="{00000000-0005-0000-0000-00007A200000}"/>
    <cellStyle name="Normal 9 6 3 3" xfId="5730" xr:uid="{00000000-0005-0000-0000-00007B200000}"/>
    <cellStyle name="Normal 9 6 4" xfId="1834" xr:uid="{00000000-0005-0000-0000-00007C200000}"/>
    <cellStyle name="Normal 9 6 4 2" xfId="4064" xr:uid="{00000000-0005-0000-0000-00007D200000}"/>
    <cellStyle name="Normal 9 6 4 2 2" xfId="8288" xr:uid="{00000000-0005-0000-0000-00007E200000}"/>
    <cellStyle name="Normal 9 6 4 3" xfId="6143" xr:uid="{00000000-0005-0000-0000-00007F200000}"/>
    <cellStyle name="Normal 9 6 5" xfId="2248" xr:uid="{00000000-0005-0000-0000-000080200000}"/>
    <cellStyle name="Normal 9 6 5 2" xfId="4477" xr:uid="{00000000-0005-0000-0000-000081200000}"/>
    <cellStyle name="Normal 9 6 5 2 2" xfId="8701" xr:uid="{00000000-0005-0000-0000-000082200000}"/>
    <cellStyle name="Normal 9 6 5 3" xfId="6556" xr:uid="{00000000-0005-0000-0000-000083200000}"/>
    <cellStyle name="Normal 9 6 6" xfId="2684" xr:uid="{00000000-0005-0000-0000-000084200000}"/>
    <cellStyle name="Normal 9 6 6 2" xfId="6969" xr:uid="{00000000-0005-0000-0000-000085200000}"/>
    <cellStyle name="Normal 9 6 7" xfId="4904" xr:uid="{00000000-0005-0000-0000-000086200000}"/>
    <cellStyle name="Normal 9 7" xfId="978" xr:uid="{00000000-0005-0000-0000-000087200000}"/>
    <cellStyle name="Normal_07-190 basis matrix" xfId="539" xr:uid="{00000000-0005-0000-0000-000088200000}"/>
    <cellStyle name="Normal_07-190 basis matrix 2" xfId="540" xr:uid="{00000000-0005-0000-0000-000089200000}"/>
    <cellStyle name="Normal_1" xfId="541" xr:uid="{00000000-0005-0000-0000-00008A200000}"/>
    <cellStyle name="Normal_100%RENTS" xfId="542" xr:uid="{00000000-0005-0000-0000-00008B200000}"/>
    <cellStyle name="Normal_Contact  Development Universal Application 8-02" xfId="4504" xr:uid="{00000000-0005-0000-0000-00008C200000}"/>
    <cellStyle name="Normal_CTCAC 9% Application 7-18-07 practice run 3" xfId="543" xr:uid="{00000000-0005-0000-0000-00008D200000}"/>
    <cellStyle name="Normal_CTCAC 9% Application 7-18-07 practice run 3 2" xfId="544" xr:uid="{00000000-0005-0000-0000-00008E200000}"/>
    <cellStyle name="Normal_CTCAC 9% Application 7-18-07 practice run 3 2 2" xfId="4498" xr:uid="{00000000-0005-0000-0000-00008F200000}"/>
    <cellStyle name="Normal_CTCAC 9% Application 7-18-07 practice run 3 3" xfId="1835" xr:uid="{00000000-0005-0000-0000-000090200000}"/>
    <cellStyle name="Note 2" xfId="545" xr:uid="{00000000-0005-0000-0000-000091200000}"/>
    <cellStyle name="Note 2 2" xfId="546" xr:uid="{00000000-0005-0000-0000-000092200000}"/>
    <cellStyle name="Note 2 2 10" xfId="2825" xr:uid="{00000000-0005-0000-0000-000093200000}"/>
    <cellStyle name="Note 2 2 10 2" xfId="7050" xr:uid="{00000000-0005-0000-0000-000094200000}"/>
    <cellStyle name="Note 2 2 11" xfId="4905" xr:uid="{00000000-0005-0000-0000-000095200000}"/>
    <cellStyle name="Note 2 2 2" xfId="547" xr:uid="{00000000-0005-0000-0000-000096200000}"/>
    <cellStyle name="Note 2 2 2 10" xfId="4906" xr:uid="{00000000-0005-0000-0000-000097200000}"/>
    <cellStyle name="Note 2 2 2 2" xfId="548" xr:uid="{00000000-0005-0000-0000-000098200000}"/>
    <cellStyle name="Note 2 2 2 2 2" xfId="1009" xr:uid="{00000000-0005-0000-0000-000099200000}"/>
    <cellStyle name="Note 2 2 2 2 2 2" xfId="3241" xr:uid="{00000000-0005-0000-0000-00009A200000}"/>
    <cellStyle name="Note 2 2 2 2 2 2 2" xfId="7465" xr:uid="{00000000-0005-0000-0000-00009B200000}"/>
    <cellStyle name="Note 2 2 2 2 2 3" xfId="5320" xr:uid="{00000000-0005-0000-0000-00009C200000}"/>
    <cellStyle name="Note 2 2 2 2 3" xfId="1424" xr:uid="{00000000-0005-0000-0000-00009D200000}"/>
    <cellStyle name="Note 2 2 2 2 3 2" xfId="3654" xr:uid="{00000000-0005-0000-0000-00009E200000}"/>
    <cellStyle name="Note 2 2 2 2 3 2 2" xfId="7878" xr:uid="{00000000-0005-0000-0000-00009F200000}"/>
    <cellStyle name="Note 2 2 2 2 3 3" xfId="5733" xr:uid="{00000000-0005-0000-0000-0000A0200000}"/>
    <cellStyle name="Note 2 2 2 2 4" xfId="1838" xr:uid="{00000000-0005-0000-0000-0000A1200000}"/>
    <cellStyle name="Note 2 2 2 2 4 2" xfId="4067" xr:uid="{00000000-0005-0000-0000-0000A2200000}"/>
    <cellStyle name="Note 2 2 2 2 4 2 2" xfId="8291" xr:uid="{00000000-0005-0000-0000-0000A3200000}"/>
    <cellStyle name="Note 2 2 2 2 4 3" xfId="6146" xr:uid="{00000000-0005-0000-0000-0000A4200000}"/>
    <cellStyle name="Note 2 2 2 2 5" xfId="2251" xr:uid="{00000000-0005-0000-0000-0000A5200000}"/>
    <cellStyle name="Note 2 2 2 2 5 2" xfId="4480" xr:uid="{00000000-0005-0000-0000-0000A6200000}"/>
    <cellStyle name="Note 2 2 2 2 5 2 2" xfId="8704" xr:uid="{00000000-0005-0000-0000-0000A7200000}"/>
    <cellStyle name="Note 2 2 2 2 5 3" xfId="6559" xr:uid="{00000000-0005-0000-0000-0000A8200000}"/>
    <cellStyle name="Note 2 2 2 2 6" xfId="2687" xr:uid="{00000000-0005-0000-0000-0000A9200000}"/>
    <cellStyle name="Note 2 2 2 2 6 2" xfId="6972" xr:uid="{00000000-0005-0000-0000-0000AA200000}"/>
    <cellStyle name="Note 2 2 2 2 7" xfId="2746" xr:uid="{00000000-0005-0000-0000-0000AB200000}"/>
    <cellStyle name="Note 2 2 2 2 8" xfId="2827" xr:uid="{00000000-0005-0000-0000-0000AC200000}"/>
    <cellStyle name="Note 2 2 2 2 8 2" xfId="7052" xr:uid="{00000000-0005-0000-0000-0000AD200000}"/>
    <cellStyle name="Note 2 2 2 2 9" xfId="4907" xr:uid="{00000000-0005-0000-0000-0000AE200000}"/>
    <cellStyle name="Note 2 2 2 3" xfId="1008" xr:uid="{00000000-0005-0000-0000-0000AF200000}"/>
    <cellStyle name="Note 2 2 2 3 2" xfId="3240" xr:uid="{00000000-0005-0000-0000-0000B0200000}"/>
    <cellStyle name="Note 2 2 2 3 2 2" xfId="7464" xr:uid="{00000000-0005-0000-0000-0000B1200000}"/>
    <cellStyle name="Note 2 2 2 3 3" xfId="5319" xr:uid="{00000000-0005-0000-0000-0000B2200000}"/>
    <cellStyle name="Note 2 2 2 4" xfId="1423" xr:uid="{00000000-0005-0000-0000-0000B3200000}"/>
    <cellStyle name="Note 2 2 2 4 2" xfId="3653" xr:uid="{00000000-0005-0000-0000-0000B4200000}"/>
    <cellStyle name="Note 2 2 2 4 2 2" xfId="7877" xr:uid="{00000000-0005-0000-0000-0000B5200000}"/>
    <cellStyle name="Note 2 2 2 4 3" xfId="5732" xr:uid="{00000000-0005-0000-0000-0000B6200000}"/>
    <cellStyle name="Note 2 2 2 5" xfId="1837" xr:uid="{00000000-0005-0000-0000-0000B7200000}"/>
    <cellStyle name="Note 2 2 2 5 2" xfId="4066" xr:uid="{00000000-0005-0000-0000-0000B8200000}"/>
    <cellStyle name="Note 2 2 2 5 2 2" xfId="8290" xr:uid="{00000000-0005-0000-0000-0000B9200000}"/>
    <cellStyle name="Note 2 2 2 5 3" xfId="6145" xr:uid="{00000000-0005-0000-0000-0000BA200000}"/>
    <cellStyle name="Note 2 2 2 6" xfId="2250" xr:uid="{00000000-0005-0000-0000-0000BB200000}"/>
    <cellStyle name="Note 2 2 2 6 2" xfId="4479" xr:uid="{00000000-0005-0000-0000-0000BC200000}"/>
    <cellStyle name="Note 2 2 2 6 2 2" xfId="8703" xr:uid="{00000000-0005-0000-0000-0000BD200000}"/>
    <cellStyle name="Note 2 2 2 6 3" xfId="6558" xr:uid="{00000000-0005-0000-0000-0000BE200000}"/>
    <cellStyle name="Note 2 2 2 7" xfId="2686" xr:uid="{00000000-0005-0000-0000-0000BF200000}"/>
    <cellStyle name="Note 2 2 2 7 2" xfId="6971" xr:uid="{00000000-0005-0000-0000-0000C0200000}"/>
    <cellStyle name="Note 2 2 2 8" xfId="2745" xr:uid="{00000000-0005-0000-0000-0000C1200000}"/>
    <cellStyle name="Note 2 2 2 9" xfId="2826" xr:uid="{00000000-0005-0000-0000-0000C2200000}"/>
    <cellStyle name="Note 2 2 2 9 2" xfId="7051" xr:uid="{00000000-0005-0000-0000-0000C3200000}"/>
    <cellStyle name="Note 2 2 3" xfId="549" xr:uid="{00000000-0005-0000-0000-0000C4200000}"/>
    <cellStyle name="Note 2 2 3 2" xfId="1010" xr:uid="{00000000-0005-0000-0000-0000C5200000}"/>
    <cellStyle name="Note 2 2 3 2 2" xfId="3242" xr:uid="{00000000-0005-0000-0000-0000C6200000}"/>
    <cellStyle name="Note 2 2 3 2 2 2" xfId="7466" xr:uid="{00000000-0005-0000-0000-0000C7200000}"/>
    <cellStyle name="Note 2 2 3 2 3" xfId="5321" xr:uid="{00000000-0005-0000-0000-0000C8200000}"/>
    <cellStyle name="Note 2 2 3 3" xfId="1425" xr:uid="{00000000-0005-0000-0000-0000C9200000}"/>
    <cellStyle name="Note 2 2 3 3 2" xfId="3655" xr:uid="{00000000-0005-0000-0000-0000CA200000}"/>
    <cellStyle name="Note 2 2 3 3 2 2" xfId="7879" xr:uid="{00000000-0005-0000-0000-0000CB200000}"/>
    <cellStyle name="Note 2 2 3 3 3" xfId="5734" xr:uid="{00000000-0005-0000-0000-0000CC200000}"/>
    <cellStyle name="Note 2 2 3 4" xfId="1839" xr:uid="{00000000-0005-0000-0000-0000CD200000}"/>
    <cellStyle name="Note 2 2 3 4 2" xfId="4068" xr:uid="{00000000-0005-0000-0000-0000CE200000}"/>
    <cellStyle name="Note 2 2 3 4 2 2" xfId="8292" xr:uid="{00000000-0005-0000-0000-0000CF200000}"/>
    <cellStyle name="Note 2 2 3 4 3" xfId="6147" xr:uid="{00000000-0005-0000-0000-0000D0200000}"/>
    <cellStyle name="Note 2 2 3 5" xfId="2252" xr:uid="{00000000-0005-0000-0000-0000D1200000}"/>
    <cellStyle name="Note 2 2 3 5 2" xfId="4481" xr:uid="{00000000-0005-0000-0000-0000D2200000}"/>
    <cellStyle name="Note 2 2 3 5 2 2" xfId="8705" xr:uid="{00000000-0005-0000-0000-0000D3200000}"/>
    <cellStyle name="Note 2 2 3 5 3" xfId="6560" xr:uid="{00000000-0005-0000-0000-0000D4200000}"/>
    <cellStyle name="Note 2 2 3 6" xfId="2688" xr:uid="{00000000-0005-0000-0000-0000D5200000}"/>
    <cellStyle name="Note 2 2 3 6 2" xfId="6973" xr:uid="{00000000-0005-0000-0000-0000D6200000}"/>
    <cellStyle name="Note 2 2 3 7" xfId="2747" xr:uid="{00000000-0005-0000-0000-0000D7200000}"/>
    <cellStyle name="Note 2 2 3 8" xfId="2828" xr:uid="{00000000-0005-0000-0000-0000D8200000}"/>
    <cellStyle name="Note 2 2 3 8 2" xfId="7053" xr:uid="{00000000-0005-0000-0000-0000D9200000}"/>
    <cellStyle name="Note 2 2 3 9" xfId="4908" xr:uid="{00000000-0005-0000-0000-0000DA200000}"/>
    <cellStyle name="Note 2 2 4" xfId="1007" xr:uid="{00000000-0005-0000-0000-0000DB200000}"/>
    <cellStyle name="Note 2 2 4 2" xfId="3239" xr:uid="{00000000-0005-0000-0000-0000DC200000}"/>
    <cellStyle name="Note 2 2 4 2 2" xfId="7463" xr:uid="{00000000-0005-0000-0000-0000DD200000}"/>
    <cellStyle name="Note 2 2 4 3" xfId="5318" xr:uid="{00000000-0005-0000-0000-0000DE200000}"/>
    <cellStyle name="Note 2 2 5" xfId="1422" xr:uid="{00000000-0005-0000-0000-0000DF200000}"/>
    <cellStyle name="Note 2 2 5 2" xfId="3652" xr:uid="{00000000-0005-0000-0000-0000E0200000}"/>
    <cellStyle name="Note 2 2 5 2 2" xfId="7876" xr:uid="{00000000-0005-0000-0000-0000E1200000}"/>
    <cellStyle name="Note 2 2 5 3" xfId="5731" xr:uid="{00000000-0005-0000-0000-0000E2200000}"/>
    <cellStyle name="Note 2 2 6" xfId="1836" xr:uid="{00000000-0005-0000-0000-0000E3200000}"/>
    <cellStyle name="Note 2 2 6 2" xfId="4065" xr:uid="{00000000-0005-0000-0000-0000E4200000}"/>
    <cellStyle name="Note 2 2 6 2 2" xfId="8289" xr:uid="{00000000-0005-0000-0000-0000E5200000}"/>
    <cellStyle name="Note 2 2 6 3" xfId="6144" xr:uid="{00000000-0005-0000-0000-0000E6200000}"/>
    <cellStyle name="Note 2 2 7" xfId="2249" xr:uid="{00000000-0005-0000-0000-0000E7200000}"/>
    <cellStyle name="Note 2 2 7 2" xfId="4478" xr:uid="{00000000-0005-0000-0000-0000E8200000}"/>
    <cellStyle name="Note 2 2 7 2 2" xfId="8702" xr:uid="{00000000-0005-0000-0000-0000E9200000}"/>
    <cellStyle name="Note 2 2 7 3" xfId="6557" xr:uid="{00000000-0005-0000-0000-0000EA200000}"/>
    <cellStyle name="Note 2 2 8" xfId="2685" xr:uid="{00000000-0005-0000-0000-0000EB200000}"/>
    <cellStyle name="Note 2 2 8 2" xfId="6970" xr:uid="{00000000-0005-0000-0000-0000EC200000}"/>
    <cellStyle name="Note 2 2 9" xfId="2744" xr:uid="{00000000-0005-0000-0000-0000ED200000}"/>
    <cellStyle name="Note 2 3" xfId="550" xr:uid="{00000000-0005-0000-0000-0000EE200000}"/>
    <cellStyle name="Note 2 3 10" xfId="4909" xr:uid="{00000000-0005-0000-0000-0000EF200000}"/>
    <cellStyle name="Note 2 3 2" xfId="551" xr:uid="{00000000-0005-0000-0000-0000F0200000}"/>
    <cellStyle name="Note 2 3 2 2" xfId="1012" xr:uid="{00000000-0005-0000-0000-0000F1200000}"/>
    <cellStyle name="Note 2 3 2 2 2" xfId="3244" xr:uid="{00000000-0005-0000-0000-0000F2200000}"/>
    <cellStyle name="Note 2 3 2 2 2 2" xfId="7468" xr:uid="{00000000-0005-0000-0000-0000F3200000}"/>
    <cellStyle name="Note 2 3 2 2 3" xfId="5323" xr:uid="{00000000-0005-0000-0000-0000F4200000}"/>
    <cellStyle name="Note 2 3 2 3" xfId="1427" xr:uid="{00000000-0005-0000-0000-0000F5200000}"/>
    <cellStyle name="Note 2 3 2 3 2" xfId="3657" xr:uid="{00000000-0005-0000-0000-0000F6200000}"/>
    <cellStyle name="Note 2 3 2 3 2 2" xfId="7881" xr:uid="{00000000-0005-0000-0000-0000F7200000}"/>
    <cellStyle name="Note 2 3 2 3 3" xfId="5736" xr:uid="{00000000-0005-0000-0000-0000F8200000}"/>
    <cellStyle name="Note 2 3 2 4" xfId="1841" xr:uid="{00000000-0005-0000-0000-0000F9200000}"/>
    <cellStyle name="Note 2 3 2 4 2" xfId="4070" xr:uid="{00000000-0005-0000-0000-0000FA200000}"/>
    <cellStyle name="Note 2 3 2 4 2 2" xfId="8294" xr:uid="{00000000-0005-0000-0000-0000FB200000}"/>
    <cellStyle name="Note 2 3 2 4 3" xfId="6149" xr:uid="{00000000-0005-0000-0000-0000FC200000}"/>
    <cellStyle name="Note 2 3 2 5" xfId="2254" xr:uid="{00000000-0005-0000-0000-0000FD200000}"/>
    <cellStyle name="Note 2 3 2 5 2" xfId="4483" xr:uid="{00000000-0005-0000-0000-0000FE200000}"/>
    <cellStyle name="Note 2 3 2 5 2 2" xfId="8707" xr:uid="{00000000-0005-0000-0000-0000FF200000}"/>
    <cellStyle name="Note 2 3 2 5 3" xfId="6562" xr:uid="{00000000-0005-0000-0000-000000210000}"/>
    <cellStyle name="Note 2 3 2 6" xfId="2690" xr:uid="{00000000-0005-0000-0000-000001210000}"/>
    <cellStyle name="Note 2 3 2 6 2" xfId="6975" xr:uid="{00000000-0005-0000-0000-000002210000}"/>
    <cellStyle name="Note 2 3 2 7" xfId="2749" xr:uid="{00000000-0005-0000-0000-000003210000}"/>
    <cellStyle name="Note 2 3 2 8" xfId="2830" xr:uid="{00000000-0005-0000-0000-000004210000}"/>
    <cellStyle name="Note 2 3 2 8 2" xfId="7055" xr:uid="{00000000-0005-0000-0000-000005210000}"/>
    <cellStyle name="Note 2 3 2 9" xfId="4910" xr:uid="{00000000-0005-0000-0000-000006210000}"/>
    <cellStyle name="Note 2 3 3" xfId="1011" xr:uid="{00000000-0005-0000-0000-000007210000}"/>
    <cellStyle name="Note 2 3 3 2" xfId="3243" xr:uid="{00000000-0005-0000-0000-000008210000}"/>
    <cellStyle name="Note 2 3 3 2 2" xfId="7467" xr:uid="{00000000-0005-0000-0000-000009210000}"/>
    <cellStyle name="Note 2 3 3 3" xfId="5322" xr:uid="{00000000-0005-0000-0000-00000A210000}"/>
    <cellStyle name="Note 2 3 4" xfId="1426" xr:uid="{00000000-0005-0000-0000-00000B210000}"/>
    <cellStyle name="Note 2 3 4 2" xfId="3656" xr:uid="{00000000-0005-0000-0000-00000C210000}"/>
    <cellStyle name="Note 2 3 4 2 2" xfId="7880" xr:uid="{00000000-0005-0000-0000-00000D210000}"/>
    <cellStyle name="Note 2 3 4 3" xfId="5735" xr:uid="{00000000-0005-0000-0000-00000E210000}"/>
    <cellStyle name="Note 2 3 5" xfId="1840" xr:uid="{00000000-0005-0000-0000-00000F210000}"/>
    <cellStyle name="Note 2 3 5 2" xfId="4069" xr:uid="{00000000-0005-0000-0000-000010210000}"/>
    <cellStyle name="Note 2 3 5 2 2" xfId="8293" xr:uid="{00000000-0005-0000-0000-000011210000}"/>
    <cellStyle name="Note 2 3 5 3" xfId="6148" xr:uid="{00000000-0005-0000-0000-000012210000}"/>
    <cellStyle name="Note 2 3 6" xfId="2253" xr:uid="{00000000-0005-0000-0000-000013210000}"/>
    <cellStyle name="Note 2 3 6 2" xfId="4482" xr:uid="{00000000-0005-0000-0000-000014210000}"/>
    <cellStyle name="Note 2 3 6 2 2" xfId="8706" xr:uid="{00000000-0005-0000-0000-000015210000}"/>
    <cellStyle name="Note 2 3 6 3" xfId="6561" xr:uid="{00000000-0005-0000-0000-000016210000}"/>
    <cellStyle name="Note 2 3 7" xfId="2689" xr:uid="{00000000-0005-0000-0000-000017210000}"/>
    <cellStyle name="Note 2 3 7 2" xfId="6974" xr:uid="{00000000-0005-0000-0000-000018210000}"/>
    <cellStyle name="Note 2 3 8" xfId="2748" xr:uid="{00000000-0005-0000-0000-000019210000}"/>
    <cellStyle name="Note 2 3 9" xfId="2829" xr:uid="{00000000-0005-0000-0000-00001A210000}"/>
    <cellStyle name="Note 2 3 9 2" xfId="7054" xr:uid="{00000000-0005-0000-0000-00001B210000}"/>
    <cellStyle name="Note 2 4" xfId="552" xr:uid="{00000000-0005-0000-0000-00001C210000}"/>
    <cellStyle name="Note 2 4 2" xfId="1013" xr:uid="{00000000-0005-0000-0000-00001D210000}"/>
    <cellStyle name="Note 2 4 2 2" xfId="3245" xr:uid="{00000000-0005-0000-0000-00001E210000}"/>
    <cellStyle name="Note 2 4 2 2 2" xfId="7469" xr:uid="{00000000-0005-0000-0000-00001F210000}"/>
    <cellStyle name="Note 2 4 2 3" xfId="5324" xr:uid="{00000000-0005-0000-0000-000020210000}"/>
    <cellStyle name="Note 2 4 3" xfId="1428" xr:uid="{00000000-0005-0000-0000-000021210000}"/>
    <cellStyle name="Note 2 4 3 2" xfId="3658" xr:uid="{00000000-0005-0000-0000-000022210000}"/>
    <cellStyle name="Note 2 4 3 2 2" xfId="7882" xr:uid="{00000000-0005-0000-0000-000023210000}"/>
    <cellStyle name="Note 2 4 3 3" xfId="5737" xr:uid="{00000000-0005-0000-0000-000024210000}"/>
    <cellStyle name="Note 2 4 4" xfId="1842" xr:uid="{00000000-0005-0000-0000-000025210000}"/>
    <cellStyle name="Note 2 4 4 2" xfId="4071" xr:uid="{00000000-0005-0000-0000-000026210000}"/>
    <cellStyle name="Note 2 4 4 2 2" xfId="8295" xr:uid="{00000000-0005-0000-0000-000027210000}"/>
    <cellStyle name="Note 2 4 4 3" xfId="6150" xr:uid="{00000000-0005-0000-0000-000028210000}"/>
    <cellStyle name="Note 2 4 5" xfId="2255" xr:uid="{00000000-0005-0000-0000-000029210000}"/>
    <cellStyle name="Note 2 4 5 2" xfId="4484" xr:uid="{00000000-0005-0000-0000-00002A210000}"/>
    <cellStyle name="Note 2 4 5 2 2" xfId="8708" xr:uid="{00000000-0005-0000-0000-00002B210000}"/>
    <cellStyle name="Note 2 4 5 3" xfId="6563" xr:uid="{00000000-0005-0000-0000-00002C210000}"/>
    <cellStyle name="Note 2 4 6" xfId="2691" xr:uid="{00000000-0005-0000-0000-00002D210000}"/>
    <cellStyle name="Note 2 4 6 2" xfId="6976" xr:uid="{00000000-0005-0000-0000-00002E210000}"/>
    <cellStyle name="Note 2 4 7" xfId="2750" xr:uid="{00000000-0005-0000-0000-00002F210000}"/>
    <cellStyle name="Note 2 4 8" xfId="2831" xr:uid="{00000000-0005-0000-0000-000030210000}"/>
    <cellStyle name="Note 2 4 8 2" xfId="7056" xr:uid="{00000000-0005-0000-0000-000031210000}"/>
    <cellStyle name="Note 2 4 9" xfId="4911" xr:uid="{00000000-0005-0000-0000-000032210000}"/>
    <cellStyle name="Note 2 5" xfId="553" xr:uid="{00000000-0005-0000-0000-000033210000}"/>
    <cellStyle name="Note 2 5 2" xfId="1014" xr:uid="{00000000-0005-0000-0000-000034210000}"/>
    <cellStyle name="Note 2 5 2 2" xfId="3246" xr:uid="{00000000-0005-0000-0000-000035210000}"/>
    <cellStyle name="Note 2 5 2 2 2" xfId="7470" xr:uid="{00000000-0005-0000-0000-000036210000}"/>
    <cellStyle name="Note 2 5 2 3" xfId="5325" xr:uid="{00000000-0005-0000-0000-000037210000}"/>
    <cellStyle name="Note 2 5 3" xfId="1429" xr:uid="{00000000-0005-0000-0000-000038210000}"/>
    <cellStyle name="Note 2 5 3 2" xfId="3659" xr:uid="{00000000-0005-0000-0000-000039210000}"/>
    <cellStyle name="Note 2 5 3 2 2" xfId="7883" xr:uid="{00000000-0005-0000-0000-00003A210000}"/>
    <cellStyle name="Note 2 5 3 3" xfId="5738" xr:uid="{00000000-0005-0000-0000-00003B210000}"/>
    <cellStyle name="Note 2 5 4" xfId="1843" xr:uid="{00000000-0005-0000-0000-00003C210000}"/>
    <cellStyle name="Note 2 5 4 2" xfId="4072" xr:uid="{00000000-0005-0000-0000-00003D210000}"/>
    <cellStyle name="Note 2 5 4 2 2" xfId="8296" xr:uid="{00000000-0005-0000-0000-00003E210000}"/>
    <cellStyle name="Note 2 5 4 3" xfId="6151" xr:uid="{00000000-0005-0000-0000-00003F210000}"/>
    <cellStyle name="Note 2 5 5" xfId="2256" xr:uid="{00000000-0005-0000-0000-000040210000}"/>
    <cellStyle name="Note 2 5 5 2" xfId="4485" xr:uid="{00000000-0005-0000-0000-000041210000}"/>
    <cellStyle name="Note 2 5 5 2 2" xfId="8709" xr:uid="{00000000-0005-0000-0000-000042210000}"/>
    <cellStyle name="Note 2 5 5 3" xfId="6564" xr:uid="{00000000-0005-0000-0000-000043210000}"/>
    <cellStyle name="Note 2 5 6" xfId="2692" xr:uid="{00000000-0005-0000-0000-000044210000}"/>
    <cellStyle name="Note 2 5 6 2" xfId="6977" xr:uid="{00000000-0005-0000-0000-000045210000}"/>
    <cellStyle name="Note 2 5 7" xfId="2751" xr:uid="{00000000-0005-0000-0000-000046210000}"/>
    <cellStyle name="Note 2 5 8" xfId="2832" xr:uid="{00000000-0005-0000-0000-000047210000}"/>
    <cellStyle name="Note 2 5 8 2" xfId="7057" xr:uid="{00000000-0005-0000-0000-000048210000}"/>
    <cellStyle name="Note 2 5 9" xfId="4912" xr:uid="{00000000-0005-0000-0000-000049210000}"/>
    <cellStyle name="Note 3" xfId="554" xr:uid="{00000000-0005-0000-0000-00004A210000}"/>
    <cellStyle name="Note 3 2" xfId="555" xr:uid="{00000000-0005-0000-0000-00004B210000}"/>
    <cellStyle name="Note 3 2 10" xfId="2833" xr:uid="{00000000-0005-0000-0000-00004C210000}"/>
    <cellStyle name="Note 3 2 10 2" xfId="7058" xr:uid="{00000000-0005-0000-0000-00004D210000}"/>
    <cellStyle name="Note 3 2 11" xfId="4913" xr:uid="{00000000-0005-0000-0000-00004E210000}"/>
    <cellStyle name="Note 3 2 2" xfId="556" xr:uid="{00000000-0005-0000-0000-00004F210000}"/>
    <cellStyle name="Note 3 2 2 10" xfId="4914" xr:uid="{00000000-0005-0000-0000-000050210000}"/>
    <cellStyle name="Note 3 2 2 2" xfId="557" xr:uid="{00000000-0005-0000-0000-000051210000}"/>
    <cellStyle name="Note 3 2 2 2 2" xfId="1017" xr:uid="{00000000-0005-0000-0000-000052210000}"/>
    <cellStyle name="Note 3 2 2 2 2 2" xfId="3249" xr:uid="{00000000-0005-0000-0000-000053210000}"/>
    <cellStyle name="Note 3 2 2 2 2 2 2" xfId="7473" xr:uid="{00000000-0005-0000-0000-000054210000}"/>
    <cellStyle name="Note 3 2 2 2 2 3" xfId="5328" xr:uid="{00000000-0005-0000-0000-000055210000}"/>
    <cellStyle name="Note 3 2 2 2 3" xfId="1432" xr:uid="{00000000-0005-0000-0000-000056210000}"/>
    <cellStyle name="Note 3 2 2 2 3 2" xfId="3662" xr:uid="{00000000-0005-0000-0000-000057210000}"/>
    <cellStyle name="Note 3 2 2 2 3 2 2" xfId="7886" xr:uid="{00000000-0005-0000-0000-000058210000}"/>
    <cellStyle name="Note 3 2 2 2 3 3" xfId="5741" xr:uid="{00000000-0005-0000-0000-000059210000}"/>
    <cellStyle name="Note 3 2 2 2 4" xfId="1846" xr:uid="{00000000-0005-0000-0000-00005A210000}"/>
    <cellStyle name="Note 3 2 2 2 4 2" xfId="4075" xr:uid="{00000000-0005-0000-0000-00005B210000}"/>
    <cellStyle name="Note 3 2 2 2 4 2 2" xfId="8299" xr:uid="{00000000-0005-0000-0000-00005C210000}"/>
    <cellStyle name="Note 3 2 2 2 4 3" xfId="6154" xr:uid="{00000000-0005-0000-0000-00005D210000}"/>
    <cellStyle name="Note 3 2 2 2 5" xfId="2259" xr:uid="{00000000-0005-0000-0000-00005E210000}"/>
    <cellStyle name="Note 3 2 2 2 5 2" xfId="4488" xr:uid="{00000000-0005-0000-0000-00005F210000}"/>
    <cellStyle name="Note 3 2 2 2 5 2 2" xfId="8712" xr:uid="{00000000-0005-0000-0000-000060210000}"/>
    <cellStyle name="Note 3 2 2 2 5 3" xfId="6567" xr:uid="{00000000-0005-0000-0000-000061210000}"/>
    <cellStyle name="Note 3 2 2 2 6" xfId="2695" xr:uid="{00000000-0005-0000-0000-000062210000}"/>
    <cellStyle name="Note 3 2 2 2 6 2" xfId="6980" xr:uid="{00000000-0005-0000-0000-000063210000}"/>
    <cellStyle name="Note 3 2 2 2 7" xfId="2754" xr:uid="{00000000-0005-0000-0000-000064210000}"/>
    <cellStyle name="Note 3 2 2 2 8" xfId="2835" xr:uid="{00000000-0005-0000-0000-000065210000}"/>
    <cellStyle name="Note 3 2 2 2 8 2" xfId="7060" xr:uid="{00000000-0005-0000-0000-000066210000}"/>
    <cellStyle name="Note 3 2 2 2 9" xfId="4915" xr:uid="{00000000-0005-0000-0000-000067210000}"/>
    <cellStyle name="Note 3 2 2 3" xfId="1016" xr:uid="{00000000-0005-0000-0000-000068210000}"/>
    <cellStyle name="Note 3 2 2 3 2" xfId="3248" xr:uid="{00000000-0005-0000-0000-000069210000}"/>
    <cellStyle name="Note 3 2 2 3 2 2" xfId="7472" xr:uid="{00000000-0005-0000-0000-00006A210000}"/>
    <cellStyle name="Note 3 2 2 3 3" xfId="5327" xr:uid="{00000000-0005-0000-0000-00006B210000}"/>
    <cellStyle name="Note 3 2 2 4" xfId="1431" xr:uid="{00000000-0005-0000-0000-00006C210000}"/>
    <cellStyle name="Note 3 2 2 4 2" xfId="3661" xr:uid="{00000000-0005-0000-0000-00006D210000}"/>
    <cellStyle name="Note 3 2 2 4 2 2" xfId="7885" xr:uid="{00000000-0005-0000-0000-00006E210000}"/>
    <cellStyle name="Note 3 2 2 4 3" xfId="5740" xr:uid="{00000000-0005-0000-0000-00006F210000}"/>
    <cellStyle name="Note 3 2 2 5" xfId="1845" xr:uid="{00000000-0005-0000-0000-000070210000}"/>
    <cellStyle name="Note 3 2 2 5 2" xfId="4074" xr:uid="{00000000-0005-0000-0000-000071210000}"/>
    <cellStyle name="Note 3 2 2 5 2 2" xfId="8298" xr:uid="{00000000-0005-0000-0000-000072210000}"/>
    <cellStyle name="Note 3 2 2 5 3" xfId="6153" xr:uid="{00000000-0005-0000-0000-000073210000}"/>
    <cellStyle name="Note 3 2 2 6" xfId="2258" xr:uid="{00000000-0005-0000-0000-000074210000}"/>
    <cellStyle name="Note 3 2 2 6 2" xfId="4487" xr:uid="{00000000-0005-0000-0000-000075210000}"/>
    <cellStyle name="Note 3 2 2 6 2 2" xfId="8711" xr:uid="{00000000-0005-0000-0000-000076210000}"/>
    <cellStyle name="Note 3 2 2 6 3" xfId="6566" xr:uid="{00000000-0005-0000-0000-000077210000}"/>
    <cellStyle name="Note 3 2 2 7" xfId="2694" xr:uid="{00000000-0005-0000-0000-000078210000}"/>
    <cellStyle name="Note 3 2 2 7 2" xfId="6979" xr:uid="{00000000-0005-0000-0000-000079210000}"/>
    <cellStyle name="Note 3 2 2 8" xfId="2753" xr:uid="{00000000-0005-0000-0000-00007A210000}"/>
    <cellStyle name="Note 3 2 2 9" xfId="2834" xr:uid="{00000000-0005-0000-0000-00007B210000}"/>
    <cellStyle name="Note 3 2 2 9 2" xfId="7059" xr:uid="{00000000-0005-0000-0000-00007C210000}"/>
    <cellStyle name="Note 3 2 3" xfId="558" xr:uid="{00000000-0005-0000-0000-00007D210000}"/>
    <cellStyle name="Note 3 2 3 2" xfId="1018" xr:uid="{00000000-0005-0000-0000-00007E210000}"/>
    <cellStyle name="Note 3 2 3 2 2" xfId="3250" xr:uid="{00000000-0005-0000-0000-00007F210000}"/>
    <cellStyle name="Note 3 2 3 2 2 2" xfId="7474" xr:uid="{00000000-0005-0000-0000-000080210000}"/>
    <cellStyle name="Note 3 2 3 2 3" xfId="5329" xr:uid="{00000000-0005-0000-0000-000081210000}"/>
    <cellStyle name="Note 3 2 3 3" xfId="1433" xr:uid="{00000000-0005-0000-0000-000082210000}"/>
    <cellStyle name="Note 3 2 3 3 2" xfId="3663" xr:uid="{00000000-0005-0000-0000-000083210000}"/>
    <cellStyle name="Note 3 2 3 3 2 2" xfId="7887" xr:uid="{00000000-0005-0000-0000-000084210000}"/>
    <cellStyle name="Note 3 2 3 3 3" xfId="5742" xr:uid="{00000000-0005-0000-0000-000085210000}"/>
    <cellStyle name="Note 3 2 3 4" xfId="1847" xr:uid="{00000000-0005-0000-0000-000086210000}"/>
    <cellStyle name="Note 3 2 3 4 2" xfId="4076" xr:uid="{00000000-0005-0000-0000-000087210000}"/>
    <cellStyle name="Note 3 2 3 4 2 2" xfId="8300" xr:uid="{00000000-0005-0000-0000-000088210000}"/>
    <cellStyle name="Note 3 2 3 4 3" xfId="6155" xr:uid="{00000000-0005-0000-0000-000089210000}"/>
    <cellStyle name="Note 3 2 3 5" xfId="2260" xr:uid="{00000000-0005-0000-0000-00008A210000}"/>
    <cellStyle name="Note 3 2 3 5 2" xfId="4489" xr:uid="{00000000-0005-0000-0000-00008B210000}"/>
    <cellStyle name="Note 3 2 3 5 2 2" xfId="8713" xr:uid="{00000000-0005-0000-0000-00008C210000}"/>
    <cellStyle name="Note 3 2 3 5 3" xfId="6568" xr:uid="{00000000-0005-0000-0000-00008D210000}"/>
    <cellStyle name="Note 3 2 3 6" xfId="2696" xr:uid="{00000000-0005-0000-0000-00008E210000}"/>
    <cellStyle name="Note 3 2 3 6 2" xfId="6981" xr:uid="{00000000-0005-0000-0000-00008F210000}"/>
    <cellStyle name="Note 3 2 3 7" xfId="2755" xr:uid="{00000000-0005-0000-0000-000090210000}"/>
    <cellStyle name="Note 3 2 3 8" xfId="2836" xr:uid="{00000000-0005-0000-0000-000091210000}"/>
    <cellStyle name="Note 3 2 3 8 2" xfId="7061" xr:uid="{00000000-0005-0000-0000-000092210000}"/>
    <cellStyle name="Note 3 2 3 9" xfId="4916" xr:uid="{00000000-0005-0000-0000-000093210000}"/>
    <cellStyle name="Note 3 2 4" xfId="1015" xr:uid="{00000000-0005-0000-0000-000094210000}"/>
    <cellStyle name="Note 3 2 4 2" xfId="3247" xr:uid="{00000000-0005-0000-0000-000095210000}"/>
    <cellStyle name="Note 3 2 4 2 2" xfId="7471" xr:uid="{00000000-0005-0000-0000-000096210000}"/>
    <cellStyle name="Note 3 2 4 3" xfId="5326" xr:uid="{00000000-0005-0000-0000-000097210000}"/>
    <cellStyle name="Note 3 2 5" xfId="1430" xr:uid="{00000000-0005-0000-0000-000098210000}"/>
    <cellStyle name="Note 3 2 5 2" xfId="3660" xr:uid="{00000000-0005-0000-0000-000099210000}"/>
    <cellStyle name="Note 3 2 5 2 2" xfId="7884" xr:uid="{00000000-0005-0000-0000-00009A210000}"/>
    <cellStyle name="Note 3 2 5 3" xfId="5739" xr:uid="{00000000-0005-0000-0000-00009B210000}"/>
    <cellStyle name="Note 3 2 6" xfId="1844" xr:uid="{00000000-0005-0000-0000-00009C210000}"/>
    <cellStyle name="Note 3 2 6 2" xfId="4073" xr:uid="{00000000-0005-0000-0000-00009D210000}"/>
    <cellStyle name="Note 3 2 6 2 2" xfId="8297" xr:uid="{00000000-0005-0000-0000-00009E210000}"/>
    <cellStyle name="Note 3 2 6 3" xfId="6152" xr:uid="{00000000-0005-0000-0000-00009F210000}"/>
    <cellStyle name="Note 3 2 7" xfId="2257" xr:uid="{00000000-0005-0000-0000-0000A0210000}"/>
    <cellStyle name="Note 3 2 7 2" xfId="4486" xr:uid="{00000000-0005-0000-0000-0000A1210000}"/>
    <cellStyle name="Note 3 2 7 2 2" xfId="8710" xr:uid="{00000000-0005-0000-0000-0000A2210000}"/>
    <cellStyle name="Note 3 2 7 3" xfId="6565" xr:uid="{00000000-0005-0000-0000-0000A3210000}"/>
    <cellStyle name="Note 3 2 8" xfId="2693" xr:uid="{00000000-0005-0000-0000-0000A4210000}"/>
    <cellStyle name="Note 3 2 8 2" xfId="6978" xr:uid="{00000000-0005-0000-0000-0000A5210000}"/>
    <cellStyle name="Note 3 2 9" xfId="2752" xr:uid="{00000000-0005-0000-0000-0000A6210000}"/>
    <cellStyle name="Note 3 3" xfId="559" xr:uid="{00000000-0005-0000-0000-0000A7210000}"/>
    <cellStyle name="Note 3 3 10" xfId="4917" xr:uid="{00000000-0005-0000-0000-0000A8210000}"/>
    <cellStyle name="Note 3 3 2" xfId="560" xr:uid="{00000000-0005-0000-0000-0000A9210000}"/>
    <cellStyle name="Note 3 3 2 2" xfId="1020" xr:uid="{00000000-0005-0000-0000-0000AA210000}"/>
    <cellStyle name="Note 3 3 2 2 2" xfId="3252" xr:uid="{00000000-0005-0000-0000-0000AB210000}"/>
    <cellStyle name="Note 3 3 2 2 2 2" xfId="7476" xr:uid="{00000000-0005-0000-0000-0000AC210000}"/>
    <cellStyle name="Note 3 3 2 2 3" xfId="5331" xr:uid="{00000000-0005-0000-0000-0000AD210000}"/>
    <cellStyle name="Note 3 3 2 3" xfId="1435" xr:uid="{00000000-0005-0000-0000-0000AE210000}"/>
    <cellStyle name="Note 3 3 2 3 2" xfId="3665" xr:uid="{00000000-0005-0000-0000-0000AF210000}"/>
    <cellStyle name="Note 3 3 2 3 2 2" xfId="7889" xr:uid="{00000000-0005-0000-0000-0000B0210000}"/>
    <cellStyle name="Note 3 3 2 3 3" xfId="5744" xr:uid="{00000000-0005-0000-0000-0000B1210000}"/>
    <cellStyle name="Note 3 3 2 4" xfId="1849" xr:uid="{00000000-0005-0000-0000-0000B2210000}"/>
    <cellStyle name="Note 3 3 2 4 2" xfId="4078" xr:uid="{00000000-0005-0000-0000-0000B3210000}"/>
    <cellStyle name="Note 3 3 2 4 2 2" xfId="8302" xr:uid="{00000000-0005-0000-0000-0000B4210000}"/>
    <cellStyle name="Note 3 3 2 4 3" xfId="6157" xr:uid="{00000000-0005-0000-0000-0000B5210000}"/>
    <cellStyle name="Note 3 3 2 5" xfId="2262" xr:uid="{00000000-0005-0000-0000-0000B6210000}"/>
    <cellStyle name="Note 3 3 2 5 2" xfId="4491" xr:uid="{00000000-0005-0000-0000-0000B7210000}"/>
    <cellStyle name="Note 3 3 2 5 2 2" xfId="8715" xr:uid="{00000000-0005-0000-0000-0000B8210000}"/>
    <cellStyle name="Note 3 3 2 5 3" xfId="6570" xr:uid="{00000000-0005-0000-0000-0000B9210000}"/>
    <cellStyle name="Note 3 3 2 6" xfId="2698" xr:uid="{00000000-0005-0000-0000-0000BA210000}"/>
    <cellStyle name="Note 3 3 2 6 2" xfId="6983" xr:uid="{00000000-0005-0000-0000-0000BB210000}"/>
    <cellStyle name="Note 3 3 2 7" xfId="2757" xr:uid="{00000000-0005-0000-0000-0000BC210000}"/>
    <cellStyle name="Note 3 3 2 8" xfId="2838" xr:uid="{00000000-0005-0000-0000-0000BD210000}"/>
    <cellStyle name="Note 3 3 2 8 2" xfId="7063" xr:uid="{00000000-0005-0000-0000-0000BE210000}"/>
    <cellStyle name="Note 3 3 2 9" xfId="4918" xr:uid="{00000000-0005-0000-0000-0000BF210000}"/>
    <cellStyle name="Note 3 3 3" xfId="1019" xr:uid="{00000000-0005-0000-0000-0000C0210000}"/>
    <cellStyle name="Note 3 3 3 2" xfId="3251" xr:uid="{00000000-0005-0000-0000-0000C1210000}"/>
    <cellStyle name="Note 3 3 3 2 2" xfId="7475" xr:uid="{00000000-0005-0000-0000-0000C2210000}"/>
    <cellStyle name="Note 3 3 3 3" xfId="5330" xr:uid="{00000000-0005-0000-0000-0000C3210000}"/>
    <cellStyle name="Note 3 3 4" xfId="1434" xr:uid="{00000000-0005-0000-0000-0000C4210000}"/>
    <cellStyle name="Note 3 3 4 2" xfId="3664" xr:uid="{00000000-0005-0000-0000-0000C5210000}"/>
    <cellStyle name="Note 3 3 4 2 2" xfId="7888" xr:uid="{00000000-0005-0000-0000-0000C6210000}"/>
    <cellStyle name="Note 3 3 4 3" xfId="5743" xr:uid="{00000000-0005-0000-0000-0000C7210000}"/>
    <cellStyle name="Note 3 3 5" xfId="1848" xr:uid="{00000000-0005-0000-0000-0000C8210000}"/>
    <cellStyle name="Note 3 3 5 2" xfId="4077" xr:uid="{00000000-0005-0000-0000-0000C9210000}"/>
    <cellStyle name="Note 3 3 5 2 2" xfId="8301" xr:uid="{00000000-0005-0000-0000-0000CA210000}"/>
    <cellStyle name="Note 3 3 5 3" xfId="6156" xr:uid="{00000000-0005-0000-0000-0000CB210000}"/>
    <cellStyle name="Note 3 3 6" xfId="2261" xr:uid="{00000000-0005-0000-0000-0000CC210000}"/>
    <cellStyle name="Note 3 3 6 2" xfId="4490" xr:uid="{00000000-0005-0000-0000-0000CD210000}"/>
    <cellStyle name="Note 3 3 6 2 2" xfId="8714" xr:uid="{00000000-0005-0000-0000-0000CE210000}"/>
    <cellStyle name="Note 3 3 6 3" xfId="6569" xr:uid="{00000000-0005-0000-0000-0000CF210000}"/>
    <cellStyle name="Note 3 3 7" xfId="2697" xr:uid="{00000000-0005-0000-0000-0000D0210000}"/>
    <cellStyle name="Note 3 3 7 2" xfId="6982" xr:uid="{00000000-0005-0000-0000-0000D1210000}"/>
    <cellStyle name="Note 3 3 8" xfId="2756" xr:uid="{00000000-0005-0000-0000-0000D2210000}"/>
    <cellStyle name="Note 3 3 9" xfId="2837" xr:uid="{00000000-0005-0000-0000-0000D3210000}"/>
    <cellStyle name="Note 3 3 9 2" xfId="7062" xr:uid="{00000000-0005-0000-0000-0000D4210000}"/>
    <cellStyle name="Note 3 4" xfId="561" xr:uid="{00000000-0005-0000-0000-0000D5210000}"/>
    <cellStyle name="Note 3 4 2" xfId="1021" xr:uid="{00000000-0005-0000-0000-0000D6210000}"/>
    <cellStyle name="Note 3 4 2 2" xfId="3253" xr:uid="{00000000-0005-0000-0000-0000D7210000}"/>
    <cellStyle name="Note 3 4 2 2 2" xfId="7477" xr:uid="{00000000-0005-0000-0000-0000D8210000}"/>
    <cellStyle name="Note 3 4 2 3" xfId="5332" xr:uid="{00000000-0005-0000-0000-0000D9210000}"/>
    <cellStyle name="Note 3 4 3" xfId="1436" xr:uid="{00000000-0005-0000-0000-0000DA210000}"/>
    <cellStyle name="Note 3 4 3 2" xfId="3666" xr:uid="{00000000-0005-0000-0000-0000DB210000}"/>
    <cellStyle name="Note 3 4 3 2 2" xfId="7890" xr:uid="{00000000-0005-0000-0000-0000DC210000}"/>
    <cellStyle name="Note 3 4 3 3" xfId="5745" xr:uid="{00000000-0005-0000-0000-0000DD210000}"/>
    <cellStyle name="Note 3 4 4" xfId="1850" xr:uid="{00000000-0005-0000-0000-0000DE210000}"/>
    <cellStyle name="Note 3 4 4 2" xfId="4079" xr:uid="{00000000-0005-0000-0000-0000DF210000}"/>
    <cellStyle name="Note 3 4 4 2 2" xfId="8303" xr:uid="{00000000-0005-0000-0000-0000E0210000}"/>
    <cellStyle name="Note 3 4 4 3" xfId="6158" xr:uid="{00000000-0005-0000-0000-0000E1210000}"/>
    <cellStyle name="Note 3 4 5" xfId="2263" xr:uid="{00000000-0005-0000-0000-0000E2210000}"/>
    <cellStyle name="Note 3 4 5 2" xfId="4492" xr:uid="{00000000-0005-0000-0000-0000E3210000}"/>
    <cellStyle name="Note 3 4 5 2 2" xfId="8716" xr:uid="{00000000-0005-0000-0000-0000E4210000}"/>
    <cellStyle name="Note 3 4 5 3" xfId="6571" xr:uid="{00000000-0005-0000-0000-0000E5210000}"/>
    <cellStyle name="Note 3 4 6" xfId="2699" xr:uid="{00000000-0005-0000-0000-0000E6210000}"/>
    <cellStyle name="Note 3 4 6 2" xfId="6984" xr:uid="{00000000-0005-0000-0000-0000E7210000}"/>
    <cellStyle name="Note 3 4 7" xfId="2758" xr:uid="{00000000-0005-0000-0000-0000E8210000}"/>
    <cellStyle name="Note 3 4 8" xfId="2839" xr:uid="{00000000-0005-0000-0000-0000E9210000}"/>
    <cellStyle name="Note 3 4 8 2" xfId="7064" xr:uid="{00000000-0005-0000-0000-0000EA210000}"/>
    <cellStyle name="Note 3 4 9" xfId="4919" xr:uid="{00000000-0005-0000-0000-0000EB210000}"/>
    <cellStyle name="Note 3 5" xfId="562" xr:uid="{00000000-0005-0000-0000-0000EC210000}"/>
    <cellStyle name="Note 3 5 2" xfId="1022" xr:uid="{00000000-0005-0000-0000-0000ED210000}"/>
    <cellStyle name="Note 3 5 2 2" xfId="3254" xr:uid="{00000000-0005-0000-0000-0000EE210000}"/>
    <cellStyle name="Note 3 5 2 2 2" xfId="7478" xr:uid="{00000000-0005-0000-0000-0000EF210000}"/>
    <cellStyle name="Note 3 5 2 3" xfId="5333" xr:uid="{00000000-0005-0000-0000-0000F0210000}"/>
    <cellStyle name="Note 3 5 3" xfId="1437" xr:uid="{00000000-0005-0000-0000-0000F1210000}"/>
    <cellStyle name="Note 3 5 3 2" xfId="3667" xr:uid="{00000000-0005-0000-0000-0000F2210000}"/>
    <cellStyle name="Note 3 5 3 2 2" xfId="7891" xr:uid="{00000000-0005-0000-0000-0000F3210000}"/>
    <cellStyle name="Note 3 5 3 3" xfId="5746" xr:uid="{00000000-0005-0000-0000-0000F4210000}"/>
    <cellStyle name="Note 3 5 4" xfId="1851" xr:uid="{00000000-0005-0000-0000-0000F5210000}"/>
    <cellStyle name="Note 3 5 4 2" xfId="4080" xr:uid="{00000000-0005-0000-0000-0000F6210000}"/>
    <cellStyle name="Note 3 5 4 2 2" xfId="8304" xr:uid="{00000000-0005-0000-0000-0000F7210000}"/>
    <cellStyle name="Note 3 5 4 3" xfId="6159" xr:uid="{00000000-0005-0000-0000-0000F8210000}"/>
    <cellStyle name="Note 3 5 5" xfId="2264" xr:uid="{00000000-0005-0000-0000-0000F9210000}"/>
    <cellStyle name="Note 3 5 5 2" xfId="4493" xr:uid="{00000000-0005-0000-0000-0000FA210000}"/>
    <cellStyle name="Note 3 5 5 2 2" xfId="8717" xr:uid="{00000000-0005-0000-0000-0000FB210000}"/>
    <cellStyle name="Note 3 5 5 3" xfId="6572" xr:uid="{00000000-0005-0000-0000-0000FC210000}"/>
    <cellStyle name="Note 3 5 6" xfId="2700" xr:uid="{00000000-0005-0000-0000-0000FD210000}"/>
    <cellStyle name="Note 3 5 6 2" xfId="6985" xr:uid="{00000000-0005-0000-0000-0000FE210000}"/>
    <cellStyle name="Note 3 5 7" xfId="2759" xr:uid="{00000000-0005-0000-0000-0000FF210000}"/>
    <cellStyle name="Note 3 5 8" xfId="2840" xr:uid="{00000000-0005-0000-0000-000000220000}"/>
    <cellStyle name="Note 3 5 8 2" xfId="7065" xr:uid="{00000000-0005-0000-0000-000001220000}"/>
    <cellStyle name="Note 3 5 9" xfId="4920" xr:uid="{00000000-0005-0000-0000-000002220000}"/>
    <cellStyle name="Output" xfId="563" builtinId="21" customBuiltin="1"/>
    <cellStyle name="Output 2" xfId="564" xr:uid="{00000000-0005-0000-0000-000004220000}"/>
    <cellStyle name="Percent" xfId="4495" builtinId="5"/>
    <cellStyle name="Percent 2" xfId="1023" xr:uid="{00000000-0005-0000-0000-000006220000}"/>
    <cellStyle name="Percent 3" xfId="4500" xr:uid="{00000000-0005-0000-0000-000007220000}"/>
    <cellStyle name="Percent 4" xfId="4503" xr:uid="{00000000-0005-0000-0000-000008220000}"/>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ROJECTS/2-Develop/Treasure%20Island%20I/2.%20FINANCING/2.2%20%20Proforma%20Analyses/Development%20Proformas/Operating%20Budget/Pages%20from%20Mercy%20TI%2011-11-20%20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ROJECTS/2-Develop/Treasure%20Island%20I/2.%20FINANCING/2.2%20%20Proforma%20Analyses/Development%20Proformas/CEI%20Proforma/Pages%20from%20Treasure%20Island%205-4-21%20v2.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C:\PROJECTS\2-Develop\Treasure%20Island%20I\2.%20FINANCING\2.5%20%20Funding%20Sources\2.5.4%20%20Equity\TCAC%20Funding\Application\Draft%201-%204.22.21%20-%20old\Section%2040%20-%20TCAC%20Excel%20Sheet\Pages%20from%20Treasure%20Island%204-26-21%20-NH-%20UPDATED%20.xlsx?EC23B685" TargetMode="External"/><Relationship Id="rId1" Type="http://schemas.openxmlformats.org/officeDocument/2006/relationships/externalLinkPath" Target="file:///\\EC23B685\Pages%20from%20Treasure%20Island%204-26-21%20-NH-%20UPDATED%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iana%20Downton\Box\All%20Staff%20Files\Diana%20Downton\Mercy%20-%20Treasure%20Island\Treasure%20Island%205-4-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 Budget updates"/>
      <sheetName val="SF cost"/>
      <sheetName val="Operating Budget"/>
    </sheetNames>
    <sheetDataSet>
      <sheetData sheetId="0"/>
      <sheetData sheetId="1"/>
      <sheetData sheetId="2">
        <row r="20">
          <cell r="B20">
            <v>17600</v>
          </cell>
        </row>
        <row r="25">
          <cell r="B25">
            <v>59478</v>
          </cell>
        </row>
        <row r="26">
          <cell r="B26">
            <v>81000</v>
          </cell>
        </row>
        <row r="28">
          <cell r="B28">
            <v>116640</v>
          </cell>
        </row>
        <row r="32">
          <cell r="B32">
            <v>8000</v>
          </cell>
        </row>
        <row r="34">
          <cell r="B34">
            <v>14000</v>
          </cell>
        </row>
        <row r="38">
          <cell r="B38">
            <v>28150</v>
          </cell>
        </row>
        <row r="39">
          <cell r="B39">
            <v>70650</v>
          </cell>
        </row>
        <row r="41">
          <cell r="B41">
            <v>1200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ow r="43">
          <cell r="G43"/>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ow r="45">
          <cell r="G45">
            <v>3656562</v>
          </cell>
          <cell r="H45"/>
        </row>
        <row r="46">
          <cell r="G46">
            <v>405656</v>
          </cell>
          <cell r="H46"/>
        </row>
        <row r="75">
          <cell r="G75">
            <v>3740000</v>
          </cell>
          <cell r="H7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 A"/>
      <sheetName val="debt - B"/>
      <sheetName val="main spreadsheet"/>
      <sheetName val="Bond Worksheets"/>
      <sheetName val="Construction S&amp;U"/>
      <sheetName val="RAD Worksheet"/>
      <sheetName val="Sheet2"/>
    </sheetNames>
    <sheetDataSet>
      <sheetData sheetId="0"/>
      <sheetData sheetId="1"/>
      <sheetData sheetId="2"/>
      <sheetData sheetId="3">
        <row r="4">
          <cell r="BU4">
            <v>29215000</v>
          </cell>
          <cell r="BZ4">
            <v>4.6600000000000003E-2</v>
          </cell>
        </row>
        <row r="6">
          <cell r="BU6">
            <v>32594529.475253925</v>
          </cell>
        </row>
        <row r="7">
          <cell r="BU7">
            <v>1068280.3852288101</v>
          </cell>
        </row>
        <row r="8">
          <cell r="BU8">
            <v>13753000</v>
          </cell>
        </row>
        <row r="13">
          <cell r="BZ13">
            <v>3.15E-2</v>
          </cell>
        </row>
        <row r="14">
          <cell r="BZ14">
            <v>3.5000000000000003E-2</v>
          </cell>
        </row>
        <row r="15">
          <cell r="BU15">
            <v>1160000</v>
          </cell>
          <cell r="CB15">
            <v>44946553.647559911</v>
          </cell>
        </row>
        <row r="16">
          <cell r="BU16">
            <v>1000</v>
          </cell>
        </row>
        <row r="23">
          <cell r="M23">
            <v>7696</v>
          </cell>
        </row>
        <row r="25">
          <cell r="BU25">
            <v>25000</v>
          </cell>
        </row>
        <row r="28">
          <cell r="I28">
            <v>2681</v>
          </cell>
        </row>
        <row r="29">
          <cell r="I29">
            <v>3600</v>
          </cell>
          <cell r="BU29">
            <v>74324468</v>
          </cell>
        </row>
        <row r="30">
          <cell r="I30">
            <v>3834</v>
          </cell>
        </row>
        <row r="31">
          <cell r="BU31">
            <v>7450426.6400000006</v>
          </cell>
        </row>
        <row r="32">
          <cell r="BU32">
            <v>3173070.6</v>
          </cell>
        </row>
        <row r="33">
          <cell r="BU33">
            <v>1586535</v>
          </cell>
        </row>
        <row r="34">
          <cell r="BU34">
            <v>5002297</v>
          </cell>
        </row>
        <row r="35">
          <cell r="BU35">
            <v>3212988</v>
          </cell>
        </row>
        <row r="36">
          <cell r="BU36">
            <v>1970641</v>
          </cell>
        </row>
        <row r="39">
          <cell r="BU39">
            <v>572650</v>
          </cell>
        </row>
        <row r="41">
          <cell r="BU41">
            <v>4836021.3119999999</v>
          </cell>
        </row>
        <row r="42">
          <cell r="BU42">
            <v>1355200</v>
          </cell>
        </row>
        <row r="43">
          <cell r="BU43">
            <v>253290</v>
          </cell>
          <cell r="CE43">
            <v>64374815.88952557</v>
          </cell>
        </row>
        <row r="44">
          <cell r="M44">
            <v>39518.75</v>
          </cell>
          <cell r="CE44">
            <v>0.54899999999999993</v>
          </cell>
          <cell r="DK44">
            <v>543</v>
          </cell>
        </row>
        <row r="45">
          <cell r="CE45">
            <v>15465358.288561083</v>
          </cell>
          <cell r="DK45">
            <v>825</v>
          </cell>
        </row>
        <row r="46">
          <cell r="BU46">
            <v>170000</v>
          </cell>
          <cell r="DK46">
            <v>1108</v>
          </cell>
        </row>
        <row r="47">
          <cell r="M47">
            <v>1694050.9547659131</v>
          </cell>
          <cell r="BU47">
            <v>100000</v>
          </cell>
          <cell r="DK47">
            <v>1390</v>
          </cell>
        </row>
        <row r="48">
          <cell r="BU48">
            <v>957227.85292220593</v>
          </cell>
          <cell r="DN48">
            <v>100007</v>
          </cell>
          <cell r="DO48">
            <v>25762</v>
          </cell>
        </row>
        <row r="49">
          <cell r="M49">
            <v>57762.6</v>
          </cell>
        </row>
        <row r="50">
          <cell r="M50">
            <v>69000</v>
          </cell>
          <cell r="BU50">
            <v>17500</v>
          </cell>
        </row>
        <row r="51">
          <cell r="M51">
            <v>15000</v>
          </cell>
          <cell r="BU51">
            <v>2119502.7485112469</v>
          </cell>
          <cell r="BX51">
            <v>2119502.7485112469</v>
          </cell>
        </row>
        <row r="52">
          <cell r="BU52">
            <v>1498638.3070281546</v>
          </cell>
          <cell r="DK52">
            <v>4847425.9950252986</v>
          </cell>
        </row>
        <row r="53">
          <cell r="BU53">
            <v>1068280.3852288101</v>
          </cell>
        </row>
        <row r="55">
          <cell r="BU55">
            <v>980000</v>
          </cell>
        </row>
        <row r="56">
          <cell r="BU56">
            <v>0</v>
          </cell>
        </row>
        <row r="57">
          <cell r="L57">
            <v>5000</v>
          </cell>
          <cell r="BU57">
            <v>1540130.0976847168</v>
          </cell>
        </row>
        <row r="58">
          <cell r="BU58">
            <v>15000</v>
          </cell>
        </row>
        <row r="59">
          <cell r="BU59">
            <v>107054.25995025298</v>
          </cell>
          <cell r="CE59">
            <v>798401.74178086652</v>
          </cell>
        </row>
        <row r="61">
          <cell r="E61">
            <v>0.70326357940301731</v>
          </cell>
          <cell r="BU61">
            <v>35000</v>
          </cell>
        </row>
        <row r="62">
          <cell r="E62">
            <v>0.29673642059698269</v>
          </cell>
        </row>
        <row r="63">
          <cell r="BU63">
            <v>65000</v>
          </cell>
        </row>
        <row r="64">
          <cell r="BU64">
            <v>15000</v>
          </cell>
        </row>
        <row r="65">
          <cell r="BU65">
            <v>198500</v>
          </cell>
        </row>
        <row r="67">
          <cell r="BU67">
            <v>15000</v>
          </cell>
        </row>
        <row r="69">
          <cell r="BU69">
            <v>50000</v>
          </cell>
        </row>
        <row r="70">
          <cell r="BU70">
            <v>350000</v>
          </cell>
        </row>
        <row r="72">
          <cell r="BU72">
            <v>1871724.1047172765</v>
          </cell>
        </row>
        <row r="77">
          <cell r="CY77">
            <v>4507655.3647559909</v>
          </cell>
          <cell r="CZ77">
            <v>220000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27" zoomScaleNormal="100" zoomScaleSheetLayoutView="100" workbookViewId="0">
      <selection activeCell="E14" sqref="E14:AK16"/>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64" t="s">
        <v>582</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6" t="s">
        <v>1388</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6"/>
    </row>
    <row r="8" spans="1:38" ht="13">
      <c r="A8" s="327"/>
      <c r="B8" s="325"/>
      <c r="C8" s="32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6"/>
    </row>
    <row r="9" spans="1:38" ht="13">
      <c r="A9" s="327"/>
      <c r="B9" s="325"/>
      <c r="C9" s="32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6" t="s">
        <v>1392</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6"/>
    </row>
    <row r="12" spans="1:38" ht="13">
      <c r="A12" s="327"/>
      <c r="B12" s="325"/>
      <c r="C12" s="32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6"/>
    </row>
    <row r="13" spans="1:38" s="717" customFormat="1" ht="13">
      <c r="A13" s="327"/>
      <c r="B13" s="325"/>
      <c r="C13" s="32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6"/>
    </row>
    <row r="14" spans="1:38" s="717" customFormat="1" ht="13.15" customHeight="1">
      <c r="A14" s="327"/>
      <c r="B14" s="325"/>
      <c r="C14" s="326"/>
      <c r="E14" s="1868" t="s">
        <v>2168</v>
      </c>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746"/>
    </row>
    <row r="15" spans="1:38" s="717" customFormat="1" ht="13.15" customHeight="1">
      <c r="A15" s="327"/>
      <c r="B15" s="325"/>
      <c r="C15" s="326"/>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746"/>
    </row>
    <row r="16" spans="1:38" s="717" customFormat="1" ht="13">
      <c r="A16" s="327"/>
      <c r="B16" s="325"/>
      <c r="C16" s="326"/>
      <c r="D16" s="746"/>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c r="AH16" s="1868"/>
      <c r="AI16" s="1868"/>
      <c r="AJ16" s="1868"/>
      <c r="AK16" s="1868"/>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8" t="s">
        <v>1520</v>
      </c>
      <c r="E18" s="1868"/>
      <c r="F18" s="1868"/>
      <c r="G18" s="1868"/>
      <c r="H18" s="1868"/>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325"/>
    </row>
    <row r="19" spans="1:38" ht="13">
      <c r="A19" s="327"/>
      <c r="B19" s="325"/>
      <c r="C19" s="326"/>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325"/>
    </row>
    <row r="20" spans="1:38" s="717" customFormat="1" ht="13">
      <c r="A20" s="327"/>
      <c r="B20" s="325"/>
      <c r="C20" s="326"/>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325"/>
    </row>
    <row r="21" spans="1:38" s="717" customFormat="1" ht="13.15" customHeight="1">
      <c r="A21" s="327"/>
      <c r="B21" s="325"/>
      <c r="C21" s="326"/>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325"/>
    </row>
    <row r="22" spans="1:38" s="717" customFormat="1" ht="13">
      <c r="A22" s="327"/>
      <c r="B22" s="325"/>
      <c r="C22" s="326"/>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325"/>
    </row>
    <row r="23" spans="1:38" s="717" customFormat="1" ht="13">
      <c r="A23" s="327"/>
      <c r="B23" s="325"/>
      <c r="C23" s="326"/>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325"/>
    </row>
    <row r="24" spans="1:38" ht="13">
      <c r="A24" s="327"/>
      <c r="B24" s="325"/>
      <c r="C24" s="326"/>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325"/>
    </row>
    <row r="25" spans="1:38" s="717" customFormat="1" ht="13">
      <c r="A25" s="327"/>
      <c r="B25" s="325"/>
      <c r="C25" s="326"/>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325"/>
    </row>
    <row r="26" spans="1:38" s="717" customFormat="1" ht="13">
      <c r="A26" s="327"/>
      <c r="B26" s="325"/>
      <c r="C26" s="326"/>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325"/>
    </row>
    <row r="27" spans="1:38" s="717" customFormat="1" ht="11.9" customHeight="1">
      <c r="A27" s="327"/>
      <c r="B27" s="325"/>
      <c r="C27" s="326"/>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325"/>
    </row>
    <row r="28" spans="1:38" s="717" customFormat="1" ht="13.15" customHeight="1">
      <c r="A28" s="327"/>
      <c r="B28" s="325"/>
      <c r="C28" s="326"/>
      <c r="E28" s="1868" t="s">
        <v>2169</v>
      </c>
      <c r="F28" s="1868"/>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325"/>
    </row>
    <row r="29" spans="1:38" s="717" customFormat="1" ht="13.15" customHeight="1">
      <c r="A29" s="327"/>
      <c r="B29" s="325"/>
      <c r="C29" s="326"/>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325"/>
    </row>
    <row r="30" spans="1:38" s="717" customFormat="1" ht="13">
      <c r="A30" s="327"/>
      <c r="B30" s="325"/>
      <c r="C30" s="326"/>
      <c r="D30" s="746"/>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9" t="s">
        <v>1393</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ht="13">
      <c r="A33" s="327"/>
      <c r="B33" s="325"/>
      <c r="C33" s="326"/>
      <c r="D33" s="746"/>
      <c r="E33" s="1875" t="s">
        <v>2408</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ht="13">
      <c r="A34" s="149"/>
      <c r="C34" s="5"/>
    </row>
    <row r="35" spans="1:38">
      <c r="A35" s="149"/>
      <c r="D35" s="1867" t="s">
        <v>2409</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ht="13">
      <c r="A37" s="149"/>
      <c r="D37" s="250"/>
      <c r="E37" s="1874" t="s">
        <v>1092</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ht="13">
      <c r="A38" s="149"/>
      <c r="D38" s="250"/>
      <c r="E38" s="1874" t="s">
        <v>1391</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8" customFormat="1" ht="13.15" customHeight="1">
      <c r="A42" s="149"/>
      <c r="B42"/>
      <c r="C42" s="5"/>
      <c r="D42" s="149"/>
      <c r="E42" s="149" t="s">
        <v>689</v>
      </c>
      <c r="F42" s="1868" t="s">
        <v>1358</v>
      </c>
    </row>
    <row r="43" spans="1:38" s="1868" customFormat="1" ht="13.15"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9" t="s">
        <v>1472</v>
      </c>
      <c r="G45" s="1879"/>
      <c r="H45" s="1879"/>
      <c r="I45" s="1879"/>
      <c r="J45" s="1879"/>
      <c r="K45" s="1879"/>
      <c r="L45" s="1879"/>
      <c r="M45" s="1879"/>
      <c r="N45" s="1879"/>
      <c r="O45" s="1879"/>
      <c r="P45" s="1879"/>
      <c r="Q45" s="1879"/>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row>
    <row r="46" spans="1:38" s="770" customFormat="1" ht="13">
      <c r="A46" s="149"/>
      <c r="B46" s="717"/>
      <c r="C46" s="5"/>
      <c r="D46" s="149"/>
      <c r="E46" s="14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79"/>
      <c r="AK46" s="1879"/>
      <c r="AL46" s="1879"/>
    </row>
    <row r="47" spans="1:38" s="770" customFormat="1" ht="13.15" customHeight="1">
      <c r="A47" s="149"/>
      <c r="B47" s="717"/>
      <c r="C47" s="5"/>
      <c r="D47" s="149"/>
      <c r="E47" s="149"/>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79"/>
      <c r="AK47" s="1879"/>
      <c r="AL47" s="1879"/>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8" t="s">
        <v>1473</v>
      </c>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row>
    <row r="51" spans="1:38" ht="13">
      <c r="A51" s="149"/>
      <c r="C51" s="5"/>
      <c r="D51" s="149"/>
      <c r="E51" s="149"/>
      <c r="F51" s="1868"/>
      <c r="G51" s="1868"/>
      <c r="H51" s="1868"/>
      <c r="I51" s="1868"/>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row>
    <row r="52" spans="1:38" ht="13">
      <c r="A52" s="149"/>
      <c r="C52" s="5"/>
      <c r="D52" s="149"/>
      <c r="F52" s="1868"/>
      <c r="G52" s="1868"/>
      <c r="H52" s="1868"/>
      <c r="I52" s="1868"/>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70" t="s">
        <v>1394</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0" t="s">
        <v>609</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8" t="s">
        <v>1474</v>
      </c>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row>
    <row r="60" spans="1:38" s="2" customFormat="1" ht="13">
      <c r="A60" s="327"/>
      <c r="B60" s="325"/>
      <c r="C60" s="326"/>
      <c r="D60" s="326"/>
      <c r="E60" s="327"/>
      <c r="F60" s="331"/>
      <c r="G60" s="1878"/>
      <c r="H60" s="1878"/>
      <c r="I60" s="1878"/>
      <c r="J60" s="1878"/>
      <c r="K60" s="1878"/>
      <c r="L60" s="1878"/>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8" t="s">
        <v>1360</v>
      </c>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row>
    <row r="67" spans="1:37" ht="13">
      <c r="A67" s="149"/>
      <c r="C67" s="5"/>
      <c r="D67" s="149"/>
      <c r="E67" s="149"/>
      <c r="F67" s="9"/>
      <c r="G67" s="1868"/>
      <c r="H67" s="1868"/>
      <c r="I67" s="1868"/>
      <c r="J67" s="1868"/>
      <c r="K67" s="1868"/>
      <c r="L67" s="1868"/>
      <c r="M67" s="1868"/>
      <c r="N67" s="1868"/>
      <c r="O67" s="1868"/>
      <c r="P67" s="1868"/>
      <c r="Q67" s="1868"/>
      <c r="R67" s="1868"/>
      <c r="S67" s="1868"/>
      <c r="T67" s="1868"/>
      <c r="U67" s="1868"/>
      <c r="V67" s="1868"/>
      <c r="W67" s="1868"/>
      <c r="X67" s="1868"/>
      <c r="Y67" s="1868"/>
      <c r="Z67" s="1868"/>
      <c r="AA67" s="1868"/>
      <c r="AB67" s="1868"/>
      <c r="AC67" s="1868"/>
      <c r="AD67" s="1868"/>
      <c r="AE67" s="1868"/>
      <c r="AF67" s="1868"/>
      <c r="AG67" s="1868"/>
      <c r="AH67" s="1868"/>
      <c r="AI67" s="1868"/>
      <c r="AJ67" s="1868"/>
      <c r="AK67" s="1868"/>
    </row>
    <row r="68" spans="1:37" ht="13">
      <c r="A68" s="149"/>
      <c r="C68" s="5"/>
      <c r="D68" s="149"/>
      <c r="E68" s="149"/>
      <c r="F68" s="9"/>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row>
    <row r="69" spans="1:37" ht="13.15" customHeight="1">
      <c r="A69" s="149"/>
      <c r="C69" s="5"/>
      <c r="D69" s="149"/>
      <c r="E69" s="149"/>
      <c r="F69" s="9" t="s">
        <v>541</v>
      </c>
      <c r="G69" s="1868" t="s">
        <v>1361</v>
      </c>
      <c r="H69" s="1868"/>
      <c r="I69" s="1868"/>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row>
    <row r="70" spans="1:37" ht="13">
      <c r="A70" s="149"/>
      <c r="C70" s="5"/>
      <c r="D70" s="149"/>
      <c r="E70" s="149"/>
      <c r="F70" s="379"/>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8" t="s">
        <v>1362</v>
      </c>
      <c r="H72" s="1868"/>
      <c r="I72" s="1868"/>
      <c r="J72" s="1868"/>
      <c r="K72" s="1868"/>
      <c r="L72" s="1868"/>
      <c r="M72" s="1868"/>
      <c r="N72" s="1868"/>
      <c r="O72" s="1868"/>
      <c r="P72" s="1868"/>
      <c r="Q72" s="1868"/>
      <c r="R72" s="1868"/>
      <c r="S72" s="1868"/>
      <c r="T72" s="1868"/>
      <c r="U72" s="1868"/>
      <c r="V72" s="1868"/>
      <c r="W72" s="1868"/>
      <c r="X72" s="1868"/>
      <c r="Y72" s="1868"/>
      <c r="Z72" s="1868"/>
      <c r="AA72" s="1868"/>
      <c r="AB72" s="1868"/>
      <c r="AC72" s="1868"/>
      <c r="AD72" s="1868"/>
      <c r="AE72" s="1868"/>
      <c r="AF72" s="1868"/>
      <c r="AG72" s="1868"/>
      <c r="AH72" s="1868"/>
      <c r="AI72" s="1868"/>
      <c r="AJ72" s="1868"/>
      <c r="AK72" s="1868"/>
    </row>
    <row r="73" spans="1:37" ht="13">
      <c r="A73" s="149"/>
      <c r="C73" s="5"/>
      <c r="D73" s="149"/>
      <c r="E73" s="149"/>
      <c r="F73" s="249"/>
      <c r="G73" s="1868"/>
      <c r="H73" s="1868"/>
      <c r="I73" s="1868"/>
      <c r="J73" s="1868"/>
      <c r="K73" s="1868"/>
      <c r="L73" s="1868"/>
      <c r="M73" s="1868"/>
      <c r="N73" s="1868"/>
      <c r="O73" s="1868"/>
      <c r="P73" s="1868"/>
      <c r="Q73" s="1868"/>
      <c r="R73" s="1868"/>
      <c r="S73" s="1868"/>
      <c r="T73" s="1868"/>
      <c r="U73" s="1868"/>
      <c r="V73" s="1868"/>
      <c r="W73" s="1868"/>
      <c r="X73" s="1868"/>
      <c r="Y73" s="1868"/>
      <c r="Z73" s="1868"/>
      <c r="AA73" s="1868"/>
      <c r="AB73" s="1868"/>
      <c r="AC73" s="1868"/>
      <c r="AD73" s="1868"/>
      <c r="AE73" s="1868"/>
      <c r="AF73" s="1868"/>
      <c r="AG73" s="1868"/>
      <c r="AH73" s="1868"/>
      <c r="AI73" s="1868"/>
      <c r="AJ73" s="1868"/>
      <c r="AK73" s="1868"/>
    </row>
    <row r="74" spans="1:37" ht="13">
      <c r="A74" s="149"/>
      <c r="C74" s="5"/>
      <c r="D74" s="149"/>
      <c r="E74" s="149"/>
      <c r="F74" s="249" t="s">
        <v>541</v>
      </c>
      <c r="G74" s="1868" t="s">
        <v>1363</v>
      </c>
      <c r="H74" s="1868"/>
      <c r="I74" s="1868"/>
      <c r="J74" s="1868"/>
      <c r="K74" s="1868"/>
      <c r="L74" s="1868"/>
      <c r="M74" s="1868"/>
      <c r="N74" s="1868"/>
      <c r="O74" s="1868"/>
      <c r="P74" s="1868"/>
      <c r="Q74" s="1868"/>
      <c r="R74" s="1868"/>
      <c r="S74" s="1868"/>
      <c r="T74" s="1868"/>
      <c r="U74" s="1868"/>
      <c r="V74" s="1868"/>
      <c r="W74" s="1868"/>
      <c r="X74" s="1868"/>
      <c r="Y74" s="1868"/>
      <c r="Z74" s="1868"/>
      <c r="AA74" s="1868"/>
      <c r="AB74" s="1868"/>
      <c r="AC74" s="1868"/>
      <c r="AD74" s="1868"/>
      <c r="AE74" s="1868"/>
      <c r="AF74" s="1868"/>
      <c r="AG74" s="1868"/>
      <c r="AH74" s="1868"/>
      <c r="AI74" s="1868"/>
      <c r="AJ74" s="1868"/>
      <c r="AK74" s="1868"/>
    </row>
    <row r="75" spans="1:37" ht="13">
      <c r="A75" s="149"/>
      <c r="C75" s="5"/>
      <c r="D75" s="149"/>
      <c r="E75" s="149"/>
      <c r="F75" s="249"/>
      <c r="G75" s="1868"/>
      <c r="H75" s="1868"/>
      <c r="I75" s="1868"/>
      <c r="J75" s="1868"/>
      <c r="K75" s="1868"/>
      <c r="L75" s="1868"/>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1868"/>
      <c r="AJ75" s="1868"/>
      <c r="AK75" s="1868"/>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8" t="s">
        <v>1364</v>
      </c>
      <c r="H82" s="1868"/>
      <c r="I82" s="1868"/>
      <c r="J82" s="1868"/>
      <c r="K82" s="1868"/>
      <c r="L82" s="1868"/>
      <c r="M82" s="1868"/>
      <c r="N82" s="1868"/>
      <c r="O82" s="1868"/>
      <c r="P82" s="1868"/>
      <c r="Q82" s="1868"/>
      <c r="R82" s="1868"/>
      <c r="S82" s="1868"/>
      <c r="T82" s="1868"/>
      <c r="U82" s="1868"/>
      <c r="V82" s="1868"/>
      <c r="W82" s="1868"/>
      <c r="X82" s="1868"/>
      <c r="Y82" s="1868"/>
      <c r="Z82" s="1868"/>
      <c r="AA82" s="1868"/>
      <c r="AB82" s="1868"/>
      <c r="AC82" s="1868"/>
      <c r="AD82" s="1868"/>
      <c r="AE82" s="1868"/>
      <c r="AF82" s="1868"/>
      <c r="AG82" s="1868"/>
      <c r="AH82" s="1868"/>
      <c r="AI82" s="1868"/>
      <c r="AJ82" s="1868"/>
      <c r="AK82" s="1868"/>
    </row>
    <row r="83" spans="1:37" ht="13">
      <c r="A83" s="149"/>
      <c r="C83" s="5"/>
      <c r="D83" s="149"/>
      <c r="E83" s="149"/>
      <c r="F83" s="149"/>
      <c r="G83" s="1868"/>
      <c r="H83" s="1868"/>
      <c r="I83" s="1868"/>
      <c r="J83" s="1868"/>
      <c r="K83" s="1868"/>
      <c r="L83" s="1868"/>
      <c r="M83" s="1868"/>
      <c r="N83" s="1868"/>
      <c r="O83" s="1868"/>
      <c r="P83" s="1868"/>
      <c r="Q83" s="1868"/>
      <c r="R83" s="1868"/>
      <c r="S83" s="1868"/>
      <c r="T83" s="1868"/>
      <c r="U83" s="1868"/>
      <c r="V83" s="1868"/>
      <c r="W83" s="1868"/>
      <c r="X83" s="1868"/>
      <c r="Y83" s="1868"/>
      <c r="Z83" s="1868"/>
      <c r="AA83" s="1868"/>
      <c r="AB83" s="1868"/>
      <c r="AC83" s="1868"/>
      <c r="AD83" s="1868"/>
      <c r="AE83" s="1868"/>
      <c r="AF83" s="1868"/>
      <c r="AG83" s="1868"/>
      <c r="AH83" s="1868"/>
      <c r="AI83" s="1868"/>
      <c r="AJ83" s="1868"/>
      <c r="AK83" s="1868"/>
    </row>
    <row r="84" spans="1:37" s="717" customFormat="1" ht="13">
      <c r="A84" s="149"/>
      <c r="C84" s="5"/>
      <c r="D84" s="149"/>
      <c r="E84" s="149"/>
      <c r="F84" s="149"/>
      <c r="G84" s="1868"/>
      <c r="H84" s="1868"/>
      <c r="I84" s="1868"/>
      <c r="J84" s="1868"/>
      <c r="K84" s="1868"/>
      <c r="L84" s="1868"/>
      <c r="M84" s="1868"/>
      <c r="N84" s="1868"/>
      <c r="O84" s="1868"/>
      <c r="P84" s="1868"/>
      <c r="Q84" s="1868"/>
      <c r="R84" s="1868"/>
      <c r="S84" s="1868"/>
      <c r="T84" s="1868"/>
      <c r="U84" s="1868"/>
      <c r="V84" s="1868"/>
      <c r="W84" s="1868"/>
      <c r="X84" s="1868"/>
      <c r="Y84" s="1868"/>
      <c r="Z84" s="1868"/>
      <c r="AA84" s="1868"/>
      <c r="AB84" s="1868"/>
      <c r="AC84" s="1868"/>
      <c r="AD84" s="1868"/>
      <c r="AE84" s="1868"/>
      <c r="AF84" s="1868"/>
      <c r="AG84" s="1868"/>
      <c r="AH84" s="1868"/>
      <c r="AI84" s="1868"/>
      <c r="AJ84" s="1868"/>
      <c r="AK84" s="1868"/>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8" t="s">
        <v>1365</v>
      </c>
      <c r="H86" s="1868"/>
      <c r="I86" s="1868"/>
      <c r="J86" s="1868"/>
      <c r="K86" s="1868"/>
      <c r="L86" s="1868"/>
      <c r="M86" s="1868"/>
      <c r="N86" s="1868"/>
      <c r="O86" s="1868"/>
      <c r="P86" s="1868"/>
      <c r="Q86" s="1868"/>
      <c r="R86" s="1868"/>
      <c r="S86" s="1868"/>
      <c r="T86" s="1868"/>
      <c r="U86" s="1868"/>
      <c r="V86" s="1868"/>
      <c r="W86" s="1868"/>
      <c r="X86" s="1868"/>
      <c r="Y86" s="1868"/>
      <c r="Z86" s="1868"/>
      <c r="AA86" s="1868"/>
      <c r="AB86" s="1868"/>
      <c r="AC86" s="1868"/>
      <c r="AD86" s="1868"/>
      <c r="AE86" s="1868"/>
      <c r="AF86" s="1868"/>
      <c r="AG86" s="1868"/>
      <c r="AH86" s="1868"/>
      <c r="AI86" s="1868"/>
      <c r="AJ86" s="1868"/>
      <c r="AK86" s="1868"/>
    </row>
    <row r="87" spans="1:37" ht="13">
      <c r="A87" s="149"/>
      <c r="C87" s="5"/>
      <c r="D87" s="149"/>
      <c r="E87" s="149"/>
      <c r="F87" s="149"/>
      <c r="G87" s="1868"/>
      <c r="H87" s="1868"/>
      <c r="I87" s="1868"/>
      <c r="J87" s="1868"/>
      <c r="K87" s="1868"/>
      <c r="L87" s="1868"/>
      <c r="M87" s="1868"/>
      <c r="N87" s="1868"/>
      <c r="O87" s="1868"/>
      <c r="P87" s="1868"/>
      <c r="Q87" s="1868"/>
      <c r="R87" s="1868"/>
      <c r="S87" s="1868"/>
      <c r="T87" s="1868"/>
      <c r="U87" s="1868"/>
      <c r="V87" s="1868"/>
      <c r="W87" s="1868"/>
      <c r="X87" s="1868"/>
      <c r="Y87" s="1868"/>
      <c r="Z87" s="1868"/>
      <c r="AA87" s="1868"/>
      <c r="AB87" s="1868"/>
      <c r="AC87" s="1868"/>
      <c r="AD87" s="1868"/>
      <c r="AE87" s="1868"/>
      <c r="AF87" s="1868"/>
      <c r="AG87" s="1868"/>
      <c r="AH87" s="1868"/>
      <c r="AI87" s="1868"/>
      <c r="AJ87" s="1868"/>
      <c r="AK87" s="1868"/>
    </row>
    <row r="88" spans="1:37" ht="13">
      <c r="A88" s="149"/>
      <c r="C88" s="5"/>
      <c r="D88" s="149"/>
      <c r="E88" s="149"/>
      <c r="G88" s="1868"/>
      <c r="H88" s="1868"/>
      <c r="I88" s="1868"/>
      <c r="J88" s="1868"/>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8"/>
      <c r="AI88" s="1868"/>
      <c r="AJ88" s="1868"/>
      <c r="AK88" s="1868"/>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6" t="s">
        <v>1366</v>
      </c>
      <c r="H90" s="1876"/>
      <c r="I90" s="1876"/>
      <c r="J90" s="1876"/>
      <c r="K90" s="1876"/>
      <c r="L90" s="1876"/>
      <c r="M90" s="1876"/>
      <c r="N90" s="1876"/>
      <c r="O90" s="1876"/>
      <c r="P90" s="1876"/>
      <c r="Q90" s="1876"/>
      <c r="R90" s="1876"/>
      <c r="S90" s="1876"/>
      <c r="T90" s="1876"/>
      <c r="U90" s="1876"/>
      <c r="V90" s="1876"/>
      <c r="W90" s="1876"/>
      <c r="X90" s="1876"/>
      <c r="Y90" s="1876"/>
      <c r="Z90" s="1876"/>
      <c r="AA90" s="1876"/>
      <c r="AB90" s="1876"/>
      <c r="AC90" s="1876"/>
      <c r="AD90" s="1876"/>
      <c r="AE90" s="1876"/>
      <c r="AF90" s="1876"/>
      <c r="AG90" s="1876"/>
      <c r="AH90" s="1876"/>
      <c r="AI90" s="1876"/>
      <c r="AJ90" s="1876"/>
      <c r="AK90" s="1876"/>
    </row>
    <row r="91" spans="1:37" s="717" customFormat="1" ht="13">
      <c r="A91" s="149"/>
      <c r="C91" s="5"/>
      <c r="D91" s="149"/>
      <c r="E91" s="149"/>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row>
    <row r="92" spans="1:37" ht="13">
      <c r="A92" s="149"/>
      <c r="C92" s="5"/>
      <c r="D92" s="149"/>
      <c r="E92" s="149"/>
      <c r="G92" s="1876"/>
      <c r="H92" s="1876"/>
      <c r="I92" s="1876"/>
      <c r="J92" s="1876"/>
      <c r="K92" s="1876"/>
      <c r="L92" s="1876"/>
      <c r="M92" s="1876"/>
      <c r="N92" s="1876"/>
      <c r="O92" s="1876"/>
      <c r="P92" s="1876"/>
      <c r="Q92" s="1876"/>
      <c r="R92" s="1876"/>
      <c r="S92" s="1876"/>
      <c r="T92" s="1876"/>
      <c r="U92" s="1876"/>
      <c r="V92" s="1876"/>
      <c r="W92" s="1876"/>
      <c r="X92" s="1876"/>
      <c r="Y92" s="1876"/>
      <c r="Z92" s="1876"/>
      <c r="AA92" s="1876"/>
      <c r="AB92" s="1876"/>
      <c r="AC92" s="1876"/>
      <c r="AD92" s="1876"/>
      <c r="AE92" s="1876"/>
      <c r="AF92" s="1876"/>
      <c r="AG92" s="1876"/>
      <c r="AH92" s="1876"/>
      <c r="AI92" s="1876"/>
      <c r="AJ92" s="1876"/>
      <c r="AK92" s="1876"/>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8" t="s">
        <v>1367</v>
      </c>
      <c r="H94" s="1868"/>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8"/>
      <c r="AK94" s="1868"/>
    </row>
    <row r="95" spans="1:37" ht="13">
      <c r="A95" s="149"/>
      <c r="C95" s="5"/>
      <c r="D95" s="149"/>
      <c r="E95" s="149"/>
      <c r="G95" s="1868"/>
      <c r="H95" s="1868"/>
      <c r="I95" s="1868"/>
      <c r="J95" s="1868"/>
      <c r="K95" s="1868"/>
      <c r="L95" s="1868"/>
      <c r="M95" s="1868"/>
      <c r="N95" s="1868"/>
      <c r="O95" s="1868"/>
      <c r="P95" s="1868"/>
      <c r="Q95" s="1868"/>
      <c r="R95" s="1868"/>
      <c r="S95" s="1868"/>
      <c r="T95" s="1868"/>
      <c r="U95" s="1868"/>
      <c r="V95" s="1868"/>
      <c r="W95" s="1868"/>
      <c r="X95" s="1868"/>
      <c r="Y95" s="1868"/>
      <c r="Z95" s="1868"/>
      <c r="AA95" s="1868"/>
      <c r="AB95" s="1868"/>
      <c r="AC95" s="1868"/>
      <c r="AD95" s="1868"/>
      <c r="AE95" s="1868"/>
      <c r="AF95" s="1868"/>
      <c r="AG95" s="1868"/>
      <c r="AH95" s="1868"/>
      <c r="AI95" s="1868"/>
      <c r="AJ95" s="1868"/>
      <c r="AK95" s="1868"/>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8" t="s">
        <v>1368</v>
      </c>
      <c r="H97" s="1868"/>
      <c r="I97" s="1868"/>
      <c r="J97" s="1868"/>
      <c r="K97" s="1868"/>
      <c r="L97" s="1868"/>
      <c r="M97" s="1868"/>
      <c r="N97" s="1868"/>
      <c r="O97" s="1868"/>
      <c r="P97" s="1868"/>
      <c r="Q97" s="1868"/>
      <c r="R97" s="1868"/>
      <c r="S97" s="1868"/>
      <c r="T97" s="1868"/>
      <c r="U97" s="1868"/>
      <c r="V97" s="1868"/>
      <c r="W97" s="1868"/>
      <c r="X97" s="1868"/>
      <c r="Y97" s="1868"/>
      <c r="Z97" s="1868"/>
      <c r="AA97" s="1868"/>
      <c r="AB97" s="1868"/>
      <c r="AC97" s="1868"/>
      <c r="AD97" s="1868"/>
      <c r="AE97" s="1868"/>
      <c r="AF97" s="1868"/>
      <c r="AG97" s="1868"/>
      <c r="AH97" s="1868"/>
      <c r="AI97" s="1868"/>
      <c r="AJ97" s="1868"/>
      <c r="AK97" s="1868"/>
    </row>
    <row r="98" spans="1:38" ht="13">
      <c r="A98" s="149"/>
      <c r="C98" s="183"/>
      <c r="D98" s="182"/>
      <c r="E98" s="182"/>
      <c r="F98" s="2"/>
      <c r="G98" s="1868"/>
      <c r="H98" s="1868"/>
      <c r="I98" s="1868"/>
      <c r="J98" s="1868"/>
      <c r="K98" s="1868"/>
      <c r="L98" s="1868"/>
      <c r="M98" s="1868"/>
      <c r="N98" s="1868"/>
      <c r="O98" s="1868"/>
      <c r="P98" s="1868"/>
      <c r="Q98" s="1868"/>
      <c r="R98" s="1868"/>
      <c r="S98" s="1868"/>
      <c r="T98" s="1868"/>
      <c r="U98" s="1868"/>
      <c r="V98" s="1868"/>
      <c r="W98" s="1868"/>
      <c r="X98" s="1868"/>
      <c r="Y98" s="1868"/>
      <c r="Z98" s="1868"/>
      <c r="AA98" s="1868"/>
      <c r="AB98" s="1868"/>
      <c r="AC98" s="1868"/>
      <c r="AD98" s="1868"/>
      <c r="AE98" s="1868"/>
      <c r="AF98" s="1868"/>
      <c r="AG98" s="1868"/>
      <c r="AH98" s="1868"/>
      <c r="AI98" s="1868"/>
      <c r="AJ98" s="1868"/>
      <c r="AK98" s="1868"/>
      <c r="AL98" s="2"/>
    </row>
    <row r="99" spans="1:38" ht="13">
      <c r="A99" s="149"/>
      <c r="C99" s="183"/>
      <c r="D99" s="182"/>
      <c r="E99" s="182"/>
      <c r="F99" s="2"/>
      <c r="G99" s="1868"/>
      <c r="H99" s="1868"/>
      <c r="I99" s="1868"/>
      <c r="J99" s="1868"/>
      <c r="K99" s="1868"/>
      <c r="L99" s="1868"/>
      <c r="M99" s="1868"/>
      <c r="N99" s="1868"/>
      <c r="O99" s="1868"/>
      <c r="P99" s="1868"/>
      <c r="Q99" s="1868"/>
      <c r="R99" s="1868"/>
      <c r="S99" s="1868"/>
      <c r="T99" s="1868"/>
      <c r="U99" s="1868"/>
      <c r="V99" s="1868"/>
      <c r="W99" s="1868"/>
      <c r="X99" s="1868"/>
      <c r="Y99" s="1868"/>
      <c r="Z99" s="1868"/>
      <c r="AA99" s="1868"/>
      <c r="AB99" s="1868"/>
      <c r="AC99" s="1868"/>
      <c r="AD99" s="1868"/>
      <c r="AE99" s="1868"/>
      <c r="AF99" s="1868"/>
      <c r="AG99" s="1868"/>
      <c r="AH99" s="1868"/>
      <c r="AI99" s="1868"/>
      <c r="AJ99" s="1868"/>
      <c r="AK99" s="1868"/>
      <c r="AL99" s="2"/>
    </row>
    <row r="100" spans="1:38" ht="13">
      <c r="A100" s="149"/>
      <c r="C100" s="2"/>
      <c r="D100" s="491"/>
      <c r="E100" s="1877" t="s">
        <v>1369</v>
      </c>
      <c r="F100" s="1877"/>
      <c r="G100" s="1877"/>
      <c r="H100" s="1877"/>
      <c r="I100" s="1877"/>
      <c r="J100" s="1877"/>
      <c r="K100" s="1877"/>
      <c r="L100" s="1877"/>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2"/>
    </row>
    <row r="101" spans="1:38" ht="13">
      <c r="A101" s="149"/>
      <c r="D101" s="153"/>
      <c r="E101" s="1877"/>
      <c r="F101" s="1877"/>
      <c r="G101" s="1877"/>
      <c r="H101" s="1877"/>
      <c r="I101" s="1877"/>
      <c r="J101" s="1877"/>
      <c r="K101" s="1877"/>
      <c r="L101" s="1877"/>
      <c r="M101" s="1877"/>
      <c r="N101" s="1877"/>
      <c r="O101" s="1877"/>
      <c r="P101" s="1877"/>
      <c r="Q101" s="1877"/>
      <c r="R101" s="1877"/>
      <c r="S101" s="1877"/>
      <c r="T101" s="1877"/>
      <c r="U101" s="1877"/>
      <c r="V101" s="1877"/>
      <c r="W101" s="1877"/>
      <c r="X101" s="1877"/>
      <c r="Y101" s="1877"/>
      <c r="Z101" s="1877"/>
      <c r="AA101" s="1877"/>
      <c r="AB101" s="1877"/>
      <c r="AC101" s="1877"/>
      <c r="AD101" s="1877"/>
      <c r="AE101" s="1877"/>
      <c r="AF101" s="1877"/>
      <c r="AG101" s="1877"/>
      <c r="AH101" s="1877"/>
      <c r="AI101" s="1877"/>
      <c r="AJ101" s="1877"/>
      <c r="AK101" s="1877"/>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8" t="s">
        <v>1370</v>
      </c>
      <c r="H207" s="1868"/>
      <c r="I207" s="1868"/>
      <c r="J207" s="1868"/>
      <c r="K207" s="1868"/>
      <c r="L207" s="1868"/>
      <c r="M207" s="1868"/>
      <c r="N207" s="1868"/>
      <c r="O207" s="1868"/>
      <c r="P207" s="1868"/>
      <c r="Q207" s="1868"/>
      <c r="R207" s="1868"/>
      <c r="S207" s="1868"/>
      <c r="T207" s="1868"/>
      <c r="U207" s="1868"/>
      <c r="V207" s="1868"/>
      <c r="W207" s="1868"/>
      <c r="X207" s="1868"/>
      <c r="Y207" s="1868"/>
      <c r="Z207" s="1868"/>
      <c r="AA207" s="1868"/>
      <c r="AB207" s="1868"/>
      <c r="AC207" s="1868"/>
      <c r="AD207" s="1868"/>
      <c r="AE207" s="1868"/>
      <c r="AF207" s="1868"/>
      <c r="AG207" s="1868"/>
      <c r="AH207" s="1868"/>
      <c r="AI207" s="1868"/>
      <c r="AJ207" s="1868"/>
      <c r="AK207" s="1868"/>
    </row>
    <row r="208" spans="2:37" ht="13">
      <c r="B208" s="149"/>
      <c r="C208" s="149"/>
      <c r="D208" s="5"/>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c r="AA208" s="1868"/>
      <c r="AB208" s="1868"/>
      <c r="AC208" s="1868"/>
      <c r="AD208" s="1868"/>
      <c r="AE208" s="1868"/>
      <c r="AF208" s="1868"/>
      <c r="AG208" s="1868"/>
      <c r="AH208" s="1868"/>
      <c r="AI208" s="1868"/>
      <c r="AJ208" s="1868"/>
      <c r="AK208" s="1868"/>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8" t="s">
        <v>1345</v>
      </c>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c r="AA338" s="1868"/>
      <c r="AB338" s="1868"/>
      <c r="AC338" s="1868"/>
      <c r="AD338" s="1868"/>
      <c r="AE338" s="1868"/>
      <c r="AF338" s="1868"/>
      <c r="AG338" s="1868"/>
      <c r="AH338" s="1868"/>
      <c r="AI338" s="1868"/>
      <c r="AJ338" s="1868"/>
      <c r="AK338" s="1868"/>
    </row>
    <row r="339" spans="2:37" ht="13">
      <c r="B339" s="5"/>
      <c r="E339" s="149"/>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c r="AA339" s="1868"/>
      <c r="AB339" s="1868"/>
      <c r="AC339" s="1868"/>
      <c r="AD339" s="1868"/>
      <c r="AE339" s="1868"/>
      <c r="AF339" s="1868"/>
      <c r="AG339" s="1868"/>
      <c r="AH339" s="1868"/>
      <c r="AI339" s="1868"/>
      <c r="AJ339" s="1868"/>
      <c r="AK339" s="1868"/>
    </row>
    <row r="340" spans="2:37" ht="13">
      <c r="B340" s="5"/>
      <c r="E340" s="149"/>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c r="AA340" s="1868"/>
      <c r="AB340" s="1868"/>
      <c r="AC340" s="1868"/>
      <c r="AD340" s="1868"/>
      <c r="AE340" s="1868"/>
      <c r="AF340" s="1868"/>
      <c r="AG340" s="1868"/>
      <c r="AH340" s="1868"/>
      <c r="AI340" s="1868"/>
      <c r="AJ340" s="1868"/>
      <c r="AK340" s="1868"/>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70" t="s">
        <v>1448</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ht="13">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ht="13">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ht="13">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ht="13">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ht="13">
      <c r="B348" s="5"/>
      <c r="E348" s="6" t="s">
        <v>117</v>
      </c>
      <c r="F348" s="1868" t="s">
        <v>1450</v>
      </c>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c r="AA348" s="1868"/>
      <c r="AB348" s="1868"/>
      <c r="AC348" s="1868"/>
      <c r="AD348" s="1868"/>
      <c r="AE348" s="1868"/>
      <c r="AF348" s="1868"/>
      <c r="AG348" s="1868"/>
      <c r="AH348" s="1868"/>
      <c r="AI348" s="1868"/>
      <c r="AJ348" s="1868"/>
      <c r="AK348" s="1868"/>
    </row>
    <row r="349" spans="2:37" s="717" customFormat="1" ht="13">
      <c r="B349" s="5"/>
      <c r="E349" s="6"/>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c r="AA349" s="1868"/>
      <c r="AB349" s="1868"/>
      <c r="AC349" s="1868"/>
      <c r="AD349" s="1868"/>
      <c r="AE349" s="1868"/>
      <c r="AF349" s="1868"/>
      <c r="AG349" s="1868"/>
      <c r="AH349" s="1868"/>
      <c r="AI349" s="1868"/>
      <c r="AJ349" s="1868"/>
      <c r="AK349" s="1868"/>
    </row>
    <row r="350" spans="2:37" s="717" customFormat="1" ht="13">
      <c r="B350" s="5"/>
      <c r="E350" s="6"/>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row>
    <row r="351" spans="2:37" s="717" customFormat="1" ht="13">
      <c r="B351" s="5"/>
      <c r="E351" s="6"/>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row>
    <row r="352" spans="2:37" s="717" customFormat="1" ht="13">
      <c r="B352" s="5"/>
      <c r="E352" s="6" t="s">
        <v>118</v>
      </c>
      <c r="F352" s="1868" t="s">
        <v>1449</v>
      </c>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c r="AA352" s="1868"/>
      <c r="AB352" s="1868"/>
      <c r="AC352" s="1868"/>
      <c r="AD352" s="1868"/>
      <c r="AE352" s="1868"/>
      <c r="AF352" s="1868"/>
      <c r="AG352" s="1868"/>
      <c r="AH352" s="1868"/>
      <c r="AI352" s="1868"/>
      <c r="AJ352" s="1868"/>
      <c r="AK352" s="1868"/>
    </row>
    <row r="353" spans="1:38" s="717" customFormat="1" ht="13">
      <c r="B353" s="5"/>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c r="AA353" s="1868"/>
      <c r="AB353" s="1868"/>
      <c r="AC353" s="1868"/>
      <c r="AD353" s="1868"/>
      <c r="AE353" s="1868"/>
      <c r="AF353" s="1868"/>
      <c r="AG353" s="1868"/>
      <c r="AH353" s="1868"/>
      <c r="AI353" s="1868"/>
      <c r="AJ353" s="1868"/>
      <c r="AK353" s="1868"/>
    </row>
    <row r="354" spans="1:38" s="717" customFormat="1" ht="13">
      <c r="B354" s="5"/>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c r="AA354" s="1868"/>
      <c r="AB354" s="1868"/>
      <c r="AC354" s="1868"/>
      <c r="AD354" s="1868"/>
      <c r="AE354" s="1868"/>
      <c r="AF354" s="1868"/>
      <c r="AG354" s="1868"/>
      <c r="AH354" s="1868"/>
      <c r="AI354" s="1868"/>
      <c r="AJ354" s="1868"/>
      <c r="AK354" s="1868"/>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1488</v>
      </c>
    </row>
    <row r="370" spans="1:38" s="1873"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9" t="s">
        <v>1500</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ht="13">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ht="13">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72" t="s">
        <v>1877</v>
      </c>
      <c r="B1" s="3272"/>
      <c r="C1" s="3272"/>
      <c r="D1" s="3272"/>
      <c r="E1" s="3272"/>
      <c r="F1" s="3272"/>
      <c r="G1" s="3272"/>
      <c r="H1" s="3272"/>
      <c r="I1" s="3272"/>
    </row>
    <row r="2" spans="1:11">
      <c r="A2" s="1336"/>
      <c r="B2" s="1336"/>
      <c r="E2" s="1337"/>
      <c r="I2" s="1339"/>
      <c r="K2" s="1340"/>
    </row>
    <row r="3" spans="1:11">
      <c r="A3" s="1341" t="s">
        <v>1584</v>
      </c>
      <c r="B3" s="1341"/>
      <c r="C3" s="1334" t="s">
        <v>2180</v>
      </c>
      <c r="E3" s="1826">
        <f>ROUND(Application!AM564+'Basis &amp; Credits'!AB77,0)</f>
        <v>64374816</v>
      </c>
      <c r="F3" s="1342"/>
      <c r="K3" s="1413"/>
    </row>
    <row r="4" spans="1:11" s="1343" customFormat="1" ht="15" customHeight="1">
      <c r="C4" s="1343" t="s">
        <v>1878</v>
      </c>
      <c r="E4" s="1419">
        <f>Application!AD1037</f>
        <v>0.3</v>
      </c>
      <c r="F4" s="1344"/>
      <c r="H4" s="1345"/>
      <c r="K4" s="1632"/>
    </row>
    <row r="5" spans="1:11" s="1346" customFormat="1" ht="15" customHeight="1">
      <c r="A5" s="3273"/>
      <c r="B5" s="3273"/>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c r="A7" s="1336"/>
      <c r="B7" s="1336"/>
      <c r="C7" s="1334" t="s">
        <v>2184</v>
      </c>
      <c r="E7" s="1417">
        <f>E3-(E3*(E4+(MAX(E5,E6))))</f>
        <v>32187408</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23</v>
      </c>
      <c r="G12" s="1361">
        <v>1</v>
      </c>
      <c r="H12" s="1362"/>
      <c r="I12" s="1363">
        <f>E12*G12</f>
        <v>23</v>
      </c>
      <c r="J12" s="1354"/>
    </row>
    <row r="13" spans="1:11">
      <c r="A13" s="1336"/>
      <c r="B13" s="1336"/>
      <c r="C13" s="1354" t="s">
        <v>1887</v>
      </c>
      <c r="D13" s="1354"/>
      <c r="E13" s="1414">
        <f>Application!BX635+Application!BX644+Application!DC658</f>
        <v>61</v>
      </c>
      <c r="G13" s="1361">
        <v>1.25</v>
      </c>
      <c r="H13" s="1362"/>
      <c r="I13" s="1363">
        <f>E13*G13</f>
        <v>76.25</v>
      </c>
      <c r="J13" s="1354"/>
    </row>
    <row r="14" spans="1:11">
      <c r="A14" s="1336"/>
      <c r="B14" s="1336"/>
      <c r="C14" s="1354" t="s">
        <v>1888</v>
      </c>
      <c r="D14" s="1354"/>
      <c r="E14" s="1414">
        <f>Application!CC635+Application!CC644+Application!DH658</f>
        <v>40</v>
      </c>
      <c r="G14" s="1361">
        <f>1.5+0.25*0</f>
        <v>1.5</v>
      </c>
      <c r="H14" s="1362"/>
      <c r="I14" s="1363">
        <f>IF(E14/E16&lt;=30%,E14*G14,TRUNC(0.3*E16)*G14+(E14-TRUNC(0.3*E16))*G13)</f>
        <v>60</v>
      </c>
      <c r="J14" s="1354"/>
    </row>
    <row r="15" spans="1:11">
      <c r="A15" s="1336"/>
      <c r="B15" s="1336"/>
      <c r="C15" s="1354" t="s">
        <v>1889</v>
      </c>
      <c r="D15" s="1354"/>
      <c r="E15" s="1415">
        <f>Application!CH635+Application!CM635+Application!CH644+Application!CM644+Application!DM658+Application!DR658</f>
        <v>14</v>
      </c>
      <c r="G15" s="1361">
        <f>1.75+0.25*0</f>
        <v>1.75</v>
      </c>
      <c r="H15" s="1362"/>
      <c r="I15" s="1364">
        <f>IF(E15/E16&lt;=10%,E15*G15,TRUNC(0.1*E16)*G15+(E15-TRUNC(0.1*E16))*G13)</f>
        <v>24</v>
      </c>
      <c r="J15" s="1354"/>
    </row>
    <row r="16" spans="1:11">
      <c r="A16" s="1336"/>
      <c r="B16" s="1336"/>
      <c r="E16" s="1337">
        <f>SUM(E11:E15)</f>
        <v>138</v>
      </c>
      <c r="G16" s="1337"/>
      <c r="I16" s="1418">
        <f>SUM(I11:I15)</f>
        <v>183.25</v>
      </c>
    </row>
    <row r="17" spans="1:9">
      <c r="A17" s="1336"/>
      <c r="B17" s="1336"/>
      <c r="E17" s="1337"/>
      <c r="I17" s="1365"/>
    </row>
    <row r="18" spans="1:9">
      <c r="A18" s="1341" t="s">
        <v>1589</v>
      </c>
      <c r="B18" s="1341"/>
      <c r="C18" s="1366" t="s">
        <v>1890</v>
      </c>
      <c r="D18" s="1338"/>
      <c r="E18" s="1367">
        <f>E7/I16</f>
        <v>175647.51978171896</v>
      </c>
      <c r="F18" s="1368"/>
      <c r="G18" s="1369"/>
      <c r="H18" s="1370"/>
      <c r="I18" s="1365"/>
    </row>
    <row r="21" spans="1:9" ht="14.25" customHeight="1">
      <c r="A21" s="3274" t="s">
        <v>2179</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E10" zoomScaleNormal="100" zoomScaleSheetLayoutView="100" workbookViewId="0">
      <selection activeCell="AB50" sqref="AB50:AF50"/>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31" t="s">
        <v>1521</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6"/>
      <c r="U8" s="3306"/>
      <c r="V8" s="3306"/>
      <c r="W8" s="3306"/>
      <c r="X8" s="3306"/>
      <c r="Y8" s="3306"/>
      <c r="Z8" s="3306"/>
      <c r="AA8" s="3306"/>
      <c r="AB8" s="3306"/>
      <c r="AC8" s="3306"/>
      <c r="AD8" s="3306"/>
      <c r="AE8" s="3306"/>
      <c r="AF8" s="3306"/>
      <c r="AG8" s="3306"/>
      <c r="AH8" s="3306"/>
      <c r="AI8" s="3306"/>
      <c r="AJ8" s="3306"/>
      <c r="AK8" s="3306"/>
      <c r="AL8" s="3306"/>
      <c r="AM8" s="330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6"/>
      <c r="U9" s="3306"/>
      <c r="V9" s="3306"/>
      <c r="W9" s="3306"/>
      <c r="X9" s="3306"/>
      <c r="Y9" s="3306"/>
      <c r="Z9" s="3306"/>
      <c r="AA9" s="3306"/>
      <c r="AB9" s="3306"/>
      <c r="AC9" s="3306"/>
      <c r="AD9" s="3306"/>
      <c r="AE9" s="3306"/>
      <c r="AF9" s="3306"/>
      <c r="AG9" s="3306"/>
      <c r="AH9" s="3306"/>
      <c r="AI9" s="3306"/>
      <c r="AJ9" s="3306"/>
      <c r="AK9" s="3306"/>
      <c r="AL9" s="3306"/>
      <c r="AM9" s="330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8" t="s">
        <v>393</v>
      </c>
      <c r="C11" s="3289"/>
      <c r="D11" s="3289"/>
      <c r="E11" s="3289"/>
      <c r="F11" s="3289"/>
      <c r="G11" s="3289"/>
      <c r="H11" s="3289"/>
      <c r="I11" s="3289"/>
      <c r="J11" s="3289"/>
      <c r="K11" s="3289"/>
      <c r="L11" s="3289"/>
      <c r="M11" s="3289"/>
      <c r="N11" s="3289"/>
      <c r="O11" s="3289"/>
      <c r="P11" s="3289"/>
      <c r="Q11" s="3289"/>
      <c r="R11" s="3289"/>
      <c r="S11" s="3290"/>
      <c r="T11" s="3333">
        <f>IF('Sources and Basis Breakdown'!F107=0,'Sources and Basis Breakdown'!E107,'Sources and Basis Breakdown'!F107)</f>
        <v>117233316.53866225</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0</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7" t="s">
        <v>529</v>
      </c>
      <c r="C12" s="3338"/>
      <c r="D12" s="3338"/>
      <c r="E12" s="3338"/>
      <c r="F12" s="3338"/>
      <c r="G12" s="3338"/>
      <c r="H12" s="3338"/>
      <c r="I12" s="3338"/>
      <c r="J12" s="3338"/>
      <c r="K12" s="3338"/>
      <c r="L12" s="3338"/>
      <c r="M12" s="3338"/>
      <c r="N12" s="3338"/>
      <c r="O12" s="3338"/>
      <c r="P12" s="3338"/>
      <c r="Q12" s="3338"/>
      <c r="R12" s="3338"/>
      <c r="S12" s="3339"/>
      <c r="T12" s="3326"/>
      <c r="U12" s="3327"/>
      <c r="V12" s="3327"/>
      <c r="W12" s="3327"/>
      <c r="X12" s="3328"/>
      <c r="Y12" s="3326"/>
      <c r="Z12" s="3327"/>
      <c r="AA12" s="3327"/>
      <c r="AB12" s="3327"/>
      <c r="AC12" s="3328"/>
      <c r="AD12" s="3326"/>
      <c r="AE12" s="3327"/>
      <c r="AF12" s="3327"/>
      <c r="AG12" s="3327"/>
      <c r="AH12" s="3328"/>
      <c r="AI12" s="3326"/>
      <c r="AJ12" s="3327"/>
      <c r="AK12" s="3327"/>
      <c r="AL12" s="3327"/>
      <c r="AM12" s="332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40" t="s">
        <v>530</v>
      </c>
      <c r="D13" s="3340"/>
      <c r="E13" s="3340"/>
      <c r="F13" s="3340"/>
      <c r="G13" s="3340"/>
      <c r="H13" s="3340"/>
      <c r="I13" s="3340"/>
      <c r="J13" s="3340"/>
      <c r="K13" s="3340"/>
      <c r="L13" s="3340"/>
      <c r="M13" s="3340"/>
      <c r="N13" s="3340"/>
      <c r="O13" s="3340"/>
      <c r="P13" s="3340"/>
      <c r="Q13" s="3340"/>
      <c r="R13" s="3340"/>
      <c r="S13" s="3341"/>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40" t="s">
        <v>531</v>
      </c>
      <c r="D14" s="3340"/>
      <c r="E14" s="3340"/>
      <c r="F14" s="3340"/>
      <c r="G14" s="3340"/>
      <c r="H14" s="3340"/>
      <c r="I14" s="3340"/>
      <c r="J14" s="3340"/>
      <c r="K14" s="3340"/>
      <c r="L14" s="3340"/>
      <c r="M14" s="3340"/>
      <c r="N14" s="3340"/>
      <c r="O14" s="3340"/>
      <c r="P14" s="3340"/>
      <c r="Q14" s="3340"/>
      <c r="R14" s="3340"/>
      <c r="S14" s="3341"/>
      <c r="T14" s="3315"/>
      <c r="U14" s="3316"/>
      <c r="V14" s="3316"/>
      <c r="W14" s="3316"/>
      <c r="X14" s="3316"/>
      <c r="Y14" s="3315"/>
      <c r="Z14" s="3316"/>
      <c r="AA14" s="3316"/>
      <c r="AB14" s="3316"/>
      <c r="AC14" s="3316"/>
      <c r="AD14" s="3316"/>
      <c r="AE14" s="3316"/>
      <c r="AF14" s="3316"/>
      <c r="AG14" s="3316"/>
      <c r="AH14" s="3316"/>
      <c r="AI14" s="3316"/>
      <c r="AJ14" s="3316"/>
      <c r="AK14" s="3316"/>
      <c r="AL14" s="3316"/>
      <c r="AM14" s="331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40" t="s">
        <v>532</v>
      </c>
      <c r="D15" s="3340"/>
      <c r="E15" s="3340"/>
      <c r="F15" s="3340"/>
      <c r="G15" s="3340"/>
      <c r="H15" s="3340"/>
      <c r="I15" s="3340"/>
      <c r="J15" s="3340"/>
      <c r="K15" s="3340"/>
      <c r="L15" s="3340"/>
      <c r="M15" s="3340"/>
      <c r="N15" s="3340"/>
      <c r="O15" s="3340"/>
      <c r="P15" s="3340"/>
      <c r="Q15" s="3340"/>
      <c r="R15" s="3340"/>
      <c r="S15" s="3341"/>
      <c r="T15" s="3315"/>
      <c r="U15" s="3316"/>
      <c r="V15" s="3316"/>
      <c r="W15" s="3316"/>
      <c r="X15" s="3316"/>
      <c r="Y15" s="3315"/>
      <c r="Z15" s="3316"/>
      <c r="AA15" s="3316"/>
      <c r="AB15" s="3316"/>
      <c r="AC15" s="3316"/>
      <c r="AD15" s="3316"/>
      <c r="AE15" s="3316"/>
      <c r="AF15" s="3316"/>
      <c r="AG15" s="3316"/>
      <c r="AH15" s="3316"/>
      <c r="AI15" s="3316"/>
      <c r="AJ15" s="3316"/>
      <c r="AK15" s="3316"/>
      <c r="AL15" s="3316"/>
      <c r="AM15" s="331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40" t="s">
        <v>863</v>
      </c>
      <c r="D16" s="3340"/>
      <c r="E16" s="3340"/>
      <c r="F16" s="3340"/>
      <c r="G16" s="3340"/>
      <c r="H16" s="3340"/>
      <c r="I16" s="3340"/>
      <c r="J16" s="3340"/>
      <c r="K16" s="3340"/>
      <c r="L16" s="3340"/>
      <c r="M16" s="3340"/>
      <c r="N16" s="3340"/>
      <c r="O16" s="3340"/>
      <c r="P16" s="3340"/>
      <c r="Q16" s="3340"/>
      <c r="R16" s="3340"/>
      <c r="S16" s="3341"/>
      <c r="T16" s="3315"/>
      <c r="U16" s="3316"/>
      <c r="V16" s="3316"/>
      <c r="W16" s="3316"/>
      <c r="X16" s="3316"/>
      <c r="Y16" s="3315"/>
      <c r="Z16" s="3316"/>
      <c r="AA16" s="3316"/>
      <c r="AB16" s="3316"/>
      <c r="AC16" s="3316"/>
      <c r="AD16" s="3316"/>
      <c r="AE16" s="3316"/>
      <c r="AF16" s="3316"/>
      <c r="AG16" s="3316"/>
      <c r="AH16" s="3316"/>
      <c r="AI16" s="3316"/>
      <c r="AJ16" s="3316"/>
      <c r="AK16" s="3316"/>
      <c r="AL16" s="3316"/>
      <c r="AM16" s="331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40" t="s">
        <v>533</v>
      </c>
      <c r="D17" s="3340"/>
      <c r="E17" s="3340"/>
      <c r="F17" s="3340"/>
      <c r="G17" s="3340"/>
      <c r="H17" s="3340"/>
      <c r="I17" s="3340"/>
      <c r="J17" s="3340"/>
      <c r="K17" s="3340"/>
      <c r="L17" s="3340"/>
      <c r="M17" s="3340"/>
      <c r="N17" s="3340"/>
      <c r="O17" s="3340"/>
      <c r="P17" s="3340"/>
      <c r="Q17" s="3340"/>
      <c r="R17" s="3340"/>
      <c r="S17" s="3341"/>
      <c r="T17" s="3315"/>
      <c r="U17" s="3316"/>
      <c r="V17" s="3316"/>
      <c r="W17" s="3316"/>
      <c r="X17" s="3316"/>
      <c r="Y17" s="3315"/>
      <c r="Z17" s="3316"/>
      <c r="AA17" s="3316"/>
      <c r="AB17" s="3316"/>
      <c r="AC17" s="3316"/>
      <c r="AD17" s="3316"/>
      <c r="AE17" s="3316"/>
      <c r="AF17" s="3316"/>
      <c r="AG17" s="3316"/>
      <c r="AH17" s="3316"/>
      <c r="AI17" s="3316"/>
      <c r="AJ17" s="3316"/>
      <c r="AK17" s="3316"/>
      <c r="AL17" s="3316"/>
      <c r="AM17" s="331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35" t="s">
        <v>1037</v>
      </c>
      <c r="D18" s="3335"/>
      <c r="E18" s="3335"/>
      <c r="F18" s="3335"/>
      <c r="G18" s="3335"/>
      <c r="H18" s="3335"/>
      <c r="I18" s="3335"/>
      <c r="J18" s="3335"/>
      <c r="K18" s="3335"/>
      <c r="L18" s="3335"/>
      <c r="M18" s="3335"/>
      <c r="N18" s="3335"/>
      <c r="O18" s="3335"/>
      <c r="P18" s="3335"/>
      <c r="Q18" s="3335"/>
      <c r="R18" s="3335"/>
      <c r="S18" s="3336"/>
      <c r="T18" s="3315"/>
      <c r="U18" s="3316"/>
      <c r="V18" s="3316"/>
      <c r="W18" s="3316"/>
      <c r="X18" s="3316"/>
      <c r="Y18" s="3315"/>
      <c r="Z18" s="3316"/>
      <c r="AA18" s="3316"/>
      <c r="AB18" s="3316"/>
      <c r="AC18" s="3316"/>
      <c r="AD18" s="3316"/>
      <c r="AE18" s="3316"/>
      <c r="AF18" s="3316"/>
      <c r="AG18" s="3316"/>
      <c r="AH18" s="3316"/>
      <c r="AI18" s="3316"/>
      <c r="AJ18" s="3316"/>
      <c r="AK18" s="3316"/>
      <c r="AL18" s="3316"/>
      <c r="AM18" s="331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35" t="s">
        <v>1037</v>
      </c>
      <c r="D19" s="3335"/>
      <c r="E19" s="3335"/>
      <c r="F19" s="3335"/>
      <c r="G19" s="3335"/>
      <c r="H19" s="3335"/>
      <c r="I19" s="3335"/>
      <c r="J19" s="3335"/>
      <c r="K19" s="3335"/>
      <c r="L19" s="3335"/>
      <c r="M19" s="3335"/>
      <c r="N19" s="3335"/>
      <c r="O19" s="3335"/>
      <c r="P19" s="3335"/>
      <c r="Q19" s="3335"/>
      <c r="R19" s="3335"/>
      <c r="S19" s="3336"/>
      <c r="T19" s="3315"/>
      <c r="U19" s="3316"/>
      <c r="V19" s="3316"/>
      <c r="W19" s="3316"/>
      <c r="X19" s="3316"/>
      <c r="Y19" s="3315"/>
      <c r="Z19" s="3316"/>
      <c r="AA19" s="3316"/>
      <c r="AB19" s="3316"/>
      <c r="AC19" s="3316"/>
      <c r="AD19" s="3316"/>
      <c r="AE19" s="3316"/>
      <c r="AF19" s="3316"/>
      <c r="AG19" s="3316"/>
      <c r="AH19" s="3316"/>
      <c r="AI19" s="3316"/>
      <c r="AJ19" s="3316"/>
      <c r="AK19" s="3316"/>
      <c r="AL19" s="3316"/>
      <c r="AM19" s="331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8" t="s">
        <v>534</v>
      </c>
      <c r="C20" s="3289"/>
      <c r="D20" s="3289"/>
      <c r="E20" s="3289"/>
      <c r="F20" s="3289"/>
      <c r="G20" s="3289"/>
      <c r="H20" s="3289"/>
      <c r="I20" s="3289"/>
      <c r="J20" s="3289"/>
      <c r="K20" s="3289"/>
      <c r="L20" s="3289"/>
      <c r="M20" s="3289"/>
      <c r="N20" s="3289"/>
      <c r="O20" s="3289"/>
      <c r="P20" s="3289"/>
      <c r="Q20" s="3289"/>
      <c r="R20" s="3289"/>
      <c r="S20" s="3290"/>
      <c r="T20" s="3305">
        <f>SUM(T13:X19)</f>
        <v>0</v>
      </c>
      <c r="U20" s="3308"/>
      <c r="V20" s="3308"/>
      <c r="W20" s="3308"/>
      <c r="X20" s="3308"/>
      <c r="Y20" s="3305">
        <f>SUM(Y13:AC19)</f>
        <v>0</v>
      </c>
      <c r="Z20" s="3308"/>
      <c r="AA20" s="3308"/>
      <c r="AB20" s="3308"/>
      <c r="AC20" s="3308"/>
      <c r="AD20" s="3303">
        <f>SUM(AD13:AH19)</f>
        <v>0</v>
      </c>
      <c r="AE20" s="3304"/>
      <c r="AF20" s="3304"/>
      <c r="AG20" s="3304"/>
      <c r="AH20" s="3305"/>
      <c r="AI20" s="3303">
        <f>SUM(AI13:AM19)</f>
        <v>0</v>
      </c>
      <c r="AJ20" s="3304"/>
      <c r="AK20" s="3304"/>
      <c r="AL20" s="3304"/>
      <c r="AM20" s="330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8" t="s">
        <v>1493</v>
      </c>
      <c r="C21" s="3289"/>
      <c r="D21" s="3289"/>
      <c r="E21" s="3289"/>
      <c r="F21" s="3289"/>
      <c r="G21" s="3289"/>
      <c r="H21" s="3289"/>
      <c r="I21" s="3289"/>
      <c r="J21" s="3289"/>
      <c r="K21" s="3289"/>
      <c r="L21" s="3289"/>
      <c r="M21" s="3289"/>
      <c r="N21" s="3289"/>
      <c r="O21" s="3289"/>
      <c r="P21" s="3289"/>
      <c r="Q21" s="3289"/>
      <c r="R21" s="3289"/>
      <c r="S21" s="3290"/>
      <c r="T21" s="3315"/>
      <c r="U21" s="3316"/>
      <c r="V21" s="3316"/>
      <c r="W21" s="3316"/>
      <c r="X21" s="3316"/>
      <c r="Y21" s="3315"/>
      <c r="Z21" s="3316"/>
      <c r="AA21" s="3316"/>
      <c r="AB21" s="3316"/>
      <c r="AC21" s="3316"/>
      <c r="AD21" s="3326"/>
      <c r="AE21" s="3327"/>
      <c r="AF21" s="3327"/>
      <c r="AG21" s="3327"/>
      <c r="AH21" s="3328"/>
      <c r="AI21" s="3326"/>
      <c r="AJ21" s="3327"/>
      <c r="AK21" s="3327"/>
      <c r="AL21" s="3327"/>
      <c r="AM21" s="332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8" t="s">
        <v>535</v>
      </c>
      <c r="C22" s="3289"/>
      <c r="D22" s="3289"/>
      <c r="E22" s="3289"/>
      <c r="F22" s="3289"/>
      <c r="G22" s="3289"/>
      <c r="H22" s="3289"/>
      <c r="I22" s="3289"/>
      <c r="J22" s="3289"/>
      <c r="K22" s="3289"/>
      <c r="L22" s="3289"/>
      <c r="M22" s="3289"/>
      <c r="N22" s="3289"/>
      <c r="O22" s="3289"/>
      <c r="P22" s="3289"/>
      <c r="Q22" s="3289"/>
      <c r="R22" s="3289"/>
      <c r="S22" s="3290"/>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4" t="s">
        <v>536</v>
      </c>
      <c r="C23" s="3345"/>
      <c r="D23" s="3345"/>
      <c r="E23" s="3345"/>
      <c r="F23" s="3345"/>
      <c r="G23" s="3345"/>
      <c r="H23" s="3345"/>
      <c r="I23" s="3345"/>
      <c r="J23" s="3345"/>
      <c r="K23" s="3345"/>
      <c r="L23" s="3345"/>
      <c r="M23" s="3345"/>
      <c r="N23" s="3345"/>
      <c r="O23" s="3345"/>
      <c r="P23" s="3345"/>
      <c r="Q23" s="3345"/>
      <c r="R23" s="3345"/>
      <c r="S23" s="3346"/>
      <c r="T23" s="3305">
        <f>T11+T22</f>
        <v>117233316.53866225</v>
      </c>
      <c r="U23" s="3308"/>
      <c r="V23" s="3308"/>
      <c r="W23" s="3308"/>
      <c r="X23" s="3308"/>
      <c r="Y23" s="3305">
        <f>Y11+Y22</f>
        <v>0</v>
      </c>
      <c r="Z23" s="3308"/>
      <c r="AA23" s="3308"/>
      <c r="AB23" s="3308"/>
      <c r="AC23" s="3308"/>
      <c r="AD23" s="3305">
        <f>AD11+AD22</f>
        <v>0</v>
      </c>
      <c r="AE23" s="3308"/>
      <c r="AF23" s="3308"/>
      <c r="AG23" s="3308"/>
      <c r="AH23" s="3308"/>
      <c r="AI23" s="3305">
        <f>AI11+AI22</f>
        <v>0</v>
      </c>
      <c r="AJ23" s="3308"/>
      <c r="AK23" s="3308"/>
      <c r="AL23" s="3308"/>
      <c r="AM23" s="330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8" t="s">
        <v>1038</v>
      </c>
      <c r="C24" s="3289"/>
      <c r="D24" s="3289"/>
      <c r="E24" s="3289"/>
      <c r="F24" s="3289"/>
      <c r="G24" s="3289"/>
      <c r="H24" s="3289"/>
      <c r="I24" s="3289"/>
      <c r="J24" s="3289"/>
      <c r="K24" s="3289"/>
      <c r="L24" s="3289"/>
      <c r="M24" s="3289"/>
      <c r="N24" s="3289"/>
      <c r="O24" s="3289"/>
      <c r="P24" s="3289"/>
      <c r="Q24" s="3289"/>
      <c r="R24" s="3289"/>
      <c r="S24" s="3290"/>
      <c r="T24" s="3303">
        <f>Application!AJ1032</f>
        <v>272421473.36000001</v>
      </c>
      <c r="U24" s="3304"/>
      <c r="V24" s="3304"/>
      <c r="W24" s="3304"/>
      <c r="X24" s="3304"/>
      <c r="Y24" s="3304"/>
      <c r="Z24" s="3304"/>
      <c r="AA24" s="3304"/>
      <c r="AB24" s="3304"/>
      <c r="AC24" s="3304"/>
      <c r="AD24" s="3304"/>
      <c r="AE24" s="3304"/>
      <c r="AF24" s="3304"/>
      <c r="AG24" s="3304"/>
      <c r="AH24" s="3304"/>
      <c r="AI24" s="3304"/>
      <c r="AJ24" s="3304"/>
      <c r="AK24" s="3304"/>
      <c r="AL24" s="3304"/>
      <c r="AM24" s="330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7" t="s">
        <v>1494</v>
      </c>
      <c r="C25" s="3348"/>
      <c r="D25" s="3348"/>
      <c r="E25" s="3348"/>
      <c r="F25" s="3348"/>
      <c r="G25" s="3348"/>
      <c r="H25" s="3348"/>
      <c r="I25" s="3348"/>
      <c r="J25" s="3348"/>
      <c r="K25" s="3348"/>
      <c r="L25" s="3348"/>
      <c r="M25" s="3348"/>
      <c r="N25" s="3348"/>
      <c r="O25" s="3348"/>
      <c r="P25" s="3348"/>
      <c r="Q25" s="3348"/>
      <c r="R25" s="3348"/>
      <c r="S25" s="3349"/>
      <c r="T25" s="3321">
        <f>IF(OR(Application!T195="yes",Application!T194="yes"),1.3,1)</f>
        <v>1.3</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8" t="s">
        <v>537</v>
      </c>
      <c r="C26" s="3289"/>
      <c r="D26" s="3289"/>
      <c r="E26" s="3289"/>
      <c r="F26" s="3289"/>
      <c r="G26" s="3289"/>
      <c r="H26" s="3289"/>
      <c r="I26" s="3289"/>
      <c r="J26" s="3289"/>
      <c r="K26" s="3289"/>
      <c r="L26" s="3289"/>
      <c r="M26" s="3289"/>
      <c r="N26" s="3289"/>
      <c r="O26" s="3289"/>
      <c r="P26" s="3289"/>
      <c r="Q26" s="3289"/>
      <c r="R26" s="3289"/>
      <c r="S26" s="3290"/>
      <c r="T26" s="3324">
        <f>T23*T25</f>
        <v>152403311.50026095</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50" t="s">
        <v>447</v>
      </c>
      <c r="C27" s="3351"/>
      <c r="D27" s="3351"/>
      <c r="E27" s="3351"/>
      <c r="F27" s="3351"/>
      <c r="G27" s="3351"/>
      <c r="H27" s="3351"/>
      <c r="I27" s="3351"/>
      <c r="J27" s="3351"/>
      <c r="K27" s="3351"/>
      <c r="L27" s="3351"/>
      <c r="M27" s="3351"/>
      <c r="N27" s="3351"/>
      <c r="O27" s="3351"/>
      <c r="P27" s="3351"/>
      <c r="Q27" s="3351"/>
      <c r="R27" s="3351"/>
      <c r="S27" s="3352"/>
      <c r="T27" s="3319">
        <f>Application!$AG$444</f>
        <v>0.79516415014828778</v>
      </c>
      <c r="U27" s="3320"/>
      <c r="V27" s="3320"/>
      <c r="W27" s="3320"/>
      <c r="X27" s="3320"/>
      <c r="Y27" s="3319">
        <f>Application!$AG$444</f>
        <v>0.79516415014828778</v>
      </c>
      <c r="Z27" s="3320"/>
      <c r="AA27" s="3320"/>
      <c r="AB27" s="3320"/>
      <c r="AC27" s="3320"/>
      <c r="AD27" s="3319">
        <f>Application!$AG$444</f>
        <v>0.79516415014828778</v>
      </c>
      <c r="AE27" s="3320"/>
      <c r="AF27" s="3320"/>
      <c r="AG27" s="3320"/>
      <c r="AH27" s="3320"/>
      <c r="AI27" s="3319">
        <f>Application!$AG$444</f>
        <v>0.79516415014828778</v>
      </c>
      <c r="AJ27" s="3320"/>
      <c r="AK27" s="3320"/>
      <c r="AL27" s="3320"/>
      <c r="AM27" s="332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8" t="s">
        <v>538</v>
      </c>
      <c r="C28" s="3289"/>
      <c r="D28" s="3289"/>
      <c r="E28" s="3289"/>
      <c r="F28" s="3289"/>
      <c r="G28" s="3289"/>
      <c r="H28" s="3289"/>
      <c r="I28" s="3289"/>
      <c r="J28" s="3289"/>
      <c r="K28" s="3289"/>
      <c r="L28" s="3289"/>
      <c r="M28" s="3289"/>
      <c r="N28" s="3289"/>
      <c r="O28" s="3289"/>
      <c r="P28" s="3289"/>
      <c r="Q28" s="3289"/>
      <c r="R28" s="3289"/>
      <c r="S28" s="3290"/>
      <c r="T28" s="3317">
        <f>IF(ISERROR((T26*T27)),0,(T26*T27))</f>
        <v>121185649.66888978</v>
      </c>
      <c r="U28" s="3318"/>
      <c r="V28" s="3318"/>
      <c r="W28" s="3318"/>
      <c r="X28" s="3318"/>
      <c r="Y28" s="3317">
        <f>IF(ISERROR((Y26*Y27)),0,(Y26*Y27))</f>
        <v>0</v>
      </c>
      <c r="Z28" s="3318"/>
      <c r="AA28" s="3318"/>
      <c r="AB28" s="3318"/>
      <c r="AC28" s="3318"/>
      <c r="AD28" s="3317">
        <f>IF(ISERROR((AD26*AD27)),0,(AD26*AD27))</f>
        <v>0</v>
      </c>
      <c r="AE28" s="3318"/>
      <c r="AF28" s="3318"/>
      <c r="AG28" s="3318"/>
      <c r="AH28" s="3318"/>
      <c r="AI28" s="3317">
        <f>IF(ISERROR((AI26*AI27)),0,(AI26*AI27))</f>
        <v>0</v>
      </c>
      <c r="AJ28" s="3318"/>
      <c r="AK28" s="3318"/>
      <c r="AL28" s="3318"/>
      <c r="AM28" s="331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8" t="s">
        <v>555</v>
      </c>
      <c r="C29" s="3289"/>
      <c r="D29" s="3289"/>
      <c r="E29" s="3289"/>
      <c r="F29" s="3289"/>
      <c r="G29" s="3289"/>
      <c r="H29" s="3289"/>
      <c r="I29" s="3289"/>
      <c r="J29" s="3289"/>
      <c r="K29" s="3289"/>
      <c r="L29" s="3289"/>
      <c r="M29" s="3289"/>
      <c r="N29" s="3289"/>
      <c r="O29" s="3289"/>
      <c r="P29" s="3289"/>
      <c r="Q29" s="3289"/>
      <c r="R29" s="3289"/>
      <c r="S29" s="3290"/>
      <c r="T29" s="3303">
        <f>T28+Y28+AD28+AI28</f>
        <v>121185649.66888978</v>
      </c>
      <c r="U29" s="3304"/>
      <c r="V29" s="3304"/>
      <c r="W29" s="3304"/>
      <c r="X29" s="3304"/>
      <c r="Y29" s="3304"/>
      <c r="Z29" s="3304"/>
      <c r="AA29" s="3304"/>
      <c r="AB29" s="3304"/>
      <c r="AC29" s="3304"/>
      <c r="AD29" s="3304"/>
      <c r="AE29" s="3304"/>
      <c r="AF29" s="3304"/>
      <c r="AG29" s="3304"/>
      <c r="AH29" s="3304"/>
      <c r="AI29" s="3304"/>
      <c r="AJ29" s="3304"/>
      <c r="AK29" s="3304"/>
      <c r="AL29" s="3304"/>
      <c r="AM29" s="330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0" t="s">
        <v>1496</v>
      </c>
      <c r="C30" s="3310"/>
      <c r="D30" s="3310"/>
      <c r="E30" s="3310"/>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0" t="s">
        <v>1495</v>
      </c>
      <c r="C31" s="3310"/>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6" t="s">
        <v>1344</v>
      </c>
      <c r="Z35" s="3306"/>
      <c r="AA35" s="3306"/>
      <c r="AB35" s="3306"/>
      <c r="AC35" s="3306"/>
      <c r="AD35" s="3307" t="s">
        <v>380</v>
      </c>
      <c r="AE35" s="3307"/>
      <c r="AF35" s="3307"/>
      <c r="AG35" s="3307"/>
      <c r="AH35" s="330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6"/>
      <c r="Z36" s="3306"/>
      <c r="AA36" s="3306"/>
      <c r="AB36" s="3306"/>
      <c r="AC36" s="3306"/>
      <c r="AD36" s="3307"/>
      <c r="AE36" s="3307"/>
      <c r="AF36" s="3307"/>
      <c r="AG36" s="3307"/>
      <c r="AH36" s="330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6"/>
      <c r="Z37" s="3306"/>
      <c r="AA37" s="3306"/>
      <c r="AB37" s="3306"/>
      <c r="AC37" s="3306"/>
      <c r="AD37" s="3307"/>
      <c r="AE37" s="3307"/>
      <c r="AF37" s="3307"/>
      <c r="AG37" s="3307"/>
      <c r="AH37" s="330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8" t="s">
        <v>538</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308">
        <f>IF(T24&gt;=(T23+Y23+AD23+AI23),T28+Y28,0)</f>
        <v>121185649.66888978</v>
      </c>
      <c r="Z38" s="3308"/>
      <c r="AA38" s="3308"/>
      <c r="AB38" s="3308"/>
      <c r="AC38" s="3308"/>
      <c r="AD38" s="3308">
        <f>IF(T24&gt;=(T23+Y23+AD23+AI23),AD28+AI28,0)</f>
        <v>0</v>
      </c>
      <c r="AE38" s="3308"/>
      <c r="AF38" s="3308"/>
      <c r="AG38" s="3308"/>
      <c r="AH38" s="330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8" t="s">
        <v>2178</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09">
        <v>0.04</v>
      </c>
      <c r="Z39" s="3309"/>
      <c r="AA39" s="3309"/>
      <c r="AB39" s="3309"/>
      <c r="AC39" s="3309"/>
      <c r="AD39" s="3309">
        <v>0.04</v>
      </c>
      <c r="AE39" s="3309"/>
      <c r="AF39" s="3309"/>
      <c r="AG39" s="3309"/>
      <c r="AH39" s="330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8" t="s">
        <v>676</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308">
        <f>ROUND(Y38*Y39,0)</f>
        <v>4847426</v>
      </c>
      <c r="Z40" s="3308"/>
      <c r="AA40" s="3308"/>
      <c r="AB40" s="3308"/>
      <c r="AC40" s="3308"/>
      <c r="AD40" s="3305">
        <f>ROUND(AD38*AD39,0)</f>
        <v>0</v>
      </c>
      <c r="AE40" s="3308"/>
      <c r="AF40" s="3308"/>
      <c r="AG40" s="3308"/>
      <c r="AH40" s="330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8" t="s">
        <v>677</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53">
        <f>Y40+AD40</f>
        <v>4847426</v>
      </c>
      <c r="Z41" s="3354"/>
      <c r="AA41" s="3354"/>
      <c r="AB41" s="3354"/>
      <c r="AC41" s="3354"/>
      <c r="AD41" s="3354"/>
      <c r="AE41" s="3354"/>
      <c r="AF41" s="3354"/>
      <c r="AG41" s="3354"/>
      <c r="AH41" s="335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2" t="s">
        <v>1510</v>
      </c>
      <c r="B44" s="3302"/>
      <c r="C44" s="3302"/>
      <c r="D44" s="3302"/>
      <c r="E44" s="3302"/>
      <c r="F44" s="3302"/>
      <c r="G44" s="3302"/>
      <c r="H44" s="3302"/>
      <c r="I44" s="3302"/>
      <c r="J44" s="3302"/>
      <c r="K44" s="3302"/>
      <c r="L44" s="3302"/>
      <c r="M44" s="3302"/>
      <c r="N44" s="3302"/>
      <c r="O44" s="3302"/>
      <c r="P44" s="3302"/>
      <c r="Q44" s="3302"/>
      <c r="R44" s="3302"/>
      <c r="S44" s="3302"/>
      <c r="T44" s="3302"/>
      <c r="U44" s="3302"/>
      <c r="V44" s="3302"/>
      <c r="W44" s="3302"/>
      <c r="X44" s="3302"/>
      <c r="Y44" s="3302"/>
      <c r="Z44" s="3302"/>
      <c r="AA44" s="3302"/>
      <c r="AB44" s="3302"/>
      <c r="AC44" s="3302"/>
      <c r="AD44" s="3302"/>
      <c r="AE44" s="3302"/>
      <c r="AF44" s="3302"/>
      <c r="AG44" s="3302"/>
      <c r="AH44" s="3302"/>
      <c r="AI44" s="3302"/>
      <c r="AJ44" s="3302"/>
      <c r="AK44" s="3302"/>
      <c r="AL44" s="3302"/>
      <c r="AM44" s="3302"/>
      <c r="AN44" s="3302"/>
      <c r="AO44" s="3302"/>
      <c r="AP44" s="3302"/>
      <c r="AQ44" s="3302"/>
      <c r="AR44" s="3302"/>
      <c r="AS44" s="3302"/>
      <c r="AT44" s="3302"/>
      <c r="AU44" s="3302"/>
      <c r="AV44" s="3302"/>
      <c r="AW44" s="3302"/>
      <c r="AX44" s="3302"/>
      <c r="AY44" s="3302"/>
      <c r="AZ44" s="3302"/>
      <c r="BA44" s="3302"/>
      <c r="BB44" s="3302"/>
      <c r="BC44" s="3302"/>
      <c r="BD44" s="3302"/>
      <c r="BE44" s="3302"/>
      <c r="BF44" s="3302"/>
      <c r="BG44" s="3302"/>
      <c r="BH44" s="3302"/>
      <c r="BI44" s="3302"/>
      <c r="BJ44" s="3302"/>
      <c r="BK44" s="3302"/>
      <c r="BL44" s="3302"/>
      <c r="BM44" s="3302"/>
      <c r="BN44" s="3302"/>
      <c r="BO44" s="3302"/>
      <c r="BP44" s="3302"/>
      <c r="BQ44" s="3302"/>
      <c r="BR44" s="3302"/>
      <c r="BS44" s="3302"/>
      <c r="BT44" s="3302"/>
      <c r="BU44" s="3302"/>
      <c r="BV44" s="3302"/>
      <c r="BW44" s="3302"/>
      <c r="BX44" s="330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6">
        <f>'Sources and Uses Budget'!B105-'Sources and Uses Budget'!B15</f>
        <v>122738364.30804265</v>
      </c>
      <c r="AC47" s="3297"/>
      <c r="AD47" s="3297"/>
      <c r="AE47" s="3297"/>
      <c r="AF47" s="329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6">
        <f>Application!AO649-MIN('Sources and Uses Budget'!B15,Application!AG394)</f>
        <v>77791809.860482737</v>
      </c>
      <c r="AC48" s="3297"/>
      <c r="AD48" s="3297"/>
      <c r="AE48" s="3297"/>
      <c r="AF48" s="329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6">
        <f>AB47-AB48</f>
        <v>44946554.447559908</v>
      </c>
      <c r="AC49" s="3297"/>
      <c r="AD49" s="3297"/>
      <c r="AE49" s="3297"/>
      <c r="AF49" s="329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4">
        <f>'[9]main spreadsheet'!$CB$15/('[9]main spreadsheet'!$DK$52*10)</f>
        <v>0.9272251643178584</v>
      </c>
      <c r="AC50" s="3285"/>
      <c r="AD50" s="3285"/>
      <c r="AE50" s="3285"/>
      <c r="AF50" s="328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5" t="s">
        <v>2374</v>
      </c>
      <c r="F51" s="3295"/>
      <c r="G51" s="3295"/>
      <c r="H51" s="3295"/>
      <c r="I51" s="3295"/>
      <c r="J51" s="3295"/>
      <c r="K51" s="3295"/>
      <c r="L51" s="3295"/>
      <c r="M51" s="3295"/>
      <c r="N51" s="3295"/>
      <c r="O51" s="3295"/>
      <c r="P51" s="3295"/>
      <c r="Q51" s="3295"/>
      <c r="R51" s="3295"/>
      <c r="S51" s="3295"/>
      <c r="T51" s="3295"/>
      <c r="U51" s="3295"/>
      <c r="V51" s="3295"/>
      <c r="W51" s="3295"/>
      <c r="X51" s="3295"/>
      <c r="Y51" s="3295"/>
      <c r="Z51" s="329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5"/>
      <c r="F52" s="3295"/>
      <c r="G52" s="3295"/>
      <c r="H52" s="3295"/>
      <c r="I52" s="3295"/>
      <c r="J52" s="3295"/>
      <c r="K52" s="3295"/>
      <c r="L52" s="3295"/>
      <c r="M52" s="3295"/>
      <c r="N52" s="3295"/>
      <c r="O52" s="3295"/>
      <c r="P52" s="3295"/>
      <c r="Q52" s="3295"/>
      <c r="R52" s="3295"/>
      <c r="S52" s="3295"/>
      <c r="T52" s="3295"/>
      <c r="U52" s="3295"/>
      <c r="V52" s="3295"/>
      <c r="W52" s="3295"/>
      <c r="X52" s="3295"/>
      <c r="Y52" s="3295"/>
      <c r="Z52" s="329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6">
        <f>ROUND(IF(ISERROR((AB49/AB50)),0,(AB49/AB50)),0)</f>
        <v>48474261</v>
      </c>
      <c r="AC54" s="3297"/>
      <c r="AD54" s="3297"/>
      <c r="AE54" s="3297"/>
      <c r="AF54" s="329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6">
        <f>(AB54/10)</f>
        <v>4847426.0999999996</v>
      </c>
      <c r="AC55" s="3297"/>
      <c r="AD55" s="3297"/>
      <c r="AE55" s="3297"/>
      <c r="AF55" s="329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9">
        <f>(IF((Y41&lt;AB55),Y41,AB55))</f>
        <v>4847426</v>
      </c>
      <c r="AC56" s="3300"/>
      <c r="AD56" s="3300"/>
      <c r="AE56" s="3300"/>
      <c r="AF56" s="330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6">
        <f>ROUND((10*AB56*AB50),0)</f>
        <v>44946554</v>
      </c>
      <c r="AC57" s="3297"/>
      <c r="AD57" s="3297"/>
      <c r="AE57" s="3297"/>
      <c r="AF57" s="329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0">
        <f>AB49-AB57</f>
        <v>0.4475599080324173</v>
      </c>
      <c r="AC59" s="3280"/>
      <c r="AD59" s="3280"/>
      <c r="AE59" s="3280"/>
      <c r="AF59" s="328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2" t="str">
        <f>IF(Application!AP204="yes","Farmworker State Credit", "State Credit" )</f>
        <v>State Credit</v>
      </c>
      <c r="B61" s="3302"/>
      <c r="C61" s="3302"/>
      <c r="D61" s="3302"/>
      <c r="E61" s="3302"/>
      <c r="F61" s="3302"/>
      <c r="G61" s="3302"/>
      <c r="H61" s="3302"/>
      <c r="I61" s="3302"/>
      <c r="J61" s="3302"/>
      <c r="K61" s="3302"/>
      <c r="L61" s="3302"/>
      <c r="M61" s="3302"/>
      <c r="N61" s="3302"/>
      <c r="O61" s="3302"/>
      <c r="P61" s="3302"/>
      <c r="Q61" s="3302"/>
      <c r="R61" s="3302"/>
      <c r="S61" s="3302"/>
      <c r="T61" s="3302"/>
      <c r="U61" s="3302"/>
      <c r="V61" s="3302"/>
      <c r="W61" s="3302"/>
      <c r="X61" s="3302"/>
      <c r="Y61" s="3302"/>
      <c r="Z61" s="3302"/>
      <c r="AA61" s="3302"/>
      <c r="AB61" s="3302"/>
      <c r="AC61" s="3302"/>
      <c r="AD61" s="3302"/>
      <c r="AE61" s="3302"/>
      <c r="AF61" s="3302"/>
      <c r="AG61" s="3302"/>
      <c r="AH61" s="3302"/>
      <c r="AI61" s="3302"/>
      <c r="AJ61" s="3302"/>
      <c r="AK61" s="3302"/>
      <c r="AL61" s="3302"/>
      <c r="AM61" s="3302"/>
      <c r="AN61" s="3302"/>
      <c r="AO61" s="3302"/>
      <c r="AP61" s="3302"/>
      <c r="AQ61" s="3302"/>
      <c r="AR61" s="3302"/>
      <c r="AS61" s="3302"/>
      <c r="AT61" s="3302"/>
      <c r="AU61" s="3302"/>
      <c r="AV61" s="3302"/>
      <c r="AW61" s="3302"/>
      <c r="AX61" s="3302"/>
      <c r="AY61" s="3302"/>
      <c r="AZ61" s="3302"/>
      <c r="BA61" s="3302"/>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91" t="s">
        <v>1066</v>
      </c>
      <c r="Z63" s="3291"/>
      <c r="AA63" s="3291"/>
      <c r="AB63" s="3291"/>
      <c r="AC63" s="3291"/>
      <c r="AD63" s="3291" t="s">
        <v>380</v>
      </c>
      <c r="AE63" s="3291"/>
      <c r="AF63" s="3291"/>
      <c r="AG63" s="3291"/>
      <c r="AH63" s="329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92">
        <f>IF(Application!Z204="(select)",0,((T23*T27)+Y28))</f>
        <v>93219730.514530584</v>
      </c>
      <c r="Z64" s="3293"/>
      <c r="AA64" s="3293"/>
      <c r="AB64" s="3293"/>
      <c r="AC64" s="3294"/>
      <c r="AD64" s="3292">
        <f>IF(AND(Application!AP204="yes",Application!M357="yes"),AD28+AI28,0)</f>
        <v>0</v>
      </c>
      <c r="AE64" s="3293"/>
      <c r="AF64" s="3293"/>
      <c r="AG64" s="3293"/>
      <c r="AH64" s="329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1">
        <f>IF(Application!AP204="yes",0.75,IF(Application!Z203="15% set-aside",0.13,IF(Application!Z203="15% set-aside with qualifying low value rehab",0.95,0.3)))</f>
        <v>0.3</v>
      </c>
      <c r="Z67" s="3281"/>
      <c r="AA67" s="3281"/>
      <c r="AB67" s="3281"/>
      <c r="AC67" s="3281"/>
      <c r="AD67" s="3281">
        <f>IF(Application!AP204="yes",0.75,IF(Application!Z203="15% set-aside with qualifying low value rehab", 0.95,0.13))</f>
        <v>0.13</v>
      </c>
      <c r="AE67" s="3281"/>
      <c r="AF67" s="3281"/>
      <c r="AG67" s="3281"/>
      <c r="AH67" s="328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82">
        <f>ROUND(Y64*Y67,0)</f>
        <v>27965919</v>
      </c>
      <c r="Z68" s="3283"/>
      <c r="AA68" s="3283"/>
      <c r="AB68" s="3283"/>
      <c r="AC68" s="3283"/>
      <c r="AD68" s="3282" t="str">
        <f>IF(Application!D210="At-Risk",AD64*AD67,"$0")</f>
        <v>$0</v>
      </c>
      <c r="AE68" s="3283"/>
      <c r="AF68" s="3283"/>
      <c r="AG68" s="3283"/>
      <c r="AH68" s="328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4"/>
      <c r="AC71" s="3285"/>
      <c r="AD71" s="3285"/>
      <c r="AE71" s="3285"/>
      <c r="AF71" s="328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7" t="s">
        <v>1481</v>
      </c>
      <c r="F72" s="3287"/>
      <c r="G72" s="3287"/>
      <c r="H72" s="3287"/>
      <c r="I72" s="3287"/>
      <c r="J72" s="3287"/>
      <c r="K72" s="3287"/>
      <c r="L72" s="3287"/>
      <c r="M72" s="3287"/>
      <c r="N72" s="3287"/>
      <c r="O72" s="3287"/>
      <c r="P72" s="3287"/>
      <c r="Q72" s="3287"/>
      <c r="R72" s="3287"/>
      <c r="S72" s="3287"/>
      <c r="T72" s="3287"/>
      <c r="U72" s="3287"/>
      <c r="V72" s="3287"/>
      <c r="W72" s="3287"/>
      <c r="X72" s="3287"/>
      <c r="Y72" s="3287"/>
      <c r="Z72" s="3287"/>
      <c r="AA72" s="328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7"/>
      <c r="F73" s="3287"/>
      <c r="G73" s="3287"/>
      <c r="H73" s="3287"/>
      <c r="I73" s="3287"/>
      <c r="J73" s="3287"/>
      <c r="K73" s="3287"/>
      <c r="L73" s="3287"/>
      <c r="M73" s="3287"/>
      <c r="N73" s="3287"/>
      <c r="O73" s="3287"/>
      <c r="P73" s="3287"/>
      <c r="Q73" s="3287"/>
      <c r="R73" s="3287"/>
      <c r="S73" s="3287"/>
      <c r="T73" s="3287"/>
      <c r="U73" s="3287"/>
      <c r="V73" s="3287"/>
      <c r="W73" s="3287"/>
      <c r="X73" s="3287"/>
      <c r="Y73" s="3287"/>
      <c r="Z73" s="3287"/>
      <c r="AA73" s="328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7"/>
      <c r="F74" s="3287"/>
      <c r="G74" s="3287"/>
      <c r="H74" s="3287"/>
      <c r="I74" s="3287"/>
      <c r="J74" s="3287"/>
      <c r="K74" s="3287"/>
      <c r="L74" s="3287"/>
      <c r="M74" s="3287"/>
      <c r="N74" s="3287"/>
      <c r="O74" s="3287"/>
      <c r="P74" s="3287"/>
      <c r="Q74" s="3287"/>
      <c r="R74" s="3287"/>
      <c r="S74" s="3287"/>
      <c r="T74" s="3287"/>
      <c r="U74" s="3287"/>
      <c r="V74" s="3287"/>
      <c r="W74" s="3287"/>
      <c r="X74" s="3287"/>
      <c r="Y74" s="3287"/>
      <c r="Z74" s="3287"/>
      <c r="AA74" s="328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5">
        <f>ROUND(IF(ISERROR((AB59/AB71)),0,(AB59/AB71)),0)</f>
        <v>0</v>
      </c>
      <c r="AC76" s="3275"/>
      <c r="AD76" s="3275"/>
      <c r="AE76" s="3275"/>
      <c r="AF76" s="327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6">
        <f>IF((Y68+AD68&lt;AB76),Y68+AD68,AB76)</f>
        <v>0</v>
      </c>
      <c r="AC77" s="3277"/>
      <c r="AD77" s="3277"/>
      <c r="AE77" s="3277"/>
      <c r="AF77" s="327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9">
        <f>AB77*AB71</f>
        <v>0</v>
      </c>
      <c r="AC78" s="3279"/>
      <c r="AD78" s="3279"/>
      <c r="AE78" s="3279"/>
      <c r="AF78" s="327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0">
        <f>AB49-(AB57+AB78)</f>
        <v>0.4475599080324173</v>
      </c>
      <c r="AC80" s="3280"/>
      <c r="AD80" s="3280"/>
      <c r="AE80" s="3280"/>
      <c r="AF80" s="328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2"/>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3302"/>
      <c r="AH83" s="3302"/>
      <c r="AI83" s="3302"/>
      <c r="AJ83" s="3302"/>
      <c r="AK83" s="3302"/>
      <c r="AL83" s="3302"/>
      <c r="AM83" s="3302"/>
      <c r="AN83" s="3302"/>
      <c r="AO83" s="3302"/>
      <c r="AP83" s="3302"/>
      <c r="AQ83" s="3302"/>
      <c r="AR83" s="3302"/>
      <c r="AS83" s="3302"/>
      <c r="AT83" s="3302"/>
      <c r="AU83" s="3302"/>
      <c r="AV83" s="3302"/>
      <c r="AW83" s="3302"/>
      <c r="AX83" s="3302"/>
      <c r="AY83" s="3302"/>
      <c r="AZ83" s="3302"/>
      <c r="BA83" s="3302"/>
      <c r="BB83" s="3302"/>
      <c r="BC83" s="3302"/>
      <c r="BD83" s="3302"/>
      <c r="BE83" s="3302"/>
      <c r="BF83" s="3302"/>
      <c r="BG83" s="3302"/>
      <c r="BH83" s="3302"/>
      <c r="BI83" s="3302"/>
      <c r="BJ83" s="3302"/>
      <c r="BK83" s="3302"/>
      <c r="BL83" s="3302"/>
      <c r="BM83" s="3302"/>
      <c r="BN83" s="3302"/>
      <c r="BO83" s="3302"/>
      <c r="BP83" s="3302"/>
      <c r="BQ83" s="3302"/>
      <c r="BR83" s="3302"/>
      <c r="BS83" s="3302"/>
      <c r="BT83" s="3302"/>
      <c r="BU83" s="3302"/>
      <c r="BV83" s="3302"/>
      <c r="BW83" s="3302"/>
      <c r="BX83" s="3302"/>
    </row>
    <row r="84" spans="1:98" ht="13" thickTop="1"/>
    <row r="85" spans="1:98" ht="13">
      <c r="A85" s="794"/>
      <c r="C85" s="334"/>
      <c r="Z85" s="619"/>
      <c r="AA85" s="619"/>
      <c r="AB85" s="619"/>
      <c r="AC85" s="619"/>
      <c r="AD85" s="619"/>
      <c r="AE85" s="619"/>
      <c r="AF85" s="619"/>
      <c r="AG85" s="619"/>
      <c r="AH85" s="619"/>
    </row>
    <row r="86" spans="1:98" ht="13">
      <c r="D86" s="334"/>
      <c r="Z86" s="619"/>
      <c r="AA86" s="619"/>
      <c r="AB86" s="3343"/>
      <c r="AC86" s="3343"/>
      <c r="AD86" s="3343"/>
      <c r="AE86" s="3343"/>
      <c r="AF86" s="3343"/>
      <c r="AG86" s="619"/>
      <c r="AH86" s="619"/>
    </row>
    <row r="87" spans="1:98" ht="13.5" thickBot="1">
      <c r="D87" s="334"/>
      <c r="Z87" s="619"/>
      <c r="AA87" s="619"/>
      <c r="AB87" s="3342"/>
      <c r="AC87" s="3342"/>
      <c r="AD87" s="3342"/>
      <c r="AE87" s="3342"/>
      <c r="AF87" s="334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view="pageBreakPreview" zoomScale="80" zoomScaleNormal="85" zoomScaleSheetLayoutView="80" workbookViewId="0">
      <selection activeCell="F25" sqref="F25"/>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58" t="s">
        <v>1934</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1935</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1936</v>
      </c>
      <c r="D7" s="1426"/>
      <c r="E7" s="3360" t="str">
        <f>Application!H16</f>
        <v>Mercy Housing California 82, L.P.</v>
      </c>
      <c r="F7" s="3360"/>
      <c r="G7" s="3360"/>
      <c r="H7" s="1426"/>
      <c r="I7" s="1427" t="s">
        <v>1937</v>
      </c>
      <c r="J7" s="1428">
        <f>Application!AG437+Application!AG439</f>
        <v>137</v>
      </c>
    </row>
    <row r="8" spans="1:33">
      <c r="C8" s="1427" t="s">
        <v>1938</v>
      </c>
      <c r="D8" s="1426"/>
      <c r="E8" s="3360" t="str">
        <f>Application!H18</f>
        <v xml:space="preserve">Treasure Island Parcel C3.1 </v>
      </c>
      <c r="F8" s="3360"/>
      <c r="G8" s="3360"/>
      <c r="H8" s="1426"/>
      <c r="I8" s="1427" t="s">
        <v>1939</v>
      </c>
      <c r="J8" s="1429">
        <f>Application!CS663</f>
        <v>319</v>
      </c>
    </row>
    <row r="9" spans="1:33" ht="14.25" customHeight="1">
      <c r="C9" s="1427" t="s">
        <v>1940</v>
      </c>
      <c r="D9" s="1426"/>
      <c r="E9" s="3361" t="str">
        <f>Application!D210</f>
        <v>Special Needs</v>
      </c>
      <c r="F9" s="3361"/>
      <c r="G9" s="3361"/>
      <c r="H9" s="1426"/>
      <c r="I9" s="1427" t="s">
        <v>1941</v>
      </c>
      <c r="J9" s="1430">
        <v>167</v>
      </c>
      <c r="N9" s="1431"/>
    </row>
    <row r="10" spans="1:33" ht="26.9" customHeight="1">
      <c r="C10" s="3359" t="s">
        <v>1942</v>
      </c>
      <c r="D10" s="3359"/>
      <c r="E10" s="3362" t="str">
        <f>Application!D213</f>
        <v>Large Family</v>
      </c>
      <c r="F10" s="3362"/>
      <c r="G10" s="3362"/>
      <c r="H10" s="1426"/>
      <c r="I10" s="1432" t="s">
        <v>1943</v>
      </c>
      <c r="J10" s="1433">
        <f>IF(J9&gt;0,J8-J9,J8)</f>
        <v>152</v>
      </c>
      <c r="N10" s="1431"/>
    </row>
    <row r="11" spans="1:33">
      <c r="C11" s="1434"/>
      <c r="N11" s="1431"/>
    </row>
    <row r="12" spans="1:33" ht="15" customHeight="1">
      <c r="C12" s="3363" t="s">
        <v>1944</v>
      </c>
      <c r="D12" s="3364"/>
      <c r="E12" s="3365"/>
      <c r="F12" s="3356" t="s">
        <v>1945</v>
      </c>
      <c r="G12" s="3356" t="s">
        <v>1946</v>
      </c>
      <c r="H12" s="3369" t="s">
        <v>2160</v>
      </c>
      <c r="I12" s="3356" t="s">
        <v>2159</v>
      </c>
      <c r="J12" s="3356" t="s">
        <v>1947</v>
      </c>
      <c r="N12" s="1431"/>
    </row>
    <row r="13" spans="1:33" ht="68.25" customHeight="1">
      <c r="C13" s="3366"/>
      <c r="D13" s="3367"/>
      <c r="E13" s="3368"/>
      <c r="F13" s="3357"/>
      <c r="G13" s="3357"/>
      <c r="H13" s="3370"/>
      <c r="I13" s="3357"/>
      <c r="J13" s="3357"/>
    </row>
    <row r="14" spans="1:33" ht="15" customHeight="1">
      <c r="C14" s="1435" t="s">
        <v>1948</v>
      </c>
      <c r="D14" s="1436"/>
      <c r="E14" s="1436"/>
      <c r="F14" s="1437"/>
      <c r="G14" s="1437"/>
      <c r="H14" s="1438"/>
      <c r="I14" s="1438"/>
      <c r="J14" s="1438"/>
    </row>
    <row r="15" spans="1:33">
      <c r="C15" s="1439" t="s">
        <v>1949</v>
      </c>
      <c r="D15" s="1424" t="s">
        <v>1950</v>
      </c>
      <c r="F15" s="1440" t="s">
        <v>2689</v>
      </c>
      <c r="G15" s="1441">
        <v>85000</v>
      </c>
      <c r="H15" s="1442" t="s">
        <v>2672</v>
      </c>
      <c r="I15" s="1442" t="s">
        <v>2672</v>
      </c>
      <c r="J15" s="1442" t="s">
        <v>2673</v>
      </c>
    </row>
    <row r="16" spans="1:33">
      <c r="C16" s="1439" t="s">
        <v>1951</v>
      </c>
      <c r="D16" s="1424" t="s">
        <v>1952</v>
      </c>
      <c r="F16" s="1440"/>
      <c r="G16" s="1443"/>
      <c r="H16" s="1442"/>
      <c r="I16" s="1442"/>
      <c r="J16" s="1442"/>
    </row>
    <row r="17" spans="3:10">
      <c r="C17" s="1439" t="s">
        <v>1835</v>
      </c>
      <c r="D17" s="1424" t="s">
        <v>1953</v>
      </c>
      <c r="F17" s="1440" t="s">
        <v>2688</v>
      </c>
      <c r="G17" s="1443">
        <f>100000-85000</f>
        <v>15000</v>
      </c>
      <c r="H17" s="1442" t="s">
        <v>2672</v>
      </c>
      <c r="I17" s="1442" t="s">
        <v>2672</v>
      </c>
      <c r="J17" s="1442" t="s">
        <v>2673</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860" t="s">
        <v>2690</v>
      </c>
      <c r="G23" s="1862">
        <v>164885</v>
      </c>
      <c r="H23" s="1861" t="s">
        <v>2686</v>
      </c>
      <c r="I23" s="1859" t="s">
        <v>2686</v>
      </c>
      <c r="J23" s="1863" t="s">
        <v>2687</v>
      </c>
    </row>
    <row r="24" spans="3:10">
      <c r="C24" s="1439" t="s">
        <v>1963</v>
      </c>
      <c r="D24" s="1425" t="s">
        <v>1964</v>
      </c>
      <c r="E24" s="1425"/>
      <c r="F24" s="1860" t="s">
        <v>2691</v>
      </c>
      <c r="G24" s="1862">
        <v>65478</v>
      </c>
      <c r="H24" s="1861" t="s">
        <v>2686</v>
      </c>
      <c r="I24" s="1859" t="s">
        <v>2686</v>
      </c>
      <c r="J24" s="1863" t="s">
        <v>2687</v>
      </c>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330363</v>
      </c>
      <c r="H35" s="1466"/>
      <c r="I35" s="1466"/>
      <c r="J35" s="1466"/>
    </row>
    <row r="36" spans="3:10"/>
    <row r="37" spans="3:10" ht="16.5">
      <c r="C37" s="1467" t="s">
        <v>1971</v>
      </c>
    </row>
    <row r="38" spans="3:10" s="1469" customFormat="1" ht="17.25" customHeight="1">
      <c r="C38" s="1468" t="s">
        <v>1972</v>
      </c>
    </row>
    <row r="39" spans="3:10" s="1469" customFormat="1" ht="14.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6"/>
  <sheetViews>
    <sheetView zoomScaleNormal="100" zoomScaleSheetLayoutView="100" workbookViewId="0">
      <selection activeCell="Q14" sqref="Q14"/>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2660064</v>
      </c>
      <c r="G4" s="354">
        <f>E4*$C$4</f>
        <v>2726565.5999999996</v>
      </c>
      <c r="I4" s="354">
        <f>G4*$C$4</f>
        <v>2794729.7399999993</v>
      </c>
      <c r="K4" s="354">
        <f>I4*$C$4</f>
        <v>2864597.9834999992</v>
      </c>
      <c r="M4" s="354">
        <f>K4*$C$4</f>
        <v>2936212.9330874989</v>
      </c>
      <c r="O4" s="354">
        <f>M4*$C$4</f>
        <v>3009618.2564146859</v>
      </c>
      <c r="Q4" s="354">
        <f>O4*$C$4</f>
        <v>3084858.7128250529</v>
      </c>
      <c r="S4" s="354">
        <f>Q4*$C$4</f>
        <v>3161980.1806456791</v>
      </c>
      <c r="U4" s="354">
        <f>S4*$C$4</f>
        <v>3241029.6851618206</v>
      </c>
      <c r="W4" s="354">
        <f>U4*$C$4</f>
        <v>3322055.4272908657</v>
      </c>
      <c r="Y4" s="354">
        <f>W4*$C$4</f>
        <v>3405106.812973137</v>
      </c>
      <c r="AA4" s="354">
        <f>Y4*$C$4</f>
        <v>3490234.4832974654</v>
      </c>
      <c r="AC4" s="354">
        <f>AA4*$C$4</f>
        <v>3577490.3453799016</v>
      </c>
      <c r="AE4" s="354">
        <f>AC4*$C$4</f>
        <v>3666927.604014399</v>
      </c>
      <c r="AG4" s="354">
        <f>AE4*$C$4</f>
        <v>3758600.7941147587</v>
      </c>
    </row>
    <row r="5" spans="1:34" s="339" customFormat="1" ht="14">
      <c r="B5" s="339" t="s">
        <v>900</v>
      </c>
      <c r="C5" s="375">
        <v>0.05</v>
      </c>
      <c r="E5" s="356">
        <f>-E4*$C$5</f>
        <v>-133003.20000000001</v>
      </c>
      <c r="F5" s="356"/>
      <c r="G5" s="356">
        <f>-G4*$C$5</f>
        <v>-136328.28</v>
      </c>
      <c r="H5" s="356"/>
      <c r="I5" s="356">
        <f>-I4*$C$5</f>
        <v>-139736.48699999996</v>
      </c>
      <c r="J5" s="356"/>
      <c r="K5" s="356">
        <f>-K4*$C$5</f>
        <v>-143229.89917499997</v>
      </c>
      <c r="L5" s="356"/>
      <c r="M5" s="356">
        <f>-M4*$C$5</f>
        <v>-146810.64665437496</v>
      </c>
      <c r="N5" s="356"/>
      <c r="O5" s="356">
        <f>-O4*$C$5</f>
        <v>-150480.91282073429</v>
      </c>
      <c r="P5" s="356"/>
      <c r="Q5" s="356">
        <f>-Q4*$C$5</f>
        <v>-154242.93564125264</v>
      </c>
      <c r="R5" s="356"/>
      <c r="S5" s="356">
        <f>-S4*$C$5</f>
        <v>-158099.00903228397</v>
      </c>
      <c r="T5" s="356"/>
      <c r="U5" s="356">
        <f>-U4*$C$5</f>
        <v>-162051.48425809105</v>
      </c>
      <c r="V5" s="356"/>
      <c r="W5" s="356">
        <f>-W4*$C$5</f>
        <v>-166102.7713645433</v>
      </c>
      <c r="X5" s="356"/>
      <c r="Y5" s="356">
        <f>-Y4*$C$5</f>
        <v>-170255.34064865686</v>
      </c>
      <c r="Z5" s="356"/>
      <c r="AA5" s="356">
        <f>-AA4*$C$5</f>
        <v>-174511.72416487327</v>
      </c>
      <c r="AB5" s="356"/>
      <c r="AC5" s="356">
        <f>-AC4*$C$5</f>
        <v>-178874.51726899509</v>
      </c>
      <c r="AD5" s="356"/>
      <c r="AE5" s="356">
        <f>-AE4*$C$5</f>
        <v>-183346.38020071996</v>
      </c>
      <c r="AF5" s="356"/>
      <c r="AG5" s="356">
        <f>-AG4*$C$5</f>
        <v>-187930.03970573796</v>
      </c>
    </row>
    <row r="6" spans="1:34" s="339" customFormat="1" ht="14">
      <c r="A6" s="339" t="s">
        <v>898</v>
      </c>
      <c r="C6" s="374">
        <v>1.0249999999999999</v>
      </c>
      <c r="E6" s="357">
        <f>Application!Z807</f>
        <v>1543704</v>
      </c>
      <c r="F6" s="357"/>
      <c r="G6" s="357">
        <f>E6*$C$6</f>
        <v>1582296.5999999999</v>
      </c>
      <c r="H6" s="357"/>
      <c r="I6" s="357">
        <f>G6*$C$6</f>
        <v>1621854.0149999997</v>
      </c>
      <c r="J6" s="357"/>
      <c r="K6" s="357">
        <f>I6*$C$6</f>
        <v>1662400.3653749996</v>
      </c>
      <c r="L6" s="357"/>
      <c r="M6" s="357">
        <f>K6*$C$6</f>
        <v>1703960.3745093744</v>
      </c>
      <c r="N6" s="357"/>
      <c r="O6" s="357">
        <f>M6*$C$6</f>
        <v>1746559.3838721085</v>
      </c>
      <c r="P6" s="357"/>
      <c r="Q6" s="357">
        <f>O6*$C$6</f>
        <v>1790223.3684689112</v>
      </c>
      <c r="R6" s="357"/>
      <c r="S6" s="357">
        <f>Q6*$C$6</f>
        <v>1834978.9526806339</v>
      </c>
      <c r="T6" s="357"/>
      <c r="U6" s="357">
        <f>S6*$C$6</f>
        <v>1880853.4264976496</v>
      </c>
      <c r="V6" s="357"/>
      <c r="W6" s="357">
        <f>U6*$C$6</f>
        <v>1927874.7621600907</v>
      </c>
      <c r="X6" s="357"/>
      <c r="Y6" s="357">
        <f>W6*$C$6</f>
        <v>1976071.6312140927</v>
      </c>
      <c r="Z6" s="357"/>
      <c r="AA6" s="357">
        <f>Y6*$C$6</f>
        <v>2025473.4219944449</v>
      </c>
      <c r="AB6" s="357"/>
      <c r="AC6" s="357">
        <f>AA6*$C$6</f>
        <v>2076110.2575443059</v>
      </c>
      <c r="AD6" s="357"/>
      <c r="AE6" s="357">
        <f>AC6*$C$6</f>
        <v>2128013.0139829135</v>
      </c>
      <c r="AF6" s="357"/>
      <c r="AG6" s="357">
        <f>AE6*$C$6</f>
        <v>2181213.339332486</v>
      </c>
    </row>
    <row r="7" spans="1:34" s="339" customFormat="1" ht="14">
      <c r="B7" s="339" t="s">
        <v>900</v>
      </c>
      <c r="C7" s="375">
        <v>0.05</v>
      </c>
      <c r="E7" s="356">
        <f>-E6*$C$7</f>
        <v>-77185.2</v>
      </c>
      <c r="F7" s="356"/>
      <c r="G7" s="356">
        <f>-G6*$C$7</f>
        <v>-79114.83</v>
      </c>
      <c r="H7" s="356"/>
      <c r="I7" s="356">
        <f>-I6*$C$7</f>
        <v>-81092.700749999989</v>
      </c>
      <c r="J7" s="356"/>
      <c r="K7" s="356">
        <f>-K6*$C$7</f>
        <v>-83120.018268749991</v>
      </c>
      <c r="L7" s="356"/>
      <c r="M7" s="356">
        <f>-M6*$C$7</f>
        <v>-85198.018725468719</v>
      </c>
      <c r="N7" s="356"/>
      <c r="O7" s="356">
        <f>-O6*$C$7</f>
        <v>-87327.96919360543</v>
      </c>
      <c r="P7" s="356"/>
      <c r="Q7" s="356">
        <f>-Q6*$C$7</f>
        <v>-89511.168423445561</v>
      </c>
      <c r="R7" s="356"/>
      <c r="S7" s="356">
        <f>-S6*$C$7</f>
        <v>-91748.947634031705</v>
      </c>
      <c r="T7" s="356"/>
      <c r="U7" s="356">
        <f>-U6*$C$7</f>
        <v>-94042.671324882482</v>
      </c>
      <c r="V7" s="356"/>
      <c r="W7" s="356">
        <f>-W6*$C$7</f>
        <v>-96393.738108004545</v>
      </c>
      <c r="X7" s="356"/>
      <c r="Y7" s="356">
        <f>-Y6*$C$7</f>
        <v>-98803.581560704639</v>
      </c>
      <c r="Z7" s="356"/>
      <c r="AA7" s="356">
        <f>-AA6*$C$7</f>
        <v>-101273.67109972225</v>
      </c>
      <c r="AB7" s="356"/>
      <c r="AC7" s="356">
        <f>-AC6*$C$7</f>
        <v>-103805.5128772153</v>
      </c>
      <c r="AD7" s="356"/>
      <c r="AE7" s="356">
        <f>-AE6*$C$7</f>
        <v>-106400.65069914568</v>
      </c>
      <c r="AF7" s="356"/>
      <c r="AG7" s="356">
        <f>-AG6*$C$7</f>
        <v>-109060.66696662431</v>
      </c>
    </row>
    <row r="8" spans="1:34" s="339" customFormat="1" ht="14">
      <c r="A8" s="339" t="s">
        <v>296</v>
      </c>
      <c r="C8" s="374">
        <v>1.0249999999999999</v>
      </c>
      <c r="E8" s="357">
        <f>Application!Z815</f>
        <v>7696</v>
      </c>
      <c r="F8" s="357"/>
      <c r="G8" s="357">
        <f>E8*$C$8</f>
        <v>7888.4</v>
      </c>
      <c r="H8" s="357"/>
      <c r="I8" s="357">
        <f>G8*$C$8</f>
        <v>8085.6099999999988</v>
      </c>
      <c r="J8" s="357"/>
      <c r="K8" s="357">
        <f>I8*$C$8</f>
        <v>8287.7502499999973</v>
      </c>
      <c r="L8" s="357"/>
      <c r="M8" s="357">
        <f>K8*$C$8</f>
        <v>8494.9440062499962</v>
      </c>
      <c r="N8" s="357"/>
      <c r="O8" s="357">
        <f>M8*$C$8</f>
        <v>8707.3176064062445</v>
      </c>
      <c r="P8" s="357"/>
      <c r="Q8" s="357">
        <f>O8*$C$8</f>
        <v>8925.0005465663999</v>
      </c>
      <c r="R8" s="357"/>
      <c r="S8" s="357">
        <f>Q8*$C$8</f>
        <v>9148.1255602305591</v>
      </c>
      <c r="T8" s="357"/>
      <c r="U8" s="357">
        <f>S8*$C$8</f>
        <v>9376.8286992363228</v>
      </c>
      <c r="V8" s="357"/>
      <c r="W8" s="357">
        <f>U8*$C$8</f>
        <v>9611.2494167172299</v>
      </c>
      <c r="X8" s="357"/>
      <c r="Y8" s="357">
        <f>W8*$C$8</f>
        <v>9851.5306521351595</v>
      </c>
      <c r="Z8" s="357"/>
      <c r="AA8" s="357">
        <f>Y8*$C$8</f>
        <v>10097.818918438537</v>
      </c>
      <c r="AB8" s="357"/>
      <c r="AC8" s="357">
        <f>AA8*$C$8</f>
        <v>10350.2643913995</v>
      </c>
      <c r="AD8" s="357"/>
      <c r="AE8" s="357">
        <f>AC8*$C$8</f>
        <v>10609.021001184487</v>
      </c>
      <c r="AF8" s="357"/>
      <c r="AG8" s="357">
        <f>AE8*$C$8</f>
        <v>10874.246526214098</v>
      </c>
    </row>
    <row r="9" spans="1:34" s="339" customFormat="1" ht="14">
      <c r="B9" s="339" t="s">
        <v>900</v>
      </c>
      <c r="C9" s="375">
        <v>0.05</v>
      </c>
      <c r="E9" s="373">
        <f>-E8*$C$9</f>
        <v>-384.8</v>
      </c>
      <c r="F9" s="356"/>
      <c r="G9" s="373">
        <f>-G8*$C$9</f>
        <v>-394.42</v>
      </c>
      <c r="H9" s="356"/>
      <c r="I9" s="373">
        <f>-I8*$C$9</f>
        <v>-404.28049999999996</v>
      </c>
      <c r="J9" s="356"/>
      <c r="K9" s="373">
        <f>-K8*$C$9</f>
        <v>-414.3875124999999</v>
      </c>
      <c r="L9" s="356"/>
      <c r="M9" s="373">
        <f>-M8*$C$9</f>
        <v>-424.74720031249984</v>
      </c>
      <c r="N9" s="356"/>
      <c r="O9" s="373">
        <f>-O8*$C$9</f>
        <v>-435.36588032031227</v>
      </c>
      <c r="P9" s="356"/>
      <c r="Q9" s="373">
        <f>-Q8*$C$9</f>
        <v>-446.25002732832002</v>
      </c>
      <c r="R9" s="356"/>
      <c r="S9" s="373">
        <f>-S8*$C$9</f>
        <v>-457.406278011528</v>
      </c>
      <c r="T9" s="356"/>
      <c r="U9" s="373">
        <f>-U8*$C$9</f>
        <v>-468.84143496181616</v>
      </c>
      <c r="V9" s="356"/>
      <c r="W9" s="373">
        <f>-W8*$C$9</f>
        <v>-480.56247083586152</v>
      </c>
      <c r="X9" s="356"/>
      <c r="Y9" s="373">
        <f>-Y8*$C$9</f>
        <v>-492.57653260675801</v>
      </c>
      <c r="Z9" s="356"/>
      <c r="AA9" s="373">
        <f>-AA8*$C$9</f>
        <v>-504.89094592192691</v>
      </c>
      <c r="AB9" s="356"/>
      <c r="AC9" s="373">
        <f>-AC8*$C$9</f>
        <v>-517.51321956997504</v>
      </c>
      <c r="AD9" s="356"/>
      <c r="AE9" s="373">
        <f>-AE8*$C$9</f>
        <v>-530.45105005922437</v>
      </c>
      <c r="AF9" s="356"/>
      <c r="AG9" s="373">
        <f>-AG8*$C$9</f>
        <v>-543.71232631070495</v>
      </c>
    </row>
    <row r="10" spans="1:34" s="358" customFormat="1" ht="14">
      <c r="A10" s="358" t="s">
        <v>921</v>
      </c>
      <c r="C10" s="349"/>
      <c r="E10" s="358">
        <f>SUM(E4:E9)</f>
        <v>4000890.8</v>
      </c>
      <c r="G10" s="358">
        <f>SUM(G4:G9)</f>
        <v>4100913.07</v>
      </c>
      <c r="I10" s="358">
        <f>SUM(I4:I9)</f>
        <v>4203435.8967499994</v>
      </c>
      <c r="K10" s="358">
        <f>SUM(K4:K9)</f>
        <v>4308521.794168748</v>
      </c>
      <c r="M10" s="358">
        <f>SUM(M4:M9)</f>
        <v>4416234.839022968</v>
      </c>
      <c r="O10" s="358">
        <f>SUM(O4:O9)</f>
        <v>4526640.7099985406</v>
      </c>
      <c r="Q10" s="358">
        <f>SUM(Q4:Q9)</f>
        <v>4639806.727748503</v>
      </c>
      <c r="S10" s="358">
        <f>SUM(S4:S9)</f>
        <v>4755801.8959422167</v>
      </c>
      <c r="U10" s="358">
        <f>SUM(U4:U9)</f>
        <v>4874696.9433407709</v>
      </c>
      <c r="W10" s="358">
        <f>SUM(W4:W9)</f>
        <v>4996564.3669242905</v>
      </c>
      <c r="Y10" s="358">
        <f>SUM(Y4:Y9)</f>
        <v>5121478.4760973966</v>
      </c>
      <c r="AA10" s="358">
        <f>SUM(AA4:AA9)</f>
        <v>5249515.4379998315</v>
      </c>
      <c r="AC10" s="358">
        <f>SUM(AC4:AC9)</f>
        <v>5380753.3239498269</v>
      </c>
      <c r="AE10" s="358">
        <f>SUM(AE4:AE9)</f>
        <v>5515272.1570485719</v>
      </c>
      <c r="AG10" s="358">
        <f>SUM(AG4:AG9)</f>
        <v>5653153.9609747855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104798</v>
      </c>
      <c r="G14" s="354">
        <f>E14*$C$13</f>
        <v>108465.93</v>
      </c>
      <c r="I14" s="354">
        <f>G14*$C$13</f>
        <v>112262.23754999999</v>
      </c>
      <c r="K14" s="354">
        <f>I14*$C$13</f>
        <v>116191.41586424998</v>
      </c>
      <c r="M14" s="354">
        <f>K14*$C$13</f>
        <v>120258.11541949872</v>
      </c>
      <c r="O14" s="354">
        <f>M14*$C$13</f>
        <v>124467.14945918116</v>
      </c>
      <c r="Q14" s="354">
        <f>O14*$C$13</f>
        <v>128823.4996902525</v>
      </c>
      <c r="S14" s="354">
        <f>Q14*$C$13</f>
        <v>133332.32217941133</v>
      </c>
      <c r="U14" s="354">
        <f>S14*$C$13</f>
        <v>137998.95345569073</v>
      </c>
      <c r="W14" s="354">
        <f>U14*$C$13</f>
        <v>142828.91682663991</v>
      </c>
      <c r="Y14" s="354">
        <f>W14*$C$13</f>
        <v>147827.92891557229</v>
      </c>
      <c r="AA14" s="354">
        <f>Y14*$C$13</f>
        <v>153001.9064276173</v>
      </c>
      <c r="AC14" s="354">
        <f>AA14*$C$13</f>
        <v>158356.9731525839</v>
      </c>
      <c r="AE14" s="354">
        <f>AC14*$C$13</f>
        <v>163899.46721292433</v>
      </c>
      <c r="AG14" s="354">
        <f>AE14*$C$13</f>
        <v>169635.94856537666</v>
      </c>
    </row>
    <row r="15" spans="1:34" s="339" customFormat="1" ht="14">
      <c r="A15" s="339" t="s">
        <v>354</v>
      </c>
      <c r="C15" s="368"/>
      <c r="E15" s="357">
        <f>Application!W847</f>
        <v>113400</v>
      </c>
      <c r="F15" s="357"/>
      <c r="G15" s="357">
        <f t="shared" ref="G15:AG20" si="0">E15*$C$13</f>
        <v>117368.99999999999</v>
      </c>
      <c r="H15" s="357"/>
      <c r="I15" s="357">
        <f t="shared" si="0"/>
        <v>121476.91499999998</v>
      </c>
      <c r="J15" s="357"/>
      <c r="K15" s="357">
        <f t="shared" si="0"/>
        <v>125728.60702499998</v>
      </c>
      <c r="L15" s="357"/>
      <c r="M15" s="357">
        <f t="shared" si="0"/>
        <v>130129.10827087496</v>
      </c>
      <c r="N15" s="357"/>
      <c r="O15" s="357">
        <f t="shared" si="0"/>
        <v>134683.62706035556</v>
      </c>
      <c r="P15" s="357"/>
      <c r="Q15" s="357">
        <f t="shared" si="0"/>
        <v>139397.55400746799</v>
      </c>
      <c r="R15" s="357"/>
      <c r="S15" s="357">
        <f t="shared" si="0"/>
        <v>144276.46839772936</v>
      </c>
      <c r="T15" s="357"/>
      <c r="U15" s="357">
        <f t="shared" si="0"/>
        <v>149326.14479164989</v>
      </c>
      <c r="V15" s="357"/>
      <c r="W15" s="357">
        <f t="shared" si="0"/>
        <v>154552.55985935763</v>
      </c>
      <c r="X15" s="357"/>
      <c r="Y15" s="357">
        <f t="shared" si="0"/>
        <v>159961.89945443513</v>
      </c>
      <c r="Z15" s="357"/>
      <c r="AA15" s="357">
        <f t="shared" si="0"/>
        <v>165560.56593534036</v>
      </c>
      <c r="AB15" s="357"/>
      <c r="AC15" s="357">
        <f t="shared" si="0"/>
        <v>171355.18574307725</v>
      </c>
      <c r="AD15" s="357"/>
      <c r="AE15" s="357">
        <f t="shared" si="0"/>
        <v>177352.61724408495</v>
      </c>
      <c r="AF15" s="357"/>
      <c r="AG15" s="357">
        <f t="shared" si="0"/>
        <v>183559.95884762792</v>
      </c>
    </row>
    <row r="16" spans="1:34" s="339" customFormat="1" ht="14">
      <c r="A16" s="339" t="s">
        <v>593</v>
      </c>
      <c r="C16" s="368"/>
      <c r="E16" s="357">
        <f>Application!W853</f>
        <v>257118</v>
      </c>
      <c r="F16" s="357"/>
      <c r="G16" s="357">
        <f t="shared" si="0"/>
        <v>266117.13</v>
      </c>
      <c r="H16" s="357"/>
      <c r="I16" s="357">
        <f t="shared" si="0"/>
        <v>275431.22954999999</v>
      </c>
      <c r="J16" s="357"/>
      <c r="K16" s="357">
        <f t="shared" si="0"/>
        <v>285071.32258424995</v>
      </c>
      <c r="L16" s="357"/>
      <c r="M16" s="357">
        <f t="shared" si="0"/>
        <v>295048.81887469866</v>
      </c>
      <c r="N16" s="357"/>
      <c r="O16" s="357">
        <f t="shared" si="0"/>
        <v>305375.5275353131</v>
      </c>
      <c r="P16" s="357"/>
      <c r="Q16" s="357">
        <f t="shared" si="0"/>
        <v>316063.67099904903</v>
      </c>
      <c r="R16" s="357"/>
      <c r="S16" s="357">
        <f t="shared" si="0"/>
        <v>327125.89948401571</v>
      </c>
      <c r="T16" s="357"/>
      <c r="U16" s="357">
        <f t="shared" si="0"/>
        <v>338575.30596595624</v>
      </c>
      <c r="V16" s="357"/>
      <c r="W16" s="357">
        <f t="shared" si="0"/>
        <v>350425.44167476468</v>
      </c>
      <c r="X16" s="357"/>
      <c r="Y16" s="357">
        <f t="shared" si="0"/>
        <v>362690.33213338139</v>
      </c>
      <c r="Z16" s="357"/>
      <c r="AA16" s="357">
        <f t="shared" si="0"/>
        <v>375384.49375804974</v>
      </c>
      <c r="AB16" s="357"/>
      <c r="AC16" s="357">
        <f t="shared" si="0"/>
        <v>388522.95103958144</v>
      </c>
      <c r="AD16" s="357"/>
      <c r="AE16" s="357">
        <f t="shared" si="0"/>
        <v>402121.25432596676</v>
      </c>
      <c r="AF16" s="357"/>
      <c r="AG16" s="357">
        <f t="shared" si="0"/>
        <v>416195.49822737556</v>
      </c>
    </row>
    <row r="17" spans="1:33" s="339" customFormat="1" ht="14">
      <c r="A17" s="339" t="s">
        <v>904</v>
      </c>
      <c r="C17" s="368"/>
      <c r="E17" s="357">
        <f>Application!W860</f>
        <v>745338</v>
      </c>
      <c r="F17" s="357"/>
      <c r="G17" s="357">
        <f t="shared" si="0"/>
        <v>771424.83</v>
      </c>
      <c r="H17" s="357"/>
      <c r="I17" s="357">
        <f t="shared" si="0"/>
        <v>798424.69904999994</v>
      </c>
      <c r="J17" s="357"/>
      <c r="K17" s="357">
        <f t="shared" si="0"/>
        <v>826369.56351674988</v>
      </c>
      <c r="L17" s="357"/>
      <c r="M17" s="357">
        <f t="shared" si="0"/>
        <v>855292.49823983607</v>
      </c>
      <c r="N17" s="357"/>
      <c r="O17" s="357">
        <f t="shared" si="0"/>
        <v>885227.7356782303</v>
      </c>
      <c r="P17" s="357"/>
      <c r="Q17" s="357">
        <f t="shared" si="0"/>
        <v>916210.70642696833</v>
      </c>
      <c r="R17" s="357"/>
      <c r="S17" s="357">
        <f t="shared" si="0"/>
        <v>948278.08115191211</v>
      </c>
      <c r="T17" s="357"/>
      <c r="U17" s="357">
        <f t="shared" si="0"/>
        <v>981467.81399222894</v>
      </c>
      <c r="V17" s="357"/>
      <c r="W17" s="357">
        <f t="shared" si="0"/>
        <v>1015819.1874819569</v>
      </c>
      <c r="X17" s="357"/>
      <c r="Y17" s="357">
        <f t="shared" si="0"/>
        <v>1051372.8590438254</v>
      </c>
      <c r="Z17" s="357"/>
      <c r="AA17" s="357">
        <f t="shared" si="0"/>
        <v>1088170.9091103591</v>
      </c>
      <c r="AB17" s="357"/>
      <c r="AC17" s="357">
        <f t="shared" si="0"/>
        <v>1126256.8909292216</v>
      </c>
      <c r="AD17" s="357"/>
      <c r="AE17" s="357">
        <f t="shared" si="0"/>
        <v>1165675.8821117443</v>
      </c>
      <c r="AF17" s="357"/>
      <c r="AG17" s="357">
        <f t="shared" si="0"/>
        <v>1206474.5379856552</v>
      </c>
    </row>
    <row r="18" spans="1:33" s="339" customFormat="1" ht="14">
      <c r="A18" s="339" t="s">
        <v>160</v>
      </c>
      <c r="C18" s="368"/>
      <c r="E18" s="357">
        <f>Application!W861</f>
        <v>215000</v>
      </c>
      <c r="F18" s="357"/>
      <c r="G18" s="357">
        <f t="shared" si="0"/>
        <v>222524.99999999997</v>
      </c>
      <c r="H18" s="357"/>
      <c r="I18" s="357">
        <f t="shared" si="0"/>
        <v>230313.37499999994</v>
      </c>
      <c r="J18" s="357"/>
      <c r="K18" s="357">
        <f t="shared" si="0"/>
        <v>238374.34312499993</v>
      </c>
      <c r="L18" s="357"/>
      <c r="M18" s="357">
        <f t="shared" si="0"/>
        <v>246717.4451343749</v>
      </c>
      <c r="N18" s="357"/>
      <c r="O18" s="357">
        <f t="shared" si="0"/>
        <v>255352.55571407799</v>
      </c>
      <c r="P18" s="357"/>
      <c r="Q18" s="357">
        <f t="shared" si="0"/>
        <v>264289.89516407071</v>
      </c>
      <c r="R18" s="357"/>
      <c r="S18" s="357">
        <f t="shared" si="0"/>
        <v>273540.04149481317</v>
      </c>
      <c r="T18" s="357"/>
      <c r="U18" s="357">
        <f t="shared" si="0"/>
        <v>283113.94294713158</v>
      </c>
      <c r="V18" s="357"/>
      <c r="W18" s="357">
        <f t="shared" si="0"/>
        <v>293022.93095028115</v>
      </c>
      <c r="X18" s="357"/>
      <c r="Y18" s="357">
        <f t="shared" si="0"/>
        <v>303278.73353354097</v>
      </c>
      <c r="Z18" s="357"/>
      <c r="AA18" s="357">
        <f t="shared" si="0"/>
        <v>313893.48920721491</v>
      </c>
      <c r="AB18" s="357"/>
      <c r="AC18" s="357">
        <f t="shared" si="0"/>
        <v>324879.76132946741</v>
      </c>
      <c r="AD18" s="357"/>
      <c r="AE18" s="357">
        <f t="shared" si="0"/>
        <v>336250.55297599873</v>
      </c>
      <c r="AF18" s="357"/>
      <c r="AG18" s="357">
        <f t="shared" si="0"/>
        <v>348019.32233015867</v>
      </c>
    </row>
    <row r="19" spans="1:33" s="339" customFormat="1" ht="14">
      <c r="A19" s="339" t="s">
        <v>409</v>
      </c>
      <c r="C19" s="368"/>
      <c r="E19" s="357">
        <f>Application!W870</f>
        <v>114200</v>
      </c>
      <c r="F19" s="357"/>
      <c r="G19" s="357">
        <f t="shared" si="0"/>
        <v>118196.99999999999</v>
      </c>
      <c r="H19" s="357"/>
      <c r="I19" s="357">
        <f t="shared" si="0"/>
        <v>122333.89499999997</v>
      </c>
      <c r="J19" s="357"/>
      <c r="K19" s="357">
        <f t="shared" si="0"/>
        <v>126615.58132499996</v>
      </c>
      <c r="L19" s="357"/>
      <c r="M19" s="357">
        <f t="shared" si="0"/>
        <v>131047.12667137495</v>
      </c>
      <c r="N19" s="357"/>
      <c r="O19" s="357">
        <f t="shared" si="0"/>
        <v>135633.77610487308</v>
      </c>
      <c r="P19" s="357"/>
      <c r="Q19" s="357">
        <f t="shared" si="0"/>
        <v>140380.95826854362</v>
      </c>
      <c r="R19" s="357"/>
      <c r="S19" s="357">
        <f t="shared" si="0"/>
        <v>145294.29180794265</v>
      </c>
      <c r="T19" s="357"/>
      <c r="U19" s="357">
        <f t="shared" si="0"/>
        <v>150379.59202122063</v>
      </c>
      <c r="V19" s="357"/>
      <c r="W19" s="357">
        <f t="shared" si="0"/>
        <v>155642.87774196334</v>
      </c>
      <c r="X19" s="357"/>
      <c r="Y19" s="357">
        <f t="shared" si="0"/>
        <v>161090.37846293204</v>
      </c>
      <c r="Z19" s="357"/>
      <c r="AA19" s="357">
        <f t="shared" si="0"/>
        <v>166728.54170913465</v>
      </c>
      <c r="AB19" s="357"/>
      <c r="AC19" s="357">
        <f t="shared" si="0"/>
        <v>172564.04066895435</v>
      </c>
      <c r="AD19" s="357"/>
      <c r="AE19" s="357">
        <f t="shared" si="0"/>
        <v>178603.78209236774</v>
      </c>
      <c r="AF19" s="357"/>
      <c r="AG19" s="357">
        <f t="shared" si="0"/>
        <v>184854.9144656006</v>
      </c>
    </row>
    <row r="20" spans="1:33" s="339" customFormat="1" ht="14">
      <c r="A20" s="361" t="s">
        <v>1039</v>
      </c>
      <c r="B20" s="361"/>
      <c r="C20" s="368"/>
      <c r="E20" s="367">
        <f>Application!W877</f>
        <v>118400</v>
      </c>
      <c r="F20" s="357"/>
      <c r="G20" s="367">
        <f t="shared" si="0"/>
        <v>122543.99999999999</v>
      </c>
      <c r="H20" s="357"/>
      <c r="I20" s="367">
        <f t="shared" si="0"/>
        <v>126833.03999999998</v>
      </c>
      <c r="J20" s="357"/>
      <c r="K20" s="367">
        <f t="shared" si="0"/>
        <v>131272.19639999996</v>
      </c>
      <c r="L20" s="357"/>
      <c r="M20" s="367">
        <f t="shared" si="0"/>
        <v>135866.72327399993</v>
      </c>
      <c r="N20" s="357"/>
      <c r="O20" s="367">
        <f t="shared" si="0"/>
        <v>140622.05858858992</v>
      </c>
      <c r="P20" s="357"/>
      <c r="Q20" s="367">
        <f t="shared" si="0"/>
        <v>145543.83063919056</v>
      </c>
      <c r="R20" s="357"/>
      <c r="S20" s="367">
        <f t="shared" si="0"/>
        <v>150637.86471156223</v>
      </c>
      <c r="T20" s="357"/>
      <c r="U20" s="367">
        <f t="shared" si="0"/>
        <v>155910.18997646691</v>
      </c>
      <c r="V20" s="357"/>
      <c r="W20" s="367">
        <f t="shared" si="0"/>
        <v>161367.04662564324</v>
      </c>
      <c r="X20" s="357"/>
      <c r="Y20" s="367">
        <f t="shared" si="0"/>
        <v>167014.89325754074</v>
      </c>
      <c r="Z20" s="357"/>
      <c r="AA20" s="367">
        <f t="shared" si="0"/>
        <v>172860.41452155466</v>
      </c>
      <c r="AB20" s="357"/>
      <c r="AC20" s="367">
        <f t="shared" si="0"/>
        <v>178910.52902980905</v>
      </c>
      <c r="AD20" s="357"/>
      <c r="AE20" s="367">
        <f t="shared" si="0"/>
        <v>185172.39754585235</v>
      </c>
      <c r="AF20" s="357"/>
      <c r="AG20" s="367">
        <f t="shared" si="0"/>
        <v>191653.43145995718</v>
      </c>
    </row>
    <row r="21" spans="1:33" s="358" customFormat="1" ht="14">
      <c r="A21" s="358" t="s">
        <v>905</v>
      </c>
      <c r="C21" s="368"/>
      <c r="E21" s="358">
        <f>SUM(E14:E20)</f>
        <v>1668254</v>
      </c>
      <c r="G21" s="358">
        <f>SUM(G14:G20)</f>
        <v>1726642.89</v>
      </c>
      <c r="I21" s="358">
        <f>SUM(I14:I20)</f>
        <v>1787075.39115</v>
      </c>
      <c r="K21" s="358">
        <f>SUM(K14:K20)</f>
        <v>1849623.0298402498</v>
      </c>
      <c r="M21" s="358">
        <f>SUM(M14:M20)</f>
        <v>1914359.8358846584</v>
      </c>
      <c r="O21" s="358">
        <f>SUM(O14:O20)</f>
        <v>1981362.4301406213</v>
      </c>
      <c r="Q21" s="358">
        <f>SUM(Q14:Q20)</f>
        <v>2050710.1151955428</v>
      </c>
      <c r="S21" s="358">
        <f>SUM(S14:S20)</f>
        <v>2122484.9692273866</v>
      </c>
      <c r="U21" s="358">
        <f>SUM(U14:U20)</f>
        <v>2196771.9431503452</v>
      </c>
      <c r="W21" s="358">
        <f>SUM(W14:W20)</f>
        <v>2273658.9611606067</v>
      </c>
      <c r="Y21" s="358">
        <f>SUM(Y14:Y20)</f>
        <v>2353237.0248012277</v>
      </c>
      <c r="AA21" s="358">
        <f>SUM(AA14:AA20)</f>
        <v>2435600.3206692706</v>
      </c>
      <c r="AC21" s="358">
        <f>SUM(AC14:AC20)</f>
        <v>2520846.3318926948</v>
      </c>
      <c r="AE21" s="358">
        <f>SUM(AE14:AE20)</f>
        <v>2609075.9535089391</v>
      </c>
      <c r="AG21" s="358">
        <f>SUM(AG14:AG20)</f>
        <v>2700393.611881752</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100000</v>
      </c>
      <c r="F26" s="357"/>
      <c r="G26" s="357">
        <f>E26*$C$26</f>
        <v>103499.99999999999</v>
      </c>
      <c r="H26" s="357"/>
      <c r="I26" s="357">
        <f>G26*$C$26</f>
        <v>107122.49999999997</v>
      </c>
      <c r="J26" s="357"/>
      <c r="K26" s="357">
        <f>I26*$C$26</f>
        <v>110871.78749999996</v>
      </c>
      <c r="L26" s="357"/>
      <c r="M26" s="357">
        <f>K26*$C$26</f>
        <v>114752.30006249995</v>
      </c>
      <c r="N26" s="357"/>
      <c r="O26" s="357">
        <f>M26*$C$26</f>
        <v>118768.63056468744</v>
      </c>
      <c r="P26" s="357"/>
      <c r="Q26" s="357">
        <f>O26*$C$26</f>
        <v>122925.53263445149</v>
      </c>
      <c r="R26" s="357"/>
      <c r="S26" s="357">
        <f>Q26*$C$26</f>
        <v>127227.92627665728</v>
      </c>
      <c r="T26" s="357"/>
      <c r="U26" s="357">
        <f>S26*$C$26</f>
        <v>131680.90369634028</v>
      </c>
      <c r="V26" s="357"/>
      <c r="W26" s="357">
        <f>U26*$C$26</f>
        <v>136289.73532571219</v>
      </c>
      <c r="X26" s="357"/>
      <c r="Y26" s="357">
        <f>W26*$C$26</f>
        <v>141059.8760621121</v>
      </c>
      <c r="Z26" s="357"/>
      <c r="AA26" s="357">
        <f>Y26*$C$26</f>
        <v>145996.97172428601</v>
      </c>
      <c r="AB26" s="357"/>
      <c r="AC26" s="357">
        <f>AA26*$C$26</f>
        <v>151106.865734636</v>
      </c>
      <c r="AD26" s="357"/>
      <c r="AE26" s="357">
        <f>AC26*$C$26</f>
        <v>156395.60603534823</v>
      </c>
      <c r="AF26" s="357"/>
      <c r="AG26" s="357">
        <f>AE26*$C$26</f>
        <v>161869.4522465854</v>
      </c>
    </row>
    <row r="27" spans="1:33" s="339" customFormat="1" ht="14">
      <c r="A27" s="339" t="s">
        <v>908</v>
      </c>
      <c r="C27" s="376"/>
      <c r="E27" s="357">
        <f>Application!AC887</f>
        <v>69000</v>
      </c>
      <c r="F27" s="357"/>
      <c r="G27" s="357">
        <f>$E$27</f>
        <v>69000</v>
      </c>
      <c r="H27" s="357"/>
      <c r="I27" s="357">
        <f>$E$27</f>
        <v>69000</v>
      </c>
      <c r="J27" s="357"/>
      <c r="K27" s="357">
        <f>$E$27</f>
        <v>69000</v>
      </c>
      <c r="L27" s="357"/>
      <c r="M27" s="357">
        <f>$E$27</f>
        <v>69000</v>
      </c>
      <c r="N27" s="357"/>
      <c r="O27" s="357">
        <f>$E$27</f>
        <v>69000</v>
      </c>
      <c r="P27" s="357"/>
      <c r="Q27" s="357">
        <f>$E$27</f>
        <v>69000</v>
      </c>
      <c r="R27" s="357"/>
      <c r="S27" s="357">
        <f>$E$27</f>
        <v>69000</v>
      </c>
      <c r="T27" s="357"/>
      <c r="U27" s="357">
        <f>$E$27</f>
        <v>69000</v>
      </c>
      <c r="V27" s="357"/>
      <c r="W27" s="357">
        <f>$E$27</f>
        <v>69000</v>
      </c>
      <c r="X27" s="357"/>
      <c r="Y27" s="357">
        <f>$E$27</f>
        <v>69000</v>
      </c>
      <c r="Z27" s="357"/>
      <c r="AA27" s="357">
        <f>$E$27</f>
        <v>69000</v>
      </c>
      <c r="AB27" s="357"/>
      <c r="AC27" s="357">
        <f>$E$27</f>
        <v>69000</v>
      </c>
      <c r="AD27" s="357"/>
      <c r="AE27" s="357">
        <f>$E$27</f>
        <v>69000</v>
      </c>
      <c r="AF27" s="357"/>
      <c r="AG27" s="357">
        <f>$E$27</f>
        <v>69000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90931</v>
      </c>
      <c r="F29" s="357"/>
      <c r="G29" s="357">
        <f>E29*$C$29</f>
        <v>92749.62</v>
      </c>
      <c r="H29" s="357"/>
      <c r="I29" s="357">
        <f>G29*$C$29</f>
        <v>94604.612399999998</v>
      </c>
      <c r="J29" s="357"/>
      <c r="K29" s="357">
        <f>I29*$C$29</f>
        <v>96496.704647999999</v>
      </c>
      <c r="L29" s="357"/>
      <c r="M29" s="357">
        <f>K29*$C$29</f>
        <v>98426.638740959999</v>
      </c>
      <c r="N29" s="357"/>
      <c r="O29" s="357">
        <f>M29*$C$29</f>
        <v>100395.17151577921</v>
      </c>
      <c r="P29" s="357"/>
      <c r="Q29" s="357">
        <f>O29*$C$29</f>
        <v>102403.0749460948</v>
      </c>
      <c r="R29" s="357"/>
      <c r="S29" s="357">
        <f>Q29*$C$29</f>
        <v>104451.1364450167</v>
      </c>
      <c r="T29" s="357"/>
      <c r="U29" s="357">
        <f>S29*$C$29</f>
        <v>106540.15917391704</v>
      </c>
      <c r="V29" s="357"/>
      <c r="W29" s="357">
        <f>U29*$C$29</f>
        <v>108670.96235739539</v>
      </c>
      <c r="X29" s="357"/>
      <c r="Y29" s="357">
        <f>W29*$C$29</f>
        <v>110844.38160454329</v>
      </c>
      <c r="Z29" s="357"/>
      <c r="AA29" s="357">
        <f>Y29*$C$29</f>
        <v>113061.26923663417</v>
      </c>
      <c r="AB29" s="357"/>
      <c r="AC29" s="357">
        <f>AA29*$C$29</f>
        <v>115322.49462136684</v>
      </c>
      <c r="AD29" s="357"/>
      <c r="AE29" s="357">
        <f>AC29*$C$29</f>
        <v>117628.94451379418</v>
      </c>
      <c r="AF29" s="357"/>
      <c r="AG29" s="357">
        <f>AE29*$C$29</f>
        <v>119981.52340407006</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
        <v>2650</v>
      </c>
      <c r="B31" s="361"/>
      <c r="C31" s="492">
        <v>1.0349999999999999</v>
      </c>
      <c r="E31" s="357">
        <f>Application!AC891</f>
        <v>15000</v>
      </c>
      <c r="F31" s="357"/>
      <c r="G31" s="357">
        <f>E31*$C$31</f>
        <v>15524.999999999998</v>
      </c>
      <c r="H31" s="357"/>
      <c r="I31" s="357">
        <f>G31*$C$31</f>
        <v>16068.374999999996</v>
      </c>
      <c r="J31" s="357"/>
      <c r="K31" s="357">
        <f>I31*$C$31</f>
        <v>16630.768124999995</v>
      </c>
      <c r="L31" s="357"/>
      <c r="M31" s="357">
        <f>K31*$C$31</f>
        <v>17212.845009374993</v>
      </c>
      <c r="N31" s="357"/>
      <c r="O31" s="357">
        <f>M31*$C$31</f>
        <v>17815.294584703115</v>
      </c>
      <c r="P31" s="357"/>
      <c r="Q31" s="357">
        <f>O31*$C$31</f>
        <v>18438.829895167724</v>
      </c>
      <c r="R31" s="357"/>
      <c r="S31" s="357">
        <f>Q31*$C$31</f>
        <v>19084.188941498593</v>
      </c>
      <c r="T31" s="357"/>
      <c r="U31" s="357">
        <f>S31*$C$31</f>
        <v>19752.135554451041</v>
      </c>
      <c r="V31" s="357"/>
      <c r="W31" s="357">
        <f>U31*$C$31</f>
        <v>20443.460298856826</v>
      </c>
      <c r="X31" s="357"/>
      <c r="Y31" s="357">
        <f>W31*$C$31</f>
        <v>21158.981409316813</v>
      </c>
      <c r="Z31" s="357"/>
      <c r="AA31" s="357">
        <f>Y31*$C$31</f>
        <v>21899.5457586429</v>
      </c>
      <c r="AB31" s="357"/>
      <c r="AC31" s="357">
        <f>AA31*$C$31</f>
        <v>22666.029860195398</v>
      </c>
      <c r="AD31" s="357"/>
      <c r="AE31" s="357">
        <f>AC31*$C$31</f>
        <v>23459.340905302237</v>
      </c>
      <c r="AF31" s="357"/>
      <c r="AG31" s="357">
        <f>AE31*$C$31</f>
        <v>24280.417836987814</v>
      </c>
    </row>
    <row r="32" spans="1:33" s="339" customFormat="1" ht="14">
      <c r="A32" s="361" t="s">
        <v>2651</v>
      </c>
      <c r="B32" s="361"/>
      <c r="C32" s="492">
        <v>1.0349999999999999</v>
      </c>
      <c r="E32" s="357">
        <f>Application!AC892</f>
        <v>39518.75</v>
      </c>
      <c r="F32" s="357"/>
      <c r="G32" s="357">
        <f>E32*$C$32</f>
        <v>40901.90625</v>
      </c>
      <c r="H32" s="357"/>
      <c r="I32" s="357">
        <f>G32*$C$32</f>
        <v>42333.47296875</v>
      </c>
      <c r="J32" s="357"/>
      <c r="K32" s="357">
        <f>I32*$C$32</f>
        <v>43815.14452265625</v>
      </c>
      <c r="L32" s="357"/>
      <c r="M32" s="357">
        <f>K32*$C$32</f>
        <v>45348.674580949213</v>
      </c>
      <c r="N32" s="357"/>
      <c r="O32" s="357">
        <f>M32*$C$32</f>
        <v>46935.878191282434</v>
      </c>
      <c r="P32" s="357"/>
      <c r="Q32" s="357">
        <f>O32*$C$32</f>
        <v>48578.633927977316</v>
      </c>
      <c r="R32" s="357"/>
      <c r="S32" s="357">
        <f>Q32*$C$32</f>
        <v>50278.886115456517</v>
      </c>
      <c r="T32" s="357"/>
      <c r="U32" s="357">
        <f>S32*$C$32</f>
        <v>52038.647129497491</v>
      </c>
      <c r="V32" s="357"/>
      <c r="W32" s="357">
        <f>U32*$C$32</f>
        <v>53859.999779029902</v>
      </c>
      <c r="X32" s="357"/>
      <c r="Y32" s="357">
        <f>W32*$C$32</f>
        <v>55745.099771295943</v>
      </c>
      <c r="Z32" s="357"/>
      <c r="AA32" s="357">
        <f>Y32*$C$32</f>
        <v>57696.178263291295</v>
      </c>
      <c r="AB32" s="357"/>
      <c r="AC32" s="357">
        <f>AA32*$C$32</f>
        <v>59715.544502506484</v>
      </c>
      <c r="AD32" s="357"/>
      <c r="AE32" s="357">
        <f>AC32*$C$32</f>
        <v>61805.588560094206</v>
      </c>
      <c r="AF32" s="357"/>
      <c r="AG32" s="357">
        <f>AE32*$C$32</f>
        <v>63968.784159697498</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1982703.75</v>
      </c>
      <c r="G34" s="358">
        <f>SUM(G21:G32)</f>
        <v>2048319.4162499998</v>
      </c>
      <c r="I34" s="358">
        <f>SUM(I21:I32)</f>
        <v>2116204.3515187502</v>
      </c>
      <c r="K34" s="358">
        <f>SUM(K21:K32)</f>
        <v>2186437.434635906</v>
      </c>
      <c r="M34" s="358">
        <f>SUM(M21:M32)</f>
        <v>2259100.2942784429</v>
      </c>
      <c r="O34" s="358">
        <f>SUM(O21:O32)</f>
        <v>2334277.4049970736</v>
      </c>
      <c r="Q34" s="358">
        <f>SUM(Q21:Q32)</f>
        <v>2412056.1865992337</v>
      </c>
      <c r="S34" s="358">
        <f>SUM(S21:S32)</f>
        <v>2492527.1070060157</v>
      </c>
      <c r="U34" s="358">
        <f>SUM(U21:U32)</f>
        <v>2575783.7887045513</v>
      </c>
      <c r="W34" s="358">
        <f>SUM(W21:W32)</f>
        <v>2661923.1189216007</v>
      </c>
      <c r="Y34" s="358">
        <f>SUM(Y21:Y32)</f>
        <v>2751045.3636484961</v>
      </c>
      <c r="AA34" s="358">
        <f>SUM(AA21:AA32)</f>
        <v>2843254.2856521248</v>
      </c>
      <c r="AC34" s="358">
        <f>SUM(AC21:AC32)</f>
        <v>2938657.2666113991</v>
      </c>
      <c r="AE34" s="358">
        <f>SUM(AE21:AE32)</f>
        <v>3037365.4335234775</v>
      </c>
      <c r="AG34" s="358">
        <f>SUM(AG21:AG32)</f>
        <v>3139493.7895290931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2018187.0499999998</v>
      </c>
      <c r="G36" s="358">
        <f>G10-G34</f>
        <v>2052593.6537500001</v>
      </c>
      <c r="I36" s="358">
        <f>I10-I34</f>
        <v>2087231.5452312492</v>
      </c>
      <c r="K36" s="358">
        <f>K10-K34</f>
        <v>2122084.3595328419</v>
      </c>
      <c r="M36" s="358">
        <f>M10-M34</f>
        <v>2157134.5447445251</v>
      </c>
      <c r="O36" s="358">
        <f>O10-O34</f>
        <v>2192363.305001467</v>
      </c>
      <c r="Q36" s="358">
        <f>Q10-Q34</f>
        <v>2227750.5411492693</v>
      </c>
      <c r="S36" s="358">
        <f>S10-S34</f>
        <v>2263274.788936201</v>
      </c>
      <c r="U36" s="358">
        <f>U10-U34</f>
        <v>2298913.1546362196</v>
      </c>
      <c r="W36" s="358">
        <f>W10-W34</f>
        <v>2334641.2480026898</v>
      </c>
      <c r="Y36" s="358">
        <f>Y10-Y34</f>
        <v>2370433.1124489005</v>
      </c>
      <c r="AA36" s="358">
        <f>AA10-AA34</f>
        <v>2406261.1523477067</v>
      </c>
      <c r="AC36" s="358">
        <f>AC10-AC34</f>
        <v>2442096.0573384278</v>
      </c>
      <c r="AE36" s="358">
        <f>AE10-AE34</f>
        <v>2477906.7235250943</v>
      </c>
      <c r="AG36" s="358">
        <f>AG10-AG34</f>
        <v>2513660.1714456924</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 Loan - Citibank</v>
      </c>
      <c r="B39" s="361"/>
      <c r="C39" s="355"/>
      <c r="E39" s="357">
        <f>Application!AF637</f>
        <v>1694050.9547659131</v>
      </c>
      <c r="F39" s="357"/>
      <c r="G39" s="357">
        <f>$E$39</f>
        <v>1694050.9547659131</v>
      </c>
      <c r="H39" s="357"/>
      <c r="I39" s="357">
        <f>$E$39</f>
        <v>1694050.9547659131</v>
      </c>
      <c r="J39" s="357"/>
      <c r="K39" s="357">
        <f>$E$39</f>
        <v>1694050.9547659131</v>
      </c>
      <c r="L39" s="357"/>
      <c r="M39" s="357">
        <f>$E$39</f>
        <v>1694050.9547659131</v>
      </c>
      <c r="N39" s="357"/>
      <c r="O39" s="357">
        <f>$E$39</f>
        <v>1694050.9547659131</v>
      </c>
      <c r="P39" s="357"/>
      <c r="Q39" s="357">
        <f>$E$39</f>
        <v>1694050.9547659131</v>
      </c>
      <c r="R39" s="357"/>
      <c r="S39" s="357">
        <f>$E$39</f>
        <v>1694050.9547659131</v>
      </c>
      <c r="T39" s="357"/>
      <c r="U39" s="357">
        <f>$E$39</f>
        <v>1694050.9547659131</v>
      </c>
      <c r="V39" s="357"/>
      <c r="W39" s="357">
        <f>$E$39</f>
        <v>1694050.9547659131</v>
      </c>
      <c r="X39" s="357"/>
      <c r="Y39" s="357">
        <f>$E$39</f>
        <v>1694050.9547659131</v>
      </c>
      <c r="Z39" s="357"/>
      <c r="AA39" s="357">
        <f>$E$39</f>
        <v>1694050.9547659131</v>
      </c>
      <c r="AB39" s="357"/>
      <c r="AC39" s="357">
        <f>$E$39</f>
        <v>1694050.9547659131</v>
      </c>
      <c r="AD39" s="357"/>
      <c r="AE39" s="357">
        <f>$E$39</f>
        <v>1694050.9547659131</v>
      </c>
      <c r="AF39" s="357"/>
      <c r="AG39" s="357">
        <f>$E$39</f>
        <v>1694050.9547659131</v>
      </c>
    </row>
    <row r="40" spans="1:33" s="339" customFormat="1" ht="14">
      <c r="A40" s="360" t="s">
        <v>2652</v>
      </c>
      <c r="B40" s="361"/>
      <c r="C40" s="355"/>
      <c r="E40" s="357">
        <f>Application!AF642</f>
        <v>57762.6</v>
      </c>
      <c r="F40" s="357"/>
      <c r="G40" s="357">
        <f>$E$40</f>
        <v>57762.6</v>
      </c>
      <c r="H40" s="357"/>
      <c r="I40" s="357">
        <f>$E$40</f>
        <v>57762.6</v>
      </c>
      <c r="J40" s="357"/>
      <c r="K40" s="357">
        <f>$E$40</f>
        <v>57762.6</v>
      </c>
      <c r="L40" s="357"/>
      <c r="M40" s="357">
        <f>$E$40</f>
        <v>57762.6</v>
      </c>
      <c r="N40" s="357"/>
      <c r="O40" s="357">
        <f>$E$40</f>
        <v>57762.6</v>
      </c>
      <c r="P40" s="357"/>
      <c r="Q40" s="357">
        <f>$E$40</f>
        <v>57762.6</v>
      </c>
      <c r="R40" s="357"/>
      <c r="S40" s="357">
        <f>$E$40</f>
        <v>57762.6</v>
      </c>
      <c r="T40" s="357"/>
      <c r="U40" s="357">
        <f>$E$40</f>
        <v>57762.6</v>
      </c>
      <c r="V40" s="357"/>
      <c r="W40" s="357">
        <f>$E$40</f>
        <v>57762.6</v>
      </c>
      <c r="X40" s="357"/>
      <c r="Y40" s="357">
        <f>$E$40</f>
        <v>57762.6</v>
      </c>
      <c r="Z40" s="357"/>
      <c r="AA40" s="357">
        <f>$E$40</f>
        <v>57762.6</v>
      </c>
      <c r="AB40" s="357"/>
      <c r="AC40" s="357">
        <f>$E$40</f>
        <v>57762.6</v>
      </c>
      <c r="AD40" s="357"/>
      <c r="AE40" s="357">
        <f>$E$40</f>
        <v>57762.6</v>
      </c>
      <c r="AF40" s="357"/>
      <c r="AG40" s="357">
        <f>$E$40</f>
        <v>57762.6</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1751813.5547659132</v>
      </c>
      <c r="G42" s="358">
        <f>SUM(G39:G41)</f>
        <v>1751813.5547659132</v>
      </c>
      <c r="I42" s="358">
        <f>SUM(I39:I41)</f>
        <v>1751813.5547659132</v>
      </c>
      <c r="K42" s="358">
        <f>SUM(K39:K41)</f>
        <v>1751813.5547659132</v>
      </c>
      <c r="M42" s="358">
        <f>SUM(M39:M41)</f>
        <v>1751813.5547659132</v>
      </c>
      <c r="O42" s="358">
        <f>SUM(O39:O41)</f>
        <v>1751813.5547659132</v>
      </c>
      <c r="Q42" s="358">
        <f>SUM(Q39:Q41)</f>
        <v>1751813.5547659132</v>
      </c>
      <c r="S42" s="358">
        <f>SUM(S39:S41)</f>
        <v>1751813.5547659132</v>
      </c>
      <c r="U42" s="358">
        <f>SUM(U39:U41)</f>
        <v>1751813.5547659132</v>
      </c>
      <c r="W42" s="358">
        <f>SUM(W39:W41)</f>
        <v>1751813.5547659132</v>
      </c>
      <c r="Y42" s="358">
        <f>SUM(Y39:Y41)</f>
        <v>1751813.5547659132</v>
      </c>
      <c r="AA42" s="358">
        <f>SUM(AA39:AA41)</f>
        <v>1751813.5547659132</v>
      </c>
      <c r="AC42" s="358">
        <f>SUM(AC39:AC41)</f>
        <v>1751813.5547659132</v>
      </c>
      <c r="AE42" s="358">
        <f>SUM(AE39:AE41)</f>
        <v>1751813.5547659132</v>
      </c>
      <c r="AG42" s="358">
        <f>SUM(AG39:AG41)</f>
        <v>1751813.5547659132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266373.49523408664</v>
      </c>
      <c r="G44" s="358">
        <f>G36-G42</f>
        <v>300780.09898408689</v>
      </c>
      <c r="I44" s="358">
        <f>I36-I42</f>
        <v>335417.99046533601</v>
      </c>
      <c r="K44" s="358">
        <f>K36-K42</f>
        <v>370270.80476692878</v>
      </c>
      <c r="M44" s="358">
        <f>M36-M42</f>
        <v>405320.98997861193</v>
      </c>
      <c r="O44" s="358">
        <f>O36-O42</f>
        <v>440549.75023555383</v>
      </c>
      <c r="Q44" s="358">
        <f>Q36-Q42</f>
        <v>475936.98638335615</v>
      </c>
      <c r="S44" s="358">
        <f>S36-S42</f>
        <v>511461.23417028785</v>
      </c>
      <c r="U44" s="358">
        <f>U36-U42</f>
        <v>547099.59987030644</v>
      </c>
      <c r="W44" s="358">
        <f>W36-W42</f>
        <v>582827.69323677663</v>
      </c>
      <c r="Y44" s="358">
        <f>Y36-Y42</f>
        <v>618619.5576829873</v>
      </c>
      <c r="AA44" s="358">
        <f>AA36-AA42</f>
        <v>654447.59758179355</v>
      </c>
      <c r="AC44" s="358">
        <f>AC36-AC42</f>
        <v>690282.50257251458</v>
      </c>
      <c r="AE44" s="358">
        <f>AE36-AE42</f>
        <v>726093.16875918116</v>
      </c>
      <c r="AG44" s="358">
        <f>AG36-AG42</f>
        <v>761846.61667977925</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6.3249619427848999E-2</v>
      </c>
      <c r="G46" s="362">
        <f>G44/(G4+G6+G8)</f>
        <v>6.9677432600365408E-2</v>
      </c>
      <c r="I46" s="362">
        <f>I44/(I4+I6+I8)</f>
        <v>7.580634004397209E-2</v>
      </c>
      <c r="K46" s="362">
        <f>K44/(K4+K6+K8)</f>
        <v>8.1642215435618448E-2</v>
      </c>
      <c r="M46" s="362">
        <f>M44/(M4+M6+M8)</f>
        <v>8.7190775517017011E-2</v>
      </c>
      <c r="O46" s="362">
        <f>O44/(O4+O6+O8)</f>
        <v>9.2457583788201986E-2</v>
      </c>
      <c r="Q46" s="362">
        <f>Q44/(Q4+Q6+Q8)</f>
        <v>9.7448054109700449E-2</v>
      </c>
      <c r="S46" s="362">
        <f>S44/(S4+S6+S8)</f>
        <v>0.10216745421552292</v>
      </c>
      <c r="U46" s="362">
        <f>U44/(U4+U6+U8)</f>
        <v>0.10662090913914231</v>
      </c>
      <c r="W46" s="362">
        <f>W44/(W4+W6+W8)</f>
        <v>0.11081340455457149</v>
      </c>
      <c r="Y46" s="362">
        <f>Y44/(Y4+Y6+Y8)</f>
        <v>0.11474979003458799</v>
      </c>
      <c r="AA46" s="362">
        <f>AA44/(AA4+AA6+AA8)</f>
        <v>0.11843478222812759</v>
      </c>
      <c r="AC46" s="362">
        <f>AC44/(AC4+AC6+AC8)</f>
        <v>0.12187296795878978</v>
      </c>
      <c r="AE46" s="362">
        <f>AE44/(AE4+AE6+AE8)</f>
        <v>0.12506880724637778</v>
      </c>
      <c r="AG46" s="362">
        <f>AG44/(AG4+AG6+AG8)</f>
        <v>0.12802663625332994</v>
      </c>
    </row>
    <row r="47" spans="1:33" s="362" customFormat="1" ht="14">
      <c r="A47" s="362" t="s">
        <v>914</v>
      </c>
      <c r="C47" s="355"/>
      <c r="E47" s="362">
        <f>E44/E42</f>
        <v>0.1520558477866561</v>
      </c>
      <c r="G47" s="362">
        <f>G44/G42</f>
        <v>0.17169641036615838</v>
      </c>
      <c r="I47" s="362">
        <f>I44/I42</f>
        <v>0.19146900054107435</v>
      </c>
      <c r="K47" s="362">
        <f>K44/K42</f>
        <v>0.21136427661470308</v>
      </c>
      <c r="M47" s="362">
        <f>M44/M42</f>
        <v>0.23137221930719284</v>
      </c>
      <c r="O47" s="362">
        <f>O44/O42</f>
        <v>0.2514820992433881</v>
      </c>
      <c r="Q47" s="362">
        <f>Q44/Q42</f>
        <v>0.27168244308222256</v>
      </c>
      <c r="S47" s="362">
        <f>S44/S42</f>
        <v>0.29196099823455929</v>
      </c>
      <c r="U47" s="362">
        <f>U44/U42</f>
        <v>0.31230469611442918</v>
      </c>
      <c r="W47" s="362">
        <f>W44/W42</f>
        <v>0.3326996138665323</v>
      </c>
      <c r="Y47" s="362">
        <f>Y44/Y42</f>
        <v>0.35313093451069377</v>
      </c>
      <c r="AA47" s="362">
        <f>AA44/AA42</f>
        <v>0.37358290544180905</v>
      </c>
      <c r="AC47" s="362">
        <f>AC44/AC42</f>
        <v>0.3940387952214206</v>
      </c>
      <c r="AE47" s="362">
        <f>AE44/AE42</f>
        <v>0.41448084859476136</v>
      </c>
      <c r="AG47" s="362">
        <f>AG44/AG42</f>
        <v>0.43489023966456369</v>
      </c>
    </row>
    <row r="48" spans="1:33" s="363" customFormat="1" ht="14">
      <c r="A48" s="363" t="s">
        <v>912</v>
      </c>
      <c r="C48" s="364"/>
      <c r="E48" s="363">
        <f>E36/E42</f>
        <v>1.152055847786656</v>
      </c>
      <c r="G48" s="363">
        <f>G36/G42</f>
        <v>1.1716964103661585</v>
      </c>
      <c r="I48" s="363">
        <f>I36/I42</f>
        <v>1.1914690005410744</v>
      </c>
      <c r="K48" s="363">
        <f>K36/K42</f>
        <v>1.211364276614703</v>
      </c>
      <c r="M48" s="363">
        <f>M36/M42</f>
        <v>1.2313722193071928</v>
      </c>
      <c r="O48" s="363">
        <f>O36/O42</f>
        <v>1.2514820992433882</v>
      </c>
      <c r="Q48" s="363">
        <f>Q36/Q42</f>
        <v>1.2716824430822224</v>
      </c>
      <c r="S48" s="363">
        <f>S36/S42</f>
        <v>1.2919609982345592</v>
      </c>
      <c r="U48" s="363">
        <f>U36/U42</f>
        <v>1.3123046961144291</v>
      </c>
      <c r="W48" s="363">
        <f>W36/W42</f>
        <v>1.3326996138665324</v>
      </c>
      <c r="Y48" s="363">
        <f>Y36/Y42</f>
        <v>1.3531309345106937</v>
      </c>
      <c r="AA48" s="363">
        <f>AA36/AA42</f>
        <v>1.3735829054418092</v>
      </c>
      <c r="AC48" s="363">
        <f>AC36/AC42</f>
        <v>1.3940387952214206</v>
      </c>
      <c r="AE48" s="363">
        <f>AE36/AE42</f>
        <v>1.4144808485947613</v>
      </c>
      <c r="AG48" s="363">
        <f>AG36/AG42</f>
        <v>1.4348902396645637</v>
      </c>
    </row>
    <row r="49" spans="1:1023 1025:2047 2049:3071 3073:4095 4097:5119 5121:6143 6145:7167 7169:8191 8193:9215 9217:10239 10241:11263 11265:12287 12289:13311 13313:14335 14337:15359 15361:16383"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1023 1025:2047 2049:3071 3073:4095 4097:5119 5121:6143 6145:7167 7169:8191 8193:9215 9217:10239 10241:11263 11265:12287 12289:13311 13313:14335 14337:15359 15361:16383"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1023 1025:2047 2049:3071 3073:4095 4097:5119 5121:6143 6145:7167 7169:8191 8193:9215 9217:10239 10241:11263 11265:12287 12289:13311 13313:14335 14337:15359 15361:16383" s="6" customFormat="1">
      <c r="A51" s="3373" t="s">
        <v>1382</v>
      </c>
      <c r="B51" s="3373"/>
      <c r="C51" s="337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1023 1025:2047 2049:3071 3073:4095 4097:5119 5121:6143 6145:7167 7169:8191 8193:9215 9217:10239 10241:11263 11265:12287 12289:13311 13313:14335 14337:15359 15361:16383"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1023 1025:2047 2049:3071 3073:4095 4097:5119 5121:6143 6145:7167 7169:8191 8193:9215 9217:10239 10241:11263 11265:12287 12289:13311 13313:14335 14337:15359 15361:16383" s="1674" customFormat="1">
      <c r="A53" s="6" t="s">
        <v>917</v>
      </c>
      <c r="B53" s="6"/>
      <c r="C53" s="1672"/>
      <c r="D53" s="6"/>
      <c r="E53" s="1679">
        <f>'[9]main spreadsheet'!$L$57</f>
        <v>5000</v>
      </c>
      <c r="G53" s="1674">
        <f>E53*(1+3.5%)</f>
        <v>5175</v>
      </c>
      <c r="I53" s="1674">
        <f t="shared" ref="I53" si="1">G53*(1+3.5%)</f>
        <v>5356.125</v>
      </c>
      <c r="K53" s="1674">
        <f t="shared" ref="K53" si="2">I53*(1+3.5%)</f>
        <v>5543.5893749999996</v>
      </c>
      <c r="M53" s="1674">
        <f t="shared" ref="M53" si="3">K53*(1+3.5%)</f>
        <v>5737.615003124999</v>
      </c>
      <c r="O53" s="1674">
        <f t="shared" ref="O53" si="4">M53*(1+3.5%)</f>
        <v>5938.4315282343732</v>
      </c>
      <c r="Q53" s="1674">
        <f t="shared" ref="Q53" si="5">O53*(1+3.5%)</f>
        <v>6146.276631722576</v>
      </c>
      <c r="S53" s="1674">
        <f t="shared" ref="S53" si="6">Q53*(1+3.5%)</f>
        <v>6361.3963138328654</v>
      </c>
      <c r="U53" s="1674">
        <f t="shared" ref="U53" si="7">S53*(1+3.5%)</f>
        <v>6584.0451848170151</v>
      </c>
      <c r="W53" s="1674">
        <f t="shared" ref="W53" si="8">U53*(1+3.5%)</f>
        <v>6814.4867662856104</v>
      </c>
      <c r="Y53" s="1674">
        <f t="shared" ref="Y53" si="9">W53*(1+3.5%)</f>
        <v>7052.9938031056063</v>
      </c>
      <c r="AA53" s="1674">
        <f t="shared" ref="AA53" si="10">Y53*(1+3.5%)</f>
        <v>7299.8485862143016</v>
      </c>
      <c r="AC53" s="1674">
        <f t="shared" ref="AC53" si="11">AA53*(1+3.5%)</f>
        <v>7555.3432867318015</v>
      </c>
      <c r="AE53" s="1674">
        <f t="shared" ref="AE53" si="12">AC53*(1+3.5%)</f>
        <v>7819.7803017674141</v>
      </c>
      <c r="AG53" s="1674">
        <f t="shared" ref="AG53" si="13">AE53*(1+3.5%)</f>
        <v>8093.472612329273</v>
      </c>
      <c r="AI53" s="1674">
        <f t="shared" ref="AI53" si="14">AG53*(1+3.5%)</f>
        <v>8376.7441537607974</v>
      </c>
      <c r="AK53" s="1674">
        <f t="shared" ref="AK53" si="15">AI53*(1+3.5%)</f>
        <v>8669.9301991424254</v>
      </c>
      <c r="AM53" s="1674">
        <f t="shared" ref="AM53" si="16">AK53*(1+3.5%)</f>
        <v>8973.3777561124098</v>
      </c>
      <c r="AO53" s="1674">
        <f t="shared" ref="AO53" si="17">AM53*(1+3.5%)</f>
        <v>9287.4459775763426</v>
      </c>
      <c r="AQ53" s="1674">
        <f t="shared" ref="AQ53" si="18">AO53*(1+3.5%)</f>
        <v>9612.5065867915146</v>
      </c>
      <c r="AS53" s="1674">
        <f t="shared" ref="AS53" si="19">AQ53*(1+3.5%)</f>
        <v>9948.9443173292166</v>
      </c>
      <c r="AU53" s="1674">
        <f t="shared" ref="AU53" si="20">AS53*(1+3.5%)</f>
        <v>10297.157368435739</v>
      </c>
      <c r="AW53" s="1674">
        <f t="shared" ref="AW53" si="21">AU53*(1+3.5%)</f>
        <v>10657.55787633099</v>
      </c>
      <c r="AY53" s="1674">
        <f t="shared" ref="AY53" si="22">AW53*(1+3.5%)</f>
        <v>11030.572402002574</v>
      </c>
      <c r="BA53" s="1674">
        <f t="shared" ref="BA53" si="23">AY53*(1+3.5%)</f>
        <v>11416.642436072663</v>
      </c>
      <c r="BC53" s="1674">
        <f t="shared" ref="BC53" si="24">BA53*(1+3.5%)</f>
        <v>11816.224921335206</v>
      </c>
      <c r="BE53" s="1674">
        <f t="shared" ref="BE53" si="25">BC53*(1+3.5%)</f>
        <v>12229.792793581937</v>
      </c>
      <c r="BG53" s="1674">
        <f t="shared" ref="BG53" si="26">BE53*(1+3.5%)</f>
        <v>12657.835541357304</v>
      </c>
      <c r="BI53" s="1674">
        <f t="shared" ref="BI53" si="27">BG53*(1+3.5%)</f>
        <v>13100.859785304809</v>
      </c>
      <c r="BK53" s="1674">
        <f t="shared" ref="BK53" si="28">BI53*(1+3.5%)</f>
        <v>13559.389877790476</v>
      </c>
      <c r="BM53" s="1674">
        <f t="shared" ref="BM53" si="29">BK53*(1+3.5%)</f>
        <v>14033.968523513142</v>
      </c>
      <c r="BO53" s="1674">
        <f t="shared" ref="BO53" si="30">BM53*(1+3.5%)</f>
        <v>14525.1574218361</v>
      </c>
      <c r="BQ53" s="1674">
        <f t="shared" ref="BQ53" si="31">BO53*(1+3.5%)</f>
        <v>15033.537931600362</v>
      </c>
      <c r="BS53" s="1674">
        <f t="shared" ref="BS53" si="32">BQ53*(1+3.5%)</f>
        <v>15559.711759206373</v>
      </c>
      <c r="BU53" s="1674">
        <f t="shared" ref="BU53" si="33">BS53*(1+3.5%)</f>
        <v>16104.301670778596</v>
      </c>
      <c r="BW53" s="1674">
        <f t="shared" ref="BW53" si="34">BU53*(1+3.5%)</f>
        <v>16667.952229255847</v>
      </c>
      <c r="BY53" s="1674">
        <f t="shared" ref="BY53" si="35">BW53*(1+3.5%)</f>
        <v>17251.330557279802</v>
      </c>
      <c r="CA53" s="1674">
        <f t="shared" ref="CA53" si="36">BY53*(1+3.5%)</f>
        <v>17855.127126784595</v>
      </c>
      <c r="CC53" s="1674">
        <f t="shared" ref="CC53" si="37">CA53*(1+3.5%)</f>
        <v>18480.056576222054</v>
      </c>
      <c r="CE53" s="1674">
        <f t="shared" ref="CE53" si="38">CC53*(1+3.5%)</f>
        <v>19126.858556389823</v>
      </c>
      <c r="CG53" s="1674">
        <f t="shared" ref="CG53" si="39">CE53*(1+3.5%)</f>
        <v>19796.298605863467</v>
      </c>
      <c r="CI53" s="1674">
        <f t="shared" ref="CI53" si="40">CG53*(1+3.5%)</f>
        <v>20489.169057068688</v>
      </c>
      <c r="CK53" s="1674">
        <f t="shared" ref="CK53" si="41">CI53*(1+3.5%)</f>
        <v>21206.289974066091</v>
      </c>
      <c r="CM53" s="1674">
        <f t="shared" ref="CM53" si="42">CK53*(1+3.5%)</f>
        <v>21948.510123158401</v>
      </c>
      <c r="CO53" s="1674">
        <f t="shared" ref="CO53" si="43">CM53*(1+3.5%)</f>
        <v>22716.707977468945</v>
      </c>
      <c r="CQ53" s="1674">
        <f t="shared" ref="CQ53" si="44">CO53*(1+3.5%)</f>
        <v>23511.792756680356</v>
      </c>
      <c r="CS53" s="1674">
        <f t="shared" ref="CS53" si="45">CQ53*(1+3.5%)</f>
        <v>24334.705503164165</v>
      </c>
      <c r="CU53" s="1674">
        <f t="shared" ref="CU53" si="46">CS53*(1+3.5%)</f>
        <v>25186.42019577491</v>
      </c>
      <c r="CW53" s="1674">
        <f t="shared" ref="CW53" si="47">CU53*(1+3.5%)</f>
        <v>26067.94490262703</v>
      </c>
      <c r="CY53" s="1674">
        <f t="shared" ref="CY53" si="48">CW53*(1+3.5%)</f>
        <v>26980.322974218976</v>
      </c>
      <c r="DA53" s="1674">
        <f t="shared" ref="DA53" si="49">CY53*(1+3.5%)</f>
        <v>27924.634278316636</v>
      </c>
      <c r="DC53" s="1674">
        <f t="shared" ref="DC53" si="50">DA53*(1+3.5%)</f>
        <v>28901.996478057717</v>
      </c>
      <c r="DE53" s="1674">
        <f t="shared" ref="DE53" si="51">DC53*(1+3.5%)</f>
        <v>29913.566354789735</v>
      </c>
      <c r="DG53" s="1674">
        <f t="shared" ref="DG53" si="52">DE53*(1+3.5%)</f>
        <v>30960.541177207375</v>
      </c>
      <c r="DI53" s="1674">
        <f t="shared" ref="DI53" si="53">DG53*(1+3.5%)</f>
        <v>32044.160118409629</v>
      </c>
      <c r="DK53" s="1674">
        <f t="shared" ref="DK53" si="54">DI53*(1+3.5%)</f>
        <v>33165.705722553961</v>
      </c>
      <c r="DM53" s="1674">
        <f t="shared" ref="DM53" si="55">DK53*(1+3.5%)</f>
        <v>34326.505422843344</v>
      </c>
      <c r="DO53" s="1674">
        <f t="shared" ref="DO53" si="56">DM53*(1+3.5%)</f>
        <v>35527.933112642859</v>
      </c>
      <c r="DQ53" s="1674">
        <f t="shared" ref="DQ53" si="57">DO53*(1+3.5%)</f>
        <v>36771.410771585353</v>
      </c>
      <c r="DS53" s="1674">
        <f t="shared" ref="DS53" si="58">DQ53*(1+3.5%)</f>
        <v>38058.41014859084</v>
      </c>
      <c r="DU53" s="1674">
        <f t="shared" ref="DU53" si="59">DS53*(1+3.5%)</f>
        <v>39390.454503791516</v>
      </c>
      <c r="DW53" s="1674">
        <f t="shared" ref="DW53" si="60">DU53*(1+3.5%)</f>
        <v>40769.120411424214</v>
      </c>
      <c r="DY53" s="1674">
        <f t="shared" ref="DY53" si="61">DW53*(1+3.5%)</f>
        <v>42196.039625824058</v>
      </c>
      <c r="EA53" s="1674">
        <f t="shared" ref="EA53" si="62">DY53*(1+3.5%)</f>
        <v>43672.901012727896</v>
      </c>
      <c r="EC53" s="1674">
        <f t="shared" ref="EC53" si="63">EA53*(1+3.5%)</f>
        <v>45201.452548173373</v>
      </c>
      <c r="EE53" s="1674">
        <f t="shared" ref="EE53" si="64">EC53*(1+3.5%)</f>
        <v>46783.503387359437</v>
      </c>
      <c r="EG53" s="1674">
        <f t="shared" ref="EG53" si="65">EE53*(1+3.5%)</f>
        <v>48420.926005917012</v>
      </c>
      <c r="EI53" s="1674">
        <f t="shared" ref="EI53" si="66">EG53*(1+3.5%)</f>
        <v>50115.658416124104</v>
      </c>
      <c r="EK53" s="1674">
        <f t="shared" ref="EK53" si="67">EI53*(1+3.5%)</f>
        <v>51869.706460688445</v>
      </c>
      <c r="EM53" s="1674">
        <f t="shared" ref="EM53" si="68">EK53*(1+3.5%)</f>
        <v>53685.146186812533</v>
      </c>
      <c r="EO53" s="1674">
        <f t="shared" ref="EO53" si="69">EM53*(1+3.5%)</f>
        <v>55564.126303350968</v>
      </c>
      <c r="EQ53" s="1674">
        <f t="shared" ref="EQ53" si="70">EO53*(1+3.5%)</f>
        <v>57508.870723968248</v>
      </c>
      <c r="ES53" s="1674">
        <f t="shared" ref="ES53" si="71">EQ53*(1+3.5%)</f>
        <v>59521.681199307131</v>
      </c>
      <c r="EU53" s="1674">
        <f t="shared" ref="EU53" si="72">ES53*(1+3.5%)</f>
        <v>61604.940041282876</v>
      </c>
      <c r="EW53" s="1674">
        <f t="shared" ref="EW53" si="73">EU53*(1+3.5%)</f>
        <v>63761.11294272777</v>
      </c>
      <c r="EY53" s="1674">
        <f t="shared" ref="EY53" si="74">EW53*(1+3.5%)</f>
        <v>65992.751895723239</v>
      </c>
      <c r="FA53" s="1674">
        <f t="shared" ref="FA53" si="75">EY53*(1+3.5%)</f>
        <v>68302.498212073551</v>
      </c>
      <c r="FC53" s="1674">
        <f t="shared" ref="FC53" si="76">FA53*(1+3.5%)</f>
        <v>70693.085649496119</v>
      </c>
      <c r="FE53" s="1674">
        <f t="shared" ref="FE53" si="77">FC53*(1+3.5%)</f>
        <v>73167.343647228481</v>
      </c>
      <c r="FG53" s="1674">
        <f t="shared" ref="FG53" si="78">FE53*(1+3.5%)</f>
        <v>75728.200674881475</v>
      </c>
      <c r="FI53" s="1674">
        <f t="shared" ref="FI53" si="79">FG53*(1+3.5%)</f>
        <v>78378.687698502326</v>
      </c>
      <c r="FK53" s="1674">
        <f t="shared" ref="FK53" si="80">FI53*(1+3.5%)</f>
        <v>81121.941767949902</v>
      </c>
      <c r="FM53" s="1674">
        <f t="shared" ref="FM53" si="81">FK53*(1+3.5%)</f>
        <v>83961.209729828144</v>
      </c>
      <c r="FO53" s="1674">
        <f t="shared" ref="FO53" si="82">FM53*(1+3.5%)</f>
        <v>86899.85207037213</v>
      </c>
      <c r="FQ53" s="1674">
        <f t="shared" ref="FQ53" si="83">FO53*(1+3.5%)</f>
        <v>89941.34689283515</v>
      </c>
      <c r="FS53" s="1674">
        <f t="shared" ref="FS53" si="84">FQ53*(1+3.5%)</f>
        <v>93089.294034084378</v>
      </c>
      <c r="FU53" s="1674">
        <f t="shared" ref="FU53" si="85">FS53*(1+3.5%)</f>
        <v>96347.419325277326</v>
      </c>
      <c r="FW53" s="1674">
        <f t="shared" ref="FW53" si="86">FU53*(1+3.5%)</f>
        <v>99719.57900166203</v>
      </c>
      <c r="FY53" s="1674">
        <f t="shared" ref="FY53" si="87">FW53*(1+3.5%)</f>
        <v>103209.76426672019</v>
      </c>
      <c r="GA53" s="1674">
        <f t="shared" ref="GA53" si="88">FY53*(1+3.5%)</f>
        <v>106822.10601605539</v>
      </c>
      <c r="GC53" s="1674">
        <f t="shared" ref="GC53" si="89">GA53*(1+3.5%)</f>
        <v>110560.87972661732</v>
      </c>
      <c r="GE53" s="1674">
        <f t="shared" ref="GE53" si="90">GC53*(1+3.5%)</f>
        <v>114430.51051704891</v>
      </c>
      <c r="GG53" s="1674">
        <f t="shared" ref="GG53" si="91">GE53*(1+3.5%)</f>
        <v>118435.57838514561</v>
      </c>
      <c r="GI53" s="1674">
        <f t="shared" ref="GI53" si="92">GG53*(1+3.5%)</f>
        <v>122580.82362862569</v>
      </c>
      <c r="GK53" s="1674">
        <f t="shared" ref="GK53" si="93">GI53*(1+3.5%)</f>
        <v>126871.15245562757</v>
      </c>
      <c r="GM53" s="1674">
        <f t="shared" ref="GM53" si="94">GK53*(1+3.5%)</f>
        <v>131311.64279157453</v>
      </c>
      <c r="GO53" s="1674">
        <f t="shared" ref="GO53" si="95">GM53*(1+3.5%)</f>
        <v>135907.55028927964</v>
      </c>
      <c r="GQ53" s="1674">
        <f t="shared" ref="GQ53" si="96">GO53*(1+3.5%)</f>
        <v>140664.3145494044</v>
      </c>
      <c r="GS53" s="1674">
        <f t="shared" ref="GS53" si="97">GQ53*(1+3.5%)</f>
        <v>145587.56555863353</v>
      </c>
      <c r="GU53" s="1674">
        <f t="shared" ref="GU53" si="98">GS53*(1+3.5%)</f>
        <v>150683.1303531857</v>
      </c>
      <c r="GW53" s="1674">
        <f t="shared" ref="GW53" si="99">GU53*(1+3.5%)</f>
        <v>155957.03991554718</v>
      </c>
      <c r="GY53" s="1674">
        <f t="shared" ref="GY53" si="100">GW53*(1+3.5%)</f>
        <v>161415.53631259131</v>
      </c>
      <c r="HA53" s="1674">
        <f t="shared" ref="HA53" si="101">GY53*(1+3.5%)</f>
        <v>167065.080083532</v>
      </c>
      <c r="HC53" s="1674">
        <f t="shared" ref="HC53" si="102">HA53*(1+3.5%)</f>
        <v>172912.3578864556</v>
      </c>
      <c r="HE53" s="1674">
        <f t="shared" ref="HE53" si="103">HC53*(1+3.5%)</f>
        <v>178964.29041248152</v>
      </c>
      <c r="HG53" s="1674">
        <f t="shared" ref="HG53" si="104">HE53*(1+3.5%)</f>
        <v>185228.04057691837</v>
      </c>
      <c r="HI53" s="1674">
        <f t="shared" ref="HI53" si="105">HG53*(1+3.5%)</f>
        <v>191711.02199711051</v>
      </c>
      <c r="HK53" s="1674">
        <f t="shared" ref="HK53" si="106">HI53*(1+3.5%)</f>
        <v>198420.90776700937</v>
      </c>
      <c r="HM53" s="1674">
        <f t="shared" ref="HM53" si="107">HK53*(1+3.5%)</f>
        <v>205365.63953885468</v>
      </c>
      <c r="HO53" s="1674">
        <f t="shared" ref="HO53" si="108">HM53*(1+3.5%)</f>
        <v>212553.43692271458</v>
      </c>
      <c r="HQ53" s="1674">
        <f t="shared" ref="HQ53" si="109">HO53*(1+3.5%)</f>
        <v>219992.80721500958</v>
      </c>
      <c r="HS53" s="1674">
        <f t="shared" ref="HS53" si="110">HQ53*(1+3.5%)</f>
        <v>227692.5554675349</v>
      </c>
      <c r="HU53" s="1674">
        <f t="shared" ref="HU53" si="111">HS53*(1+3.5%)</f>
        <v>235661.79490889859</v>
      </c>
      <c r="HW53" s="1674">
        <f t="shared" ref="HW53" si="112">HU53*(1+3.5%)</f>
        <v>243909.95773071001</v>
      </c>
      <c r="HY53" s="1674">
        <f t="shared" ref="HY53" si="113">HW53*(1+3.5%)</f>
        <v>252446.80625128484</v>
      </c>
      <c r="IA53" s="1674">
        <f t="shared" ref="IA53" si="114">HY53*(1+3.5%)</f>
        <v>261282.44447007979</v>
      </c>
      <c r="IC53" s="1674">
        <f t="shared" ref="IC53" si="115">IA53*(1+3.5%)</f>
        <v>270427.33002653258</v>
      </c>
      <c r="IE53" s="1674">
        <f t="shared" ref="IE53" si="116">IC53*(1+3.5%)</f>
        <v>279892.28657746123</v>
      </c>
      <c r="IG53" s="1674">
        <f t="shared" ref="IG53" si="117">IE53*(1+3.5%)</f>
        <v>289688.51660767233</v>
      </c>
      <c r="II53" s="1674">
        <f t="shared" ref="II53" si="118">IG53*(1+3.5%)</f>
        <v>299827.61468894081</v>
      </c>
      <c r="IK53" s="1674">
        <f t="shared" ref="IK53" si="119">II53*(1+3.5%)</f>
        <v>310321.58120305371</v>
      </c>
      <c r="IM53" s="1674">
        <f t="shared" ref="IM53" si="120">IK53*(1+3.5%)</f>
        <v>321182.83654516056</v>
      </c>
      <c r="IO53" s="1674">
        <f t="shared" ref="IO53" si="121">IM53*(1+3.5%)</f>
        <v>332424.23582424119</v>
      </c>
      <c r="IQ53" s="1674">
        <f t="shared" ref="IQ53" si="122">IO53*(1+3.5%)</f>
        <v>344059.08407808963</v>
      </c>
      <c r="IS53" s="1674">
        <f t="shared" ref="IS53" si="123">IQ53*(1+3.5%)</f>
        <v>356101.15202082274</v>
      </c>
      <c r="IU53" s="1674">
        <f t="shared" ref="IU53" si="124">IS53*(1+3.5%)</f>
        <v>368564.69234155153</v>
      </c>
      <c r="IW53" s="1674">
        <f t="shared" ref="IW53" si="125">IU53*(1+3.5%)</f>
        <v>381464.45657350583</v>
      </c>
      <c r="IY53" s="1674">
        <f t="shared" ref="IY53" si="126">IW53*(1+3.5%)</f>
        <v>394815.71255357849</v>
      </c>
      <c r="JA53" s="1674">
        <f t="shared" ref="JA53" si="127">IY53*(1+3.5%)</f>
        <v>408634.26249295368</v>
      </c>
      <c r="JC53" s="1674">
        <f t="shared" ref="JC53" si="128">JA53*(1+3.5%)</f>
        <v>422936.46168020705</v>
      </c>
      <c r="JE53" s="1674">
        <f t="shared" ref="JE53" si="129">JC53*(1+3.5%)</f>
        <v>437739.23783901427</v>
      </c>
      <c r="JG53" s="1674">
        <f t="shared" ref="JG53" si="130">JE53*(1+3.5%)</f>
        <v>453060.11116337974</v>
      </c>
      <c r="JI53" s="1674">
        <f t="shared" ref="JI53" si="131">JG53*(1+3.5%)</f>
        <v>468917.21505409799</v>
      </c>
      <c r="JK53" s="1674">
        <f t="shared" ref="JK53" si="132">JI53*(1+3.5%)</f>
        <v>485329.31758099137</v>
      </c>
      <c r="JM53" s="1674">
        <f t="shared" ref="JM53" si="133">JK53*(1+3.5%)</f>
        <v>502315.84369632602</v>
      </c>
      <c r="JO53" s="1674">
        <f t="shared" ref="JO53" si="134">JM53*(1+3.5%)</f>
        <v>519896.8982256974</v>
      </c>
      <c r="JQ53" s="1674">
        <f t="shared" ref="JQ53" si="135">JO53*(1+3.5%)</f>
        <v>538093.28966359678</v>
      </c>
      <c r="JS53" s="1674">
        <f t="shared" ref="JS53" si="136">JQ53*(1+3.5%)</f>
        <v>556926.55480182264</v>
      </c>
      <c r="JU53" s="1674">
        <f t="shared" ref="JU53" si="137">JS53*(1+3.5%)</f>
        <v>576418.98421988636</v>
      </c>
      <c r="JW53" s="1674">
        <f t="shared" ref="JW53" si="138">JU53*(1+3.5%)</f>
        <v>596593.64866758231</v>
      </c>
      <c r="JY53" s="1674">
        <f t="shared" ref="JY53" si="139">JW53*(1+3.5%)</f>
        <v>617474.42637094762</v>
      </c>
      <c r="KA53" s="1674">
        <f t="shared" ref="KA53" si="140">JY53*(1+3.5%)</f>
        <v>639086.03129393072</v>
      </c>
      <c r="KC53" s="1674">
        <f t="shared" ref="KC53" si="141">KA53*(1+3.5%)</f>
        <v>661454.04238921823</v>
      </c>
      <c r="KE53" s="1674">
        <f t="shared" ref="KE53" si="142">KC53*(1+3.5%)</f>
        <v>684604.93387284083</v>
      </c>
      <c r="KG53" s="1674">
        <f t="shared" ref="KG53" si="143">KE53*(1+3.5%)</f>
        <v>708566.10655839019</v>
      </c>
      <c r="KI53" s="1674">
        <f t="shared" ref="KI53" si="144">KG53*(1+3.5%)</f>
        <v>733365.92028793378</v>
      </c>
      <c r="KK53" s="1674">
        <f t="shared" ref="KK53" si="145">KI53*(1+3.5%)</f>
        <v>759033.72749801143</v>
      </c>
      <c r="KM53" s="1674">
        <f t="shared" ref="KM53" si="146">KK53*(1+3.5%)</f>
        <v>785599.90796044178</v>
      </c>
      <c r="KO53" s="1674">
        <f t="shared" ref="KO53" si="147">KM53*(1+3.5%)</f>
        <v>813095.90473905718</v>
      </c>
      <c r="KQ53" s="1674">
        <f t="shared" ref="KQ53" si="148">KO53*(1+3.5%)</f>
        <v>841554.26140492409</v>
      </c>
      <c r="KS53" s="1674">
        <f t="shared" ref="KS53" si="149">KQ53*(1+3.5%)</f>
        <v>871008.66055409634</v>
      </c>
      <c r="KU53" s="1674">
        <f t="shared" ref="KU53" si="150">KS53*(1+3.5%)</f>
        <v>901493.96367348963</v>
      </c>
      <c r="KW53" s="1674">
        <f t="shared" ref="KW53" si="151">KU53*(1+3.5%)</f>
        <v>933046.25240206171</v>
      </c>
      <c r="KY53" s="1674">
        <f t="shared" ref="KY53" si="152">KW53*(1+3.5%)</f>
        <v>965702.87123613385</v>
      </c>
      <c r="LA53" s="1674">
        <f t="shared" ref="LA53" si="153">KY53*(1+3.5%)</f>
        <v>999502.47172939847</v>
      </c>
      <c r="LC53" s="1674">
        <f t="shared" ref="LC53" si="154">LA53*(1+3.5%)</f>
        <v>1034485.0582399273</v>
      </c>
      <c r="LE53" s="1674">
        <f t="shared" ref="LE53" si="155">LC53*(1+3.5%)</f>
        <v>1070692.0352783247</v>
      </c>
      <c r="LG53" s="1674">
        <f t="shared" ref="LG53" si="156">LE53*(1+3.5%)</f>
        <v>1108166.2565130661</v>
      </c>
      <c r="LI53" s="1674">
        <f t="shared" ref="LI53" si="157">LG53*(1+3.5%)</f>
        <v>1146952.0754910232</v>
      </c>
      <c r="LK53" s="1674">
        <f t="shared" ref="LK53" si="158">LI53*(1+3.5%)</f>
        <v>1187095.398133209</v>
      </c>
      <c r="LM53" s="1674">
        <f t="shared" ref="LM53" si="159">LK53*(1+3.5%)</f>
        <v>1228643.7370678713</v>
      </c>
      <c r="LO53" s="1674">
        <f t="shared" ref="LO53" si="160">LM53*(1+3.5%)</f>
        <v>1271646.2678652466</v>
      </c>
      <c r="LQ53" s="1674">
        <f t="shared" ref="LQ53" si="161">LO53*(1+3.5%)</f>
        <v>1316153.8872405302</v>
      </c>
      <c r="LS53" s="1674">
        <f t="shared" ref="LS53" si="162">LQ53*(1+3.5%)</f>
        <v>1362219.2732939487</v>
      </c>
      <c r="LU53" s="1674">
        <f t="shared" ref="LU53" si="163">LS53*(1+3.5%)</f>
        <v>1409896.9478592367</v>
      </c>
      <c r="LW53" s="1674">
        <f t="shared" ref="LW53" si="164">LU53*(1+3.5%)</f>
        <v>1459243.3410343099</v>
      </c>
      <c r="LY53" s="1674">
        <f t="shared" ref="LY53" si="165">LW53*(1+3.5%)</f>
        <v>1510316.8579705106</v>
      </c>
      <c r="MA53" s="1674">
        <f t="shared" ref="MA53" si="166">LY53*(1+3.5%)</f>
        <v>1563177.9479994783</v>
      </c>
      <c r="MC53" s="1674">
        <f t="shared" ref="MC53" si="167">MA53*(1+3.5%)</f>
        <v>1617889.17617946</v>
      </c>
      <c r="ME53" s="1674">
        <f t="shared" ref="ME53" si="168">MC53*(1+3.5%)</f>
        <v>1674515.297345741</v>
      </c>
      <c r="MG53" s="1674">
        <f t="shared" ref="MG53" si="169">ME53*(1+3.5%)</f>
        <v>1733123.3327528418</v>
      </c>
      <c r="MI53" s="1674">
        <f t="shared" ref="MI53" si="170">MG53*(1+3.5%)</f>
        <v>1793782.6493991911</v>
      </c>
      <c r="MK53" s="1674">
        <f t="shared" ref="MK53" si="171">MI53*(1+3.5%)</f>
        <v>1856565.0421281627</v>
      </c>
      <c r="MM53" s="1674">
        <f t="shared" ref="MM53" si="172">MK53*(1+3.5%)</f>
        <v>1921544.8186026483</v>
      </c>
      <c r="MO53" s="1674">
        <f t="shared" ref="MO53" si="173">MM53*(1+3.5%)</f>
        <v>1988798.8872537408</v>
      </c>
      <c r="MQ53" s="1674">
        <f t="shared" ref="MQ53" si="174">MO53*(1+3.5%)</f>
        <v>2058406.8483076217</v>
      </c>
      <c r="MS53" s="1674">
        <f t="shared" ref="MS53" si="175">MQ53*(1+3.5%)</f>
        <v>2130451.0879983883</v>
      </c>
      <c r="MU53" s="1674">
        <f t="shared" ref="MU53" si="176">MS53*(1+3.5%)</f>
        <v>2205016.8760783318</v>
      </c>
      <c r="MW53" s="1674">
        <f t="shared" ref="MW53" si="177">MU53*(1+3.5%)</f>
        <v>2282192.4667410734</v>
      </c>
      <c r="MY53" s="1674">
        <f t="shared" ref="MY53" si="178">MW53*(1+3.5%)</f>
        <v>2362069.2030770108</v>
      </c>
      <c r="NA53" s="1674">
        <f t="shared" ref="NA53" si="179">MY53*(1+3.5%)</f>
        <v>2444741.6251847059</v>
      </c>
      <c r="NC53" s="1674">
        <f t="shared" ref="NC53" si="180">NA53*(1+3.5%)</f>
        <v>2530307.5820661704</v>
      </c>
      <c r="NE53" s="1674">
        <f t="shared" ref="NE53" si="181">NC53*(1+3.5%)</f>
        <v>2618868.3474384863</v>
      </c>
      <c r="NG53" s="1674">
        <f t="shared" ref="NG53" si="182">NE53*(1+3.5%)</f>
        <v>2710528.739598833</v>
      </c>
      <c r="NI53" s="1674">
        <f t="shared" ref="NI53" si="183">NG53*(1+3.5%)</f>
        <v>2805397.2454847922</v>
      </c>
      <c r="NK53" s="1674">
        <f t="shared" ref="NK53" si="184">NI53*(1+3.5%)</f>
        <v>2903586.1490767598</v>
      </c>
      <c r="NM53" s="1674">
        <f t="shared" ref="NM53" si="185">NK53*(1+3.5%)</f>
        <v>3005211.6642944464</v>
      </c>
      <c r="NO53" s="1674">
        <f t="shared" ref="NO53" si="186">NM53*(1+3.5%)</f>
        <v>3110394.0725447517</v>
      </c>
      <c r="NQ53" s="1674">
        <f t="shared" ref="NQ53" si="187">NO53*(1+3.5%)</f>
        <v>3219257.8650838179</v>
      </c>
      <c r="NS53" s="1674">
        <f t="shared" ref="NS53" si="188">NQ53*(1+3.5%)</f>
        <v>3331931.8903617514</v>
      </c>
      <c r="NU53" s="1674">
        <f t="shared" ref="NU53" si="189">NS53*(1+3.5%)</f>
        <v>3448549.5065244124</v>
      </c>
      <c r="NW53" s="1674">
        <f t="shared" ref="NW53" si="190">NU53*(1+3.5%)</f>
        <v>3569248.7392527666</v>
      </c>
      <c r="NY53" s="1674">
        <f t="shared" ref="NY53" si="191">NW53*(1+3.5%)</f>
        <v>3694172.4451266131</v>
      </c>
      <c r="OA53" s="1674">
        <f t="shared" ref="OA53" si="192">NY53*(1+3.5%)</f>
        <v>3823468.4807060445</v>
      </c>
      <c r="OC53" s="1674">
        <f t="shared" ref="OC53" si="193">OA53*(1+3.5%)</f>
        <v>3957289.8775307559</v>
      </c>
      <c r="OE53" s="1674">
        <f t="shared" ref="OE53" si="194">OC53*(1+3.5%)</f>
        <v>4095795.0232443321</v>
      </c>
      <c r="OG53" s="1674">
        <f t="shared" ref="OG53" si="195">OE53*(1+3.5%)</f>
        <v>4239147.849057883</v>
      </c>
      <c r="OI53" s="1674">
        <f t="shared" ref="OI53" si="196">OG53*(1+3.5%)</f>
        <v>4387518.0237749089</v>
      </c>
      <c r="OK53" s="1674">
        <f t="shared" ref="OK53" si="197">OI53*(1+3.5%)</f>
        <v>4541081.1546070306</v>
      </c>
      <c r="OM53" s="1674">
        <f t="shared" ref="OM53" si="198">OK53*(1+3.5%)</f>
        <v>4700018.9950182764</v>
      </c>
      <c r="OO53" s="1674">
        <f t="shared" ref="OO53" si="199">OM53*(1+3.5%)</f>
        <v>4864519.6598439161</v>
      </c>
      <c r="OQ53" s="1674">
        <f t="shared" ref="OQ53" si="200">OO53*(1+3.5%)</f>
        <v>5034777.8479384528</v>
      </c>
      <c r="OS53" s="1674">
        <f t="shared" ref="OS53" si="201">OQ53*(1+3.5%)</f>
        <v>5210995.0726162987</v>
      </c>
      <c r="OU53" s="1674">
        <f t="shared" ref="OU53" si="202">OS53*(1+3.5%)</f>
        <v>5393379.9001578689</v>
      </c>
      <c r="OW53" s="1674">
        <f t="shared" ref="OW53" si="203">OU53*(1+3.5%)</f>
        <v>5582148.1966633936</v>
      </c>
      <c r="OY53" s="1674">
        <f t="shared" ref="OY53" si="204">OW53*(1+3.5%)</f>
        <v>5777523.3835466122</v>
      </c>
      <c r="PA53" s="1674">
        <f t="shared" ref="PA53" si="205">OY53*(1+3.5%)</f>
        <v>5979736.701970743</v>
      </c>
      <c r="PC53" s="1674">
        <f t="shared" ref="PC53" si="206">PA53*(1+3.5%)</f>
        <v>6189027.4865397187</v>
      </c>
      <c r="PE53" s="1674">
        <f t="shared" ref="PE53" si="207">PC53*(1+3.5%)</f>
        <v>6405643.4485686086</v>
      </c>
      <c r="PG53" s="1674">
        <f t="shared" ref="PG53" si="208">PE53*(1+3.5%)</f>
        <v>6629840.9692685092</v>
      </c>
      <c r="PI53" s="1674">
        <f t="shared" ref="PI53" si="209">PG53*(1+3.5%)</f>
        <v>6861885.4031929066</v>
      </c>
      <c r="PK53" s="1674">
        <f t="shared" ref="PK53" si="210">PI53*(1+3.5%)</f>
        <v>7102051.392304658</v>
      </c>
      <c r="PM53" s="1674">
        <f t="shared" ref="PM53" si="211">PK53*(1+3.5%)</f>
        <v>7350623.1910353201</v>
      </c>
      <c r="PO53" s="1674">
        <f t="shared" ref="PO53" si="212">PM53*(1+3.5%)</f>
        <v>7607895.0027215555</v>
      </c>
      <c r="PQ53" s="1674">
        <f t="shared" ref="PQ53" si="213">PO53*(1+3.5%)</f>
        <v>7874171.3278168095</v>
      </c>
      <c r="PS53" s="1674">
        <f t="shared" ref="PS53" si="214">PQ53*(1+3.5%)</f>
        <v>8149767.3242903976</v>
      </c>
      <c r="PU53" s="1674">
        <f t="shared" ref="PU53" si="215">PS53*(1+3.5%)</f>
        <v>8435009.1806405615</v>
      </c>
      <c r="PW53" s="1674">
        <f t="shared" ref="PW53" si="216">PU53*(1+3.5%)</f>
        <v>8730234.5019629803</v>
      </c>
      <c r="PY53" s="1674">
        <f t="shared" ref="PY53" si="217">PW53*(1+3.5%)</f>
        <v>9035792.7095316835</v>
      </c>
      <c r="QA53" s="1674">
        <f t="shared" ref="QA53" si="218">PY53*(1+3.5%)</f>
        <v>9352045.4543652926</v>
      </c>
      <c r="QC53" s="1674">
        <f t="shared" ref="QC53" si="219">QA53*(1+3.5%)</f>
        <v>9679367.0452680774</v>
      </c>
      <c r="QE53" s="1674">
        <f t="shared" ref="QE53" si="220">QC53*(1+3.5%)</f>
        <v>10018144.891852459</v>
      </c>
      <c r="QG53" s="1674">
        <f t="shared" ref="QG53" si="221">QE53*(1+3.5%)</f>
        <v>10368779.963067295</v>
      </c>
      <c r="QI53" s="1674">
        <f t="shared" ref="QI53" si="222">QG53*(1+3.5%)</f>
        <v>10731687.26177465</v>
      </c>
      <c r="QK53" s="1674">
        <f t="shared" ref="QK53" si="223">QI53*(1+3.5%)</f>
        <v>11107296.315936761</v>
      </c>
      <c r="QM53" s="1674">
        <f t="shared" ref="QM53" si="224">QK53*(1+3.5%)</f>
        <v>11496051.686994547</v>
      </c>
      <c r="QO53" s="1674">
        <f t="shared" ref="QO53" si="225">QM53*(1+3.5%)</f>
        <v>11898413.496039355</v>
      </c>
      <c r="QQ53" s="1674">
        <f t="shared" ref="QQ53" si="226">QO53*(1+3.5%)</f>
        <v>12314857.968400732</v>
      </c>
      <c r="QS53" s="1674">
        <f t="shared" ref="QS53" si="227">QQ53*(1+3.5%)</f>
        <v>12745877.997294756</v>
      </c>
      <c r="QU53" s="1674">
        <f t="shared" ref="QU53" si="228">QS53*(1+3.5%)</f>
        <v>13191983.72720007</v>
      </c>
      <c r="QW53" s="1674">
        <f t="shared" ref="QW53" si="229">QU53*(1+3.5%)</f>
        <v>13653703.157652073</v>
      </c>
      <c r="QY53" s="1674">
        <f t="shared" ref="QY53" si="230">QW53*(1+3.5%)</f>
        <v>14131582.768169895</v>
      </c>
      <c r="RA53" s="1674">
        <f t="shared" ref="RA53" si="231">QY53*(1+3.5%)</f>
        <v>14626188.165055839</v>
      </c>
      <c r="RC53" s="1674">
        <f t="shared" ref="RC53" si="232">RA53*(1+3.5%)</f>
        <v>15138104.750832792</v>
      </c>
      <c r="RE53" s="1674">
        <f t="shared" ref="RE53" si="233">RC53*(1+3.5%)</f>
        <v>15667938.417111939</v>
      </c>
      <c r="RG53" s="1674">
        <f t="shared" ref="RG53" si="234">RE53*(1+3.5%)</f>
        <v>16216316.261710856</v>
      </c>
      <c r="RI53" s="1674">
        <f t="shared" ref="RI53" si="235">RG53*(1+3.5%)</f>
        <v>16783887.330870736</v>
      </c>
      <c r="RK53" s="1674">
        <f t="shared" ref="RK53" si="236">RI53*(1+3.5%)</f>
        <v>17371323.387451209</v>
      </c>
      <c r="RM53" s="1674">
        <f t="shared" ref="RM53" si="237">RK53*(1+3.5%)</f>
        <v>17979319.706011999</v>
      </c>
      <c r="RO53" s="1674">
        <f t="shared" ref="RO53" si="238">RM53*(1+3.5%)</f>
        <v>18608595.895722419</v>
      </c>
      <c r="RQ53" s="1674">
        <f t="shared" ref="RQ53" si="239">RO53*(1+3.5%)</f>
        <v>19259896.752072703</v>
      </c>
      <c r="RS53" s="1674">
        <f t="shared" ref="RS53" si="240">RQ53*(1+3.5%)</f>
        <v>19933993.138395246</v>
      </c>
      <c r="RU53" s="1674">
        <f t="shared" ref="RU53" si="241">RS53*(1+3.5%)</f>
        <v>20631682.89823908</v>
      </c>
      <c r="RW53" s="1674">
        <f t="shared" ref="RW53" si="242">RU53*(1+3.5%)</f>
        <v>21353791.799677446</v>
      </c>
      <c r="RY53" s="1674">
        <f t="shared" ref="RY53" si="243">RW53*(1+3.5%)</f>
        <v>22101174.512666155</v>
      </c>
      <c r="SA53" s="1674">
        <f t="shared" ref="SA53" si="244">RY53*(1+3.5%)</f>
        <v>22874715.62060947</v>
      </c>
      <c r="SC53" s="1674">
        <f t="shared" ref="SC53" si="245">SA53*(1+3.5%)</f>
        <v>23675330.667330798</v>
      </c>
      <c r="SE53" s="1674">
        <f t="shared" ref="SE53" si="246">SC53*(1+3.5%)</f>
        <v>24503967.240687374</v>
      </c>
      <c r="SG53" s="1674">
        <f t="shared" ref="SG53" si="247">SE53*(1+3.5%)</f>
        <v>25361606.094111431</v>
      </c>
      <c r="SI53" s="1674">
        <f t="shared" ref="SI53" si="248">SG53*(1+3.5%)</f>
        <v>26249262.30740533</v>
      </c>
      <c r="SK53" s="1674">
        <f t="shared" ref="SK53" si="249">SI53*(1+3.5%)</f>
        <v>27167986.488164514</v>
      </c>
      <c r="SM53" s="1674">
        <f t="shared" ref="SM53" si="250">SK53*(1+3.5%)</f>
        <v>28118866.015250269</v>
      </c>
      <c r="SO53" s="1674">
        <f t="shared" ref="SO53" si="251">SM53*(1+3.5%)</f>
        <v>29103026.325784028</v>
      </c>
      <c r="SQ53" s="1674">
        <f t="shared" ref="SQ53" si="252">SO53*(1+3.5%)</f>
        <v>30121632.247186467</v>
      </c>
      <c r="SS53" s="1674">
        <f t="shared" ref="SS53" si="253">SQ53*(1+3.5%)</f>
        <v>31175889.375837989</v>
      </c>
      <c r="SU53" s="1674">
        <f t="shared" ref="SU53" si="254">SS53*(1+3.5%)</f>
        <v>32267045.503992315</v>
      </c>
      <c r="SW53" s="1674">
        <f t="shared" ref="SW53" si="255">SU53*(1+3.5%)</f>
        <v>33396392.096632045</v>
      </c>
      <c r="SY53" s="1674">
        <f t="shared" ref="SY53" si="256">SW53*(1+3.5%)</f>
        <v>34565265.820014164</v>
      </c>
      <c r="TA53" s="1674">
        <f t="shared" ref="TA53" si="257">SY53*(1+3.5%)</f>
        <v>35775050.123714656</v>
      </c>
      <c r="TC53" s="1674">
        <f t="shared" ref="TC53" si="258">TA53*(1+3.5%)</f>
        <v>37027176.878044665</v>
      </c>
      <c r="TE53" s="1674">
        <f t="shared" ref="TE53" si="259">TC53*(1+3.5%)</f>
        <v>38323128.068776228</v>
      </c>
      <c r="TG53" s="1674">
        <f t="shared" ref="TG53" si="260">TE53*(1+3.5%)</f>
        <v>39664437.551183395</v>
      </c>
      <c r="TI53" s="1674">
        <f t="shared" ref="TI53" si="261">TG53*(1+3.5%)</f>
        <v>41052692.865474813</v>
      </c>
      <c r="TK53" s="1674">
        <f t="shared" ref="TK53" si="262">TI53*(1+3.5%)</f>
        <v>42489537.115766428</v>
      </c>
      <c r="TM53" s="1674">
        <f t="shared" ref="TM53" si="263">TK53*(1+3.5%)</f>
        <v>43976670.91481825</v>
      </c>
      <c r="TO53" s="1674">
        <f t="shared" ref="TO53" si="264">TM53*(1+3.5%)</f>
        <v>45515854.396836884</v>
      </c>
      <c r="TQ53" s="1674">
        <f t="shared" ref="TQ53" si="265">TO53*(1+3.5%)</f>
        <v>47108909.300726175</v>
      </c>
      <c r="TS53" s="1674">
        <f t="shared" ref="TS53" si="266">TQ53*(1+3.5%)</f>
        <v>48757721.126251586</v>
      </c>
      <c r="TU53" s="1674">
        <f t="shared" ref="TU53" si="267">TS53*(1+3.5%)</f>
        <v>50464241.36567039</v>
      </c>
      <c r="TW53" s="1674">
        <f t="shared" ref="TW53" si="268">TU53*(1+3.5%)</f>
        <v>52230489.813468851</v>
      </c>
      <c r="TY53" s="1674">
        <f t="shared" ref="TY53" si="269">TW53*(1+3.5%)</f>
        <v>54058556.956940256</v>
      </c>
      <c r="UA53" s="1674">
        <f t="shared" ref="UA53" si="270">TY53*(1+3.5%)</f>
        <v>55950606.450433157</v>
      </c>
      <c r="UC53" s="1674">
        <f t="shared" ref="UC53" si="271">UA53*(1+3.5%)</f>
        <v>57908877.676198311</v>
      </c>
      <c r="UE53" s="1674">
        <f t="shared" ref="UE53" si="272">UC53*(1+3.5%)</f>
        <v>59935688.394865245</v>
      </c>
      <c r="UG53" s="1674">
        <f t="shared" ref="UG53" si="273">UE53*(1+3.5%)</f>
        <v>62033437.488685526</v>
      </c>
      <c r="UI53" s="1674">
        <f t="shared" ref="UI53" si="274">UG53*(1+3.5%)</f>
        <v>64204607.800789513</v>
      </c>
      <c r="UK53" s="1674">
        <f t="shared" ref="UK53" si="275">UI53*(1+3.5%)</f>
        <v>66451769.073817141</v>
      </c>
      <c r="UM53" s="1674">
        <f t="shared" ref="UM53" si="276">UK53*(1+3.5%)</f>
        <v>68777580.991400734</v>
      </c>
      <c r="UO53" s="1674">
        <f t="shared" ref="UO53" si="277">UM53*(1+3.5%)</f>
        <v>71184796.326099753</v>
      </c>
      <c r="UQ53" s="1674">
        <f t="shared" ref="UQ53" si="278">UO53*(1+3.5%)</f>
        <v>73676264.197513238</v>
      </c>
      <c r="US53" s="1674">
        <f t="shared" ref="US53" si="279">UQ53*(1+3.5%)</f>
        <v>76254933.444426194</v>
      </c>
      <c r="UU53" s="1674">
        <f t="shared" ref="UU53" si="280">US53*(1+3.5%)</f>
        <v>78923856.1149811</v>
      </c>
      <c r="UW53" s="1674">
        <f t="shared" ref="UW53" si="281">UU53*(1+3.5%)</f>
        <v>81686191.079005435</v>
      </c>
      <c r="UY53" s="1674">
        <f t="shared" ref="UY53" si="282">UW53*(1+3.5%)</f>
        <v>84545207.766770616</v>
      </c>
      <c r="VA53" s="1674">
        <f t="shared" ref="VA53" si="283">UY53*(1+3.5%)</f>
        <v>87504290.038607582</v>
      </c>
      <c r="VC53" s="1674">
        <f t="shared" ref="VC53" si="284">VA53*(1+3.5%)</f>
        <v>90566940.189958841</v>
      </c>
      <c r="VE53" s="1674">
        <f t="shared" ref="VE53" si="285">VC53*(1+3.5%)</f>
        <v>93736783.096607387</v>
      </c>
      <c r="VG53" s="1674">
        <f t="shared" ref="VG53" si="286">VE53*(1+3.5%)</f>
        <v>97017570.504988641</v>
      </c>
      <c r="VI53" s="1674">
        <f t="shared" ref="VI53" si="287">VG53*(1+3.5%)</f>
        <v>100413185.47266324</v>
      </c>
      <c r="VK53" s="1674">
        <f t="shared" ref="VK53" si="288">VI53*(1+3.5%)</f>
        <v>103927646.96420644</v>
      </c>
      <c r="VM53" s="1674">
        <f t="shared" ref="VM53" si="289">VK53*(1+3.5%)</f>
        <v>107565114.60795365</v>
      </c>
      <c r="VO53" s="1674">
        <f t="shared" ref="VO53" si="290">VM53*(1+3.5%)</f>
        <v>111329893.61923203</v>
      </c>
      <c r="VQ53" s="1674">
        <f t="shared" ref="VQ53" si="291">VO53*(1+3.5%)</f>
        <v>115226439.89590514</v>
      </c>
      <c r="VS53" s="1674">
        <f t="shared" ref="VS53" si="292">VQ53*(1+3.5%)</f>
        <v>119259365.29226181</v>
      </c>
      <c r="VU53" s="1674">
        <f t="shared" ref="VU53" si="293">VS53*(1+3.5%)</f>
        <v>123433443.07749096</v>
      </c>
      <c r="VW53" s="1674">
        <f t="shared" ref="VW53" si="294">VU53*(1+3.5%)</f>
        <v>127753613.58520313</v>
      </c>
      <c r="VY53" s="1674">
        <f t="shared" ref="VY53" si="295">VW53*(1+3.5%)</f>
        <v>132224990.06068523</v>
      </c>
      <c r="WA53" s="1674">
        <f t="shared" ref="WA53" si="296">VY53*(1+3.5%)</f>
        <v>136852864.71280921</v>
      </c>
      <c r="WC53" s="1674">
        <f t="shared" ref="WC53" si="297">WA53*(1+3.5%)</f>
        <v>141642714.97775751</v>
      </c>
      <c r="WE53" s="1674">
        <f t="shared" ref="WE53" si="298">WC53*(1+3.5%)</f>
        <v>146600210.00197902</v>
      </c>
      <c r="WG53" s="1674">
        <f t="shared" ref="WG53" si="299">WE53*(1+3.5%)</f>
        <v>151731217.35204828</v>
      </c>
      <c r="WI53" s="1674">
        <f t="shared" ref="WI53" si="300">WG53*(1+3.5%)</f>
        <v>157041809.95936996</v>
      </c>
      <c r="WK53" s="1674">
        <f t="shared" ref="WK53" si="301">WI53*(1+3.5%)</f>
        <v>162538273.3079479</v>
      </c>
      <c r="WM53" s="1674">
        <f t="shared" ref="WM53" si="302">WK53*(1+3.5%)</f>
        <v>168227112.87372607</v>
      </c>
      <c r="WO53" s="1674">
        <f t="shared" ref="WO53" si="303">WM53*(1+3.5%)</f>
        <v>174115061.82430646</v>
      </c>
      <c r="WQ53" s="1674">
        <f t="shared" ref="WQ53" si="304">WO53*(1+3.5%)</f>
        <v>180209088.98815718</v>
      </c>
      <c r="WS53" s="1674">
        <f t="shared" ref="WS53" si="305">WQ53*(1+3.5%)</f>
        <v>186516407.10274267</v>
      </c>
      <c r="WU53" s="1674">
        <f t="shared" ref="WU53" si="306">WS53*(1+3.5%)</f>
        <v>193044481.35133865</v>
      </c>
      <c r="WW53" s="1674">
        <f t="shared" ref="WW53" si="307">WU53*(1+3.5%)</f>
        <v>199801038.19863549</v>
      </c>
      <c r="WY53" s="1674">
        <f t="shared" ref="WY53" si="308">WW53*(1+3.5%)</f>
        <v>206794074.53558773</v>
      </c>
      <c r="XA53" s="1674">
        <f t="shared" ref="XA53" si="309">WY53*(1+3.5%)</f>
        <v>214031867.14433327</v>
      </c>
      <c r="XC53" s="1674">
        <f t="shared" ref="XC53" si="310">XA53*(1+3.5%)</f>
        <v>221522982.49438491</v>
      </c>
      <c r="XE53" s="1674">
        <f t="shared" ref="XE53" si="311">XC53*(1+3.5%)</f>
        <v>229276286.88168836</v>
      </c>
      <c r="XG53" s="1674">
        <f t="shared" ref="XG53" si="312">XE53*(1+3.5%)</f>
        <v>237300956.92254743</v>
      </c>
      <c r="XI53" s="1674">
        <f t="shared" ref="XI53" si="313">XG53*(1+3.5%)</f>
        <v>245606490.41483659</v>
      </c>
      <c r="XK53" s="1674">
        <f t="shared" ref="XK53" si="314">XI53*(1+3.5%)</f>
        <v>254202717.57935584</v>
      </c>
      <c r="XM53" s="1674">
        <f t="shared" ref="XM53" si="315">XK53*(1+3.5%)</f>
        <v>263099812.69463328</v>
      </c>
      <c r="XO53" s="1674">
        <f t="shared" ref="XO53" si="316">XM53*(1+3.5%)</f>
        <v>272308306.1389454</v>
      </c>
      <c r="XQ53" s="1674">
        <f t="shared" ref="XQ53" si="317">XO53*(1+3.5%)</f>
        <v>281839096.85380846</v>
      </c>
      <c r="XS53" s="1674">
        <f t="shared" ref="XS53" si="318">XQ53*(1+3.5%)</f>
        <v>291703465.24369174</v>
      </c>
      <c r="XU53" s="1674">
        <f t="shared" ref="XU53" si="319">XS53*(1+3.5%)</f>
        <v>301913086.5272209</v>
      </c>
      <c r="XW53" s="1674">
        <f t="shared" ref="XW53" si="320">XU53*(1+3.5%)</f>
        <v>312480044.5556736</v>
      </c>
      <c r="XY53" s="1674">
        <f t="shared" ref="XY53" si="321">XW53*(1+3.5%)</f>
        <v>323416846.11512214</v>
      </c>
      <c r="YA53" s="1674">
        <f t="shared" ref="YA53" si="322">XY53*(1+3.5%)</f>
        <v>334736435.72915137</v>
      </c>
      <c r="YC53" s="1674">
        <f t="shared" ref="YC53" si="323">YA53*(1+3.5%)</f>
        <v>346452210.97967166</v>
      </c>
      <c r="YE53" s="1674">
        <f t="shared" ref="YE53" si="324">YC53*(1+3.5%)</f>
        <v>358578038.36396015</v>
      </c>
      <c r="YG53" s="1674">
        <f t="shared" ref="YG53" si="325">YE53*(1+3.5%)</f>
        <v>371128269.70669872</v>
      </c>
      <c r="YI53" s="1674">
        <f t="shared" ref="YI53" si="326">YG53*(1+3.5%)</f>
        <v>384117759.14643312</v>
      </c>
      <c r="YK53" s="1674">
        <f t="shared" ref="YK53" si="327">YI53*(1+3.5%)</f>
        <v>397561880.71655822</v>
      </c>
      <c r="YM53" s="1674">
        <f t="shared" ref="YM53" si="328">YK53*(1+3.5%)</f>
        <v>411476546.54163772</v>
      </c>
      <c r="YO53" s="1674">
        <f t="shared" ref="YO53" si="329">YM53*(1+3.5%)</f>
        <v>425878225.67059499</v>
      </c>
      <c r="YQ53" s="1674">
        <f t="shared" ref="YQ53" si="330">YO53*(1+3.5%)</f>
        <v>440783963.56906581</v>
      </c>
      <c r="YS53" s="1674">
        <f t="shared" ref="YS53" si="331">YQ53*(1+3.5%)</f>
        <v>456211402.2939831</v>
      </c>
      <c r="YU53" s="1674">
        <f t="shared" ref="YU53" si="332">YS53*(1+3.5%)</f>
        <v>472178801.37427247</v>
      </c>
      <c r="YW53" s="1674">
        <f t="shared" ref="YW53" si="333">YU53*(1+3.5%)</f>
        <v>488705059.42237198</v>
      </c>
      <c r="YY53" s="1674">
        <f t="shared" ref="YY53" si="334">YW53*(1+3.5%)</f>
        <v>505809736.50215495</v>
      </c>
      <c r="ZA53" s="1674">
        <f t="shared" ref="ZA53" si="335">YY53*(1+3.5%)</f>
        <v>523513077.27973032</v>
      </c>
      <c r="ZC53" s="1674">
        <f t="shared" ref="ZC53" si="336">ZA53*(1+3.5%)</f>
        <v>541836034.98452079</v>
      </c>
      <c r="ZE53" s="1674">
        <f t="shared" ref="ZE53" si="337">ZC53*(1+3.5%)</f>
        <v>560800296.20897901</v>
      </c>
      <c r="ZG53" s="1674">
        <f t="shared" ref="ZG53" si="338">ZE53*(1+3.5%)</f>
        <v>580428306.57629323</v>
      </c>
      <c r="ZI53" s="1674">
        <f t="shared" ref="ZI53" si="339">ZG53*(1+3.5%)</f>
        <v>600743297.30646348</v>
      </c>
      <c r="ZK53" s="1674">
        <f t="shared" ref="ZK53" si="340">ZI53*(1+3.5%)</f>
        <v>621769312.71218967</v>
      </c>
      <c r="ZM53" s="1674">
        <f t="shared" ref="ZM53" si="341">ZK53*(1+3.5%)</f>
        <v>643531238.65711629</v>
      </c>
      <c r="ZO53" s="1674">
        <f t="shared" ref="ZO53" si="342">ZM53*(1+3.5%)</f>
        <v>666054832.01011527</v>
      </c>
      <c r="ZQ53" s="1674">
        <f t="shared" ref="ZQ53" si="343">ZO53*(1+3.5%)</f>
        <v>689366751.1304692</v>
      </c>
      <c r="ZS53" s="1674">
        <f t="shared" ref="ZS53" si="344">ZQ53*(1+3.5%)</f>
        <v>713494587.4200356</v>
      </c>
      <c r="ZU53" s="1674">
        <f t="shared" ref="ZU53" si="345">ZS53*(1+3.5%)</f>
        <v>738466897.9797368</v>
      </c>
      <c r="ZW53" s="1674">
        <f t="shared" ref="ZW53" si="346">ZU53*(1+3.5%)</f>
        <v>764313239.40902758</v>
      </c>
      <c r="ZY53" s="1674">
        <f t="shared" ref="ZY53" si="347">ZW53*(1+3.5%)</f>
        <v>791064202.78834343</v>
      </c>
      <c r="AAA53" s="1674">
        <f t="shared" ref="AAA53" si="348">ZY53*(1+3.5%)</f>
        <v>818751449.88593543</v>
      </c>
      <c r="AAC53" s="1674">
        <f t="shared" ref="AAC53" si="349">AAA53*(1+3.5%)</f>
        <v>847407750.63194311</v>
      </c>
      <c r="AAE53" s="1674">
        <f t="shared" ref="AAE53" si="350">AAC53*(1+3.5%)</f>
        <v>877067021.90406108</v>
      </c>
      <c r="AAG53" s="1674">
        <f t="shared" ref="AAG53" si="351">AAE53*(1+3.5%)</f>
        <v>907764367.67070317</v>
      </c>
      <c r="AAI53" s="1674">
        <f t="shared" ref="AAI53" si="352">AAG53*(1+3.5%)</f>
        <v>939536120.53917766</v>
      </c>
      <c r="AAK53" s="1674">
        <f t="shared" ref="AAK53" si="353">AAI53*(1+3.5%)</f>
        <v>972419884.75804877</v>
      </c>
      <c r="AAM53" s="1674">
        <f t="shared" ref="AAM53" si="354">AAK53*(1+3.5%)</f>
        <v>1006454580.7245804</v>
      </c>
      <c r="AAO53" s="1674">
        <f t="shared" ref="AAO53" si="355">AAM53*(1+3.5%)</f>
        <v>1041680491.0499406</v>
      </c>
      <c r="AAQ53" s="1674">
        <f t="shared" ref="AAQ53" si="356">AAO53*(1+3.5%)</f>
        <v>1078139308.2366884</v>
      </c>
      <c r="AAS53" s="1674">
        <f t="shared" ref="AAS53" si="357">AAQ53*(1+3.5%)</f>
        <v>1115874184.0249724</v>
      </c>
      <c r="AAU53" s="1674">
        <f t="shared" ref="AAU53" si="358">AAS53*(1+3.5%)</f>
        <v>1154929780.4658463</v>
      </c>
      <c r="AAW53" s="1674">
        <f t="shared" ref="AAW53" si="359">AAU53*(1+3.5%)</f>
        <v>1195352322.7821507</v>
      </c>
      <c r="AAY53" s="1674">
        <f t="shared" ref="AAY53" si="360">AAW53*(1+3.5%)</f>
        <v>1237189654.0795259</v>
      </c>
      <c r="ABA53" s="1674">
        <f t="shared" ref="ABA53" si="361">AAY53*(1+3.5%)</f>
        <v>1280491291.9723094</v>
      </c>
      <c r="ABC53" s="1674">
        <f t="shared" ref="ABC53" si="362">ABA53*(1+3.5%)</f>
        <v>1325308487.19134</v>
      </c>
      <c r="ABE53" s="1674">
        <f t="shared" ref="ABE53" si="363">ABC53*(1+3.5%)</f>
        <v>1371694284.2430367</v>
      </c>
      <c r="ABG53" s="1674">
        <f t="shared" ref="ABG53" si="364">ABE53*(1+3.5%)</f>
        <v>1419703584.1915429</v>
      </c>
      <c r="ABI53" s="1674">
        <f t="shared" ref="ABI53" si="365">ABG53*(1+3.5%)</f>
        <v>1469393209.6382468</v>
      </c>
      <c r="ABK53" s="1674">
        <f t="shared" ref="ABK53" si="366">ABI53*(1+3.5%)</f>
        <v>1520821971.9755852</v>
      </c>
      <c r="ABM53" s="1674">
        <f t="shared" ref="ABM53" si="367">ABK53*(1+3.5%)</f>
        <v>1574050740.9947305</v>
      </c>
      <c r="ABO53" s="1674">
        <f t="shared" ref="ABO53" si="368">ABM53*(1+3.5%)</f>
        <v>1629142516.9295459</v>
      </c>
      <c r="ABQ53" s="1674">
        <f t="shared" ref="ABQ53" si="369">ABO53*(1+3.5%)</f>
        <v>1686162505.0220799</v>
      </c>
      <c r="ABS53" s="1674">
        <f t="shared" ref="ABS53" si="370">ABQ53*(1+3.5%)</f>
        <v>1745178192.6978526</v>
      </c>
      <c r="ABU53" s="1674">
        <f t="shared" ref="ABU53" si="371">ABS53*(1+3.5%)</f>
        <v>1806259429.4422774</v>
      </c>
      <c r="ABW53" s="1674">
        <f t="shared" ref="ABW53" si="372">ABU53*(1+3.5%)</f>
        <v>1869478509.4727571</v>
      </c>
      <c r="ABY53" s="1674">
        <f t="shared" ref="ABY53" si="373">ABW53*(1+3.5%)</f>
        <v>1934910257.3043034</v>
      </c>
      <c r="ACA53" s="1674">
        <f t="shared" ref="ACA53" si="374">ABY53*(1+3.5%)</f>
        <v>2002632116.3099539</v>
      </c>
      <c r="ACC53" s="1674">
        <f t="shared" ref="ACC53" si="375">ACA53*(1+3.5%)</f>
        <v>2072724240.3808022</v>
      </c>
      <c r="ACE53" s="1674">
        <f t="shared" ref="ACE53" si="376">ACC53*(1+3.5%)</f>
        <v>2145269588.7941301</v>
      </c>
      <c r="ACG53" s="1674">
        <f t="shared" ref="ACG53" si="377">ACE53*(1+3.5%)</f>
        <v>2220354024.4019246</v>
      </c>
      <c r="ACI53" s="1674">
        <f t="shared" ref="ACI53" si="378">ACG53*(1+3.5%)</f>
        <v>2298066415.2559919</v>
      </c>
      <c r="ACK53" s="1674">
        <f t="shared" ref="ACK53" si="379">ACI53*(1+3.5%)</f>
        <v>2378498739.7899513</v>
      </c>
      <c r="ACM53" s="1674">
        <f t="shared" ref="ACM53" si="380">ACK53*(1+3.5%)</f>
        <v>2461746195.6825995</v>
      </c>
      <c r="ACO53" s="1674">
        <f t="shared" ref="ACO53" si="381">ACM53*(1+3.5%)</f>
        <v>2547907312.5314903</v>
      </c>
      <c r="ACQ53" s="1674">
        <f t="shared" ref="ACQ53" si="382">ACO53*(1+3.5%)</f>
        <v>2637084068.4700923</v>
      </c>
      <c r="ACS53" s="1674">
        <f t="shared" ref="ACS53" si="383">ACQ53*(1+3.5%)</f>
        <v>2729382010.8665452</v>
      </c>
      <c r="ACU53" s="1674">
        <f t="shared" ref="ACU53" si="384">ACS53*(1+3.5%)</f>
        <v>2824910381.2468739</v>
      </c>
      <c r="ACW53" s="1674">
        <f t="shared" ref="ACW53" si="385">ACU53*(1+3.5%)</f>
        <v>2923782244.5905142</v>
      </c>
      <c r="ACY53" s="1674">
        <f t="shared" ref="ACY53" si="386">ACW53*(1+3.5%)</f>
        <v>3026114623.1511822</v>
      </c>
      <c r="ADA53" s="1674">
        <f t="shared" ref="ADA53" si="387">ACY53*(1+3.5%)</f>
        <v>3132028634.9614735</v>
      </c>
      <c r="ADC53" s="1674">
        <f t="shared" ref="ADC53" si="388">ADA53*(1+3.5%)</f>
        <v>3241649637.1851249</v>
      </c>
      <c r="ADE53" s="1674">
        <f t="shared" ref="ADE53" si="389">ADC53*(1+3.5%)</f>
        <v>3355107374.4866042</v>
      </c>
      <c r="ADG53" s="1674">
        <f t="shared" ref="ADG53" si="390">ADE53*(1+3.5%)</f>
        <v>3472536132.5936351</v>
      </c>
      <c r="ADI53" s="1674">
        <f t="shared" ref="ADI53" si="391">ADG53*(1+3.5%)</f>
        <v>3594074897.2344122</v>
      </c>
      <c r="ADK53" s="1674">
        <f t="shared" ref="ADK53" si="392">ADI53*(1+3.5%)</f>
        <v>3719867518.6376162</v>
      </c>
      <c r="ADM53" s="1674">
        <f t="shared" ref="ADM53" si="393">ADK53*(1+3.5%)</f>
        <v>3850062881.7899323</v>
      </c>
      <c r="ADO53" s="1674">
        <f t="shared" ref="ADO53" si="394">ADM53*(1+3.5%)</f>
        <v>3984815082.6525798</v>
      </c>
      <c r="ADQ53" s="1674">
        <f t="shared" ref="ADQ53" si="395">ADO53*(1+3.5%)</f>
        <v>4124283610.5454197</v>
      </c>
      <c r="ADS53" s="1674">
        <f t="shared" ref="ADS53" si="396">ADQ53*(1+3.5%)</f>
        <v>4268633536.9145088</v>
      </c>
      <c r="ADU53" s="1674">
        <f t="shared" ref="ADU53" si="397">ADS53*(1+3.5%)</f>
        <v>4418035710.7065163</v>
      </c>
      <c r="ADW53" s="1674">
        <f t="shared" ref="ADW53" si="398">ADU53*(1+3.5%)</f>
        <v>4572666960.5812435</v>
      </c>
      <c r="ADY53" s="1674">
        <f t="shared" ref="ADY53" si="399">ADW53*(1+3.5%)</f>
        <v>4732710304.2015867</v>
      </c>
      <c r="AEA53" s="1674">
        <f t="shared" ref="AEA53" si="400">ADY53*(1+3.5%)</f>
        <v>4898355164.8486423</v>
      </c>
      <c r="AEC53" s="1674">
        <f t="shared" ref="AEC53" si="401">AEA53*(1+3.5%)</f>
        <v>5069797595.6183443</v>
      </c>
      <c r="AEE53" s="1674">
        <f t="shared" ref="AEE53" si="402">AEC53*(1+3.5%)</f>
        <v>5247240511.4649858</v>
      </c>
      <c r="AEG53" s="1674">
        <f t="shared" ref="AEG53" si="403">AEE53*(1+3.5%)</f>
        <v>5430893929.3662596</v>
      </c>
      <c r="AEI53" s="1674">
        <f t="shared" ref="AEI53" si="404">AEG53*(1+3.5%)</f>
        <v>5620975216.8940783</v>
      </c>
      <c r="AEK53" s="1674">
        <f t="shared" ref="AEK53" si="405">AEI53*(1+3.5%)</f>
        <v>5817709349.4853706</v>
      </c>
      <c r="AEM53" s="1674">
        <f t="shared" ref="AEM53" si="406">AEK53*(1+3.5%)</f>
        <v>6021329176.7173586</v>
      </c>
      <c r="AEO53" s="1674">
        <f t="shared" ref="AEO53" si="407">AEM53*(1+3.5%)</f>
        <v>6232075697.9024658</v>
      </c>
      <c r="AEQ53" s="1674">
        <f t="shared" ref="AEQ53" si="408">AEO53*(1+3.5%)</f>
        <v>6450198347.329052</v>
      </c>
      <c r="AES53" s="1674">
        <f t="shared" ref="AES53" si="409">AEQ53*(1+3.5%)</f>
        <v>6675955289.485568</v>
      </c>
      <c r="AEU53" s="1674">
        <f t="shared" ref="AEU53" si="410">AES53*(1+3.5%)</f>
        <v>6909613724.6175623</v>
      </c>
      <c r="AEW53" s="1674">
        <f t="shared" ref="AEW53" si="411">AEU53*(1+3.5%)</f>
        <v>7151450204.9791765</v>
      </c>
      <c r="AEY53" s="1674">
        <f t="shared" ref="AEY53" si="412">AEW53*(1+3.5%)</f>
        <v>7401750962.1534472</v>
      </c>
      <c r="AFA53" s="1674">
        <f t="shared" ref="AFA53" si="413">AEY53*(1+3.5%)</f>
        <v>7660812245.8288174</v>
      </c>
      <c r="AFC53" s="1674">
        <f t="shared" ref="AFC53" si="414">AFA53*(1+3.5%)</f>
        <v>7928940674.4328251</v>
      </c>
      <c r="AFE53" s="1674">
        <f t="shared" ref="AFE53" si="415">AFC53*(1+3.5%)</f>
        <v>8206453598.0379734</v>
      </c>
      <c r="AFG53" s="1674">
        <f t="shared" ref="AFG53" si="416">AFE53*(1+3.5%)</f>
        <v>8493679473.9693022</v>
      </c>
      <c r="AFI53" s="1674">
        <f t="shared" ref="AFI53" si="417">AFG53*(1+3.5%)</f>
        <v>8790958255.5582275</v>
      </c>
      <c r="AFK53" s="1674">
        <f t="shared" ref="AFK53" si="418">AFI53*(1+3.5%)</f>
        <v>9098641794.5027657</v>
      </c>
      <c r="AFM53" s="1674">
        <f t="shared" ref="AFM53" si="419">AFK53*(1+3.5%)</f>
        <v>9417094257.3103619</v>
      </c>
      <c r="AFO53" s="1674">
        <f t="shared" ref="AFO53" si="420">AFM53*(1+3.5%)</f>
        <v>9746692556.3162231</v>
      </c>
      <c r="AFQ53" s="1674">
        <f t="shared" ref="AFQ53" si="421">AFO53*(1+3.5%)</f>
        <v>10087826795.787291</v>
      </c>
      <c r="AFS53" s="1674">
        <f t="shared" ref="AFS53" si="422">AFQ53*(1+3.5%)</f>
        <v>10440900733.639845</v>
      </c>
      <c r="AFU53" s="1674">
        <f t="shared" ref="AFU53" si="423">AFS53*(1+3.5%)</f>
        <v>10806332259.317238</v>
      </c>
      <c r="AFW53" s="1674">
        <f t="shared" ref="AFW53" si="424">AFU53*(1+3.5%)</f>
        <v>11184553888.393341</v>
      </c>
      <c r="AFY53" s="1674">
        <f t="shared" ref="AFY53" si="425">AFW53*(1+3.5%)</f>
        <v>11576013274.487106</v>
      </c>
      <c r="AGA53" s="1674">
        <f t="shared" ref="AGA53" si="426">AFY53*(1+3.5%)</f>
        <v>11981173739.094154</v>
      </c>
      <c r="AGC53" s="1674">
        <f t="shared" ref="AGC53" si="427">AGA53*(1+3.5%)</f>
        <v>12400514819.962448</v>
      </c>
      <c r="AGE53" s="1674">
        <f t="shared" ref="AGE53" si="428">AGC53*(1+3.5%)</f>
        <v>12834532838.661133</v>
      </c>
      <c r="AGG53" s="1674">
        <f t="shared" ref="AGG53" si="429">AGE53*(1+3.5%)</f>
        <v>13283741488.014271</v>
      </c>
      <c r="AGI53" s="1674">
        <f t="shared" ref="AGI53" si="430">AGG53*(1+3.5%)</f>
        <v>13748672440.094769</v>
      </c>
      <c r="AGK53" s="1674">
        <f t="shared" ref="AGK53" si="431">AGI53*(1+3.5%)</f>
        <v>14229875975.498085</v>
      </c>
      <c r="AGM53" s="1674">
        <f t="shared" ref="AGM53" si="432">AGK53*(1+3.5%)</f>
        <v>14727921634.640516</v>
      </c>
      <c r="AGO53" s="1674">
        <f t="shared" ref="AGO53" si="433">AGM53*(1+3.5%)</f>
        <v>15243398891.852934</v>
      </c>
      <c r="AGQ53" s="1674">
        <f t="shared" ref="AGQ53" si="434">AGO53*(1+3.5%)</f>
        <v>15776917853.067785</v>
      </c>
      <c r="AGS53" s="1674">
        <f t="shared" ref="AGS53" si="435">AGQ53*(1+3.5%)</f>
        <v>16329109977.925156</v>
      </c>
      <c r="AGU53" s="1674">
        <f t="shared" ref="AGU53" si="436">AGS53*(1+3.5%)</f>
        <v>16900628827.152534</v>
      </c>
      <c r="AGW53" s="1674">
        <f t="shared" ref="AGW53" si="437">AGU53*(1+3.5%)</f>
        <v>17492150836.102871</v>
      </c>
      <c r="AGY53" s="1674">
        <f t="shared" ref="AGY53" si="438">AGW53*(1+3.5%)</f>
        <v>18104376115.36647</v>
      </c>
      <c r="AHA53" s="1674">
        <f t="shared" ref="AHA53" si="439">AGY53*(1+3.5%)</f>
        <v>18738029279.404297</v>
      </c>
      <c r="AHC53" s="1674">
        <f t="shared" ref="AHC53" si="440">AHA53*(1+3.5%)</f>
        <v>19393860304.183445</v>
      </c>
      <c r="AHE53" s="1674">
        <f t="shared" ref="AHE53" si="441">AHC53*(1+3.5%)</f>
        <v>20072645414.829865</v>
      </c>
      <c r="AHG53" s="1674">
        <f t="shared" ref="AHG53" si="442">AHE53*(1+3.5%)</f>
        <v>20775188004.348907</v>
      </c>
      <c r="AHI53" s="1674">
        <f t="shared" ref="AHI53" si="443">AHG53*(1+3.5%)</f>
        <v>21502319584.501118</v>
      </c>
      <c r="AHK53" s="1674">
        <f t="shared" ref="AHK53" si="444">AHI53*(1+3.5%)</f>
        <v>22254900769.958656</v>
      </c>
      <c r="AHM53" s="1674">
        <f t="shared" ref="AHM53" si="445">AHK53*(1+3.5%)</f>
        <v>23033822296.907207</v>
      </c>
      <c r="AHO53" s="1674">
        <f t="shared" ref="AHO53" si="446">AHM53*(1+3.5%)</f>
        <v>23840006077.298958</v>
      </c>
      <c r="AHQ53" s="1674">
        <f t="shared" ref="AHQ53" si="447">AHO53*(1+3.5%)</f>
        <v>24674406290.004421</v>
      </c>
      <c r="AHS53" s="1674">
        <f t="shared" ref="AHS53" si="448">AHQ53*(1+3.5%)</f>
        <v>25538010510.154575</v>
      </c>
      <c r="AHU53" s="1674">
        <f t="shared" ref="AHU53" si="449">AHS53*(1+3.5%)</f>
        <v>26431840878.009983</v>
      </c>
      <c r="AHW53" s="1674">
        <f t="shared" ref="AHW53" si="450">AHU53*(1+3.5%)</f>
        <v>27356955308.74033</v>
      </c>
      <c r="AHY53" s="1674">
        <f t="shared" ref="AHY53" si="451">AHW53*(1+3.5%)</f>
        <v>28314448744.546238</v>
      </c>
      <c r="AIA53" s="1674">
        <f t="shared" ref="AIA53" si="452">AHY53*(1+3.5%)</f>
        <v>29305454450.605354</v>
      </c>
      <c r="AIC53" s="1674">
        <f t="shared" ref="AIC53" si="453">AIA53*(1+3.5%)</f>
        <v>30331145356.376541</v>
      </c>
      <c r="AIE53" s="1674">
        <f t="shared" ref="AIE53" si="454">AIC53*(1+3.5%)</f>
        <v>31392735443.849716</v>
      </c>
      <c r="AIG53" s="1674">
        <f t="shared" ref="AIG53" si="455">AIE53*(1+3.5%)</f>
        <v>32491481184.384453</v>
      </c>
      <c r="AII53" s="1674">
        <f t="shared" ref="AII53" si="456">AIG53*(1+3.5%)</f>
        <v>33628683025.837906</v>
      </c>
      <c r="AIK53" s="1674">
        <f t="shared" ref="AIK53" si="457">AII53*(1+3.5%)</f>
        <v>34805686931.742233</v>
      </c>
      <c r="AIM53" s="1674">
        <f t="shared" ref="AIM53" si="458">AIK53*(1+3.5%)</f>
        <v>36023885974.35321</v>
      </c>
      <c r="AIO53" s="1674">
        <f t="shared" ref="AIO53" si="459">AIM53*(1+3.5%)</f>
        <v>37284721983.455566</v>
      </c>
      <c r="AIQ53" s="1674">
        <f t="shared" ref="AIQ53" si="460">AIO53*(1+3.5%)</f>
        <v>38589687252.876511</v>
      </c>
      <c r="AIS53" s="1674">
        <f t="shared" ref="AIS53" si="461">AIQ53*(1+3.5%)</f>
        <v>39940326306.727188</v>
      </c>
      <c r="AIU53" s="1674">
        <f t="shared" ref="AIU53" si="462">AIS53*(1+3.5%)</f>
        <v>41338237727.462639</v>
      </c>
      <c r="AIW53" s="1674">
        <f t="shared" ref="AIW53" si="463">AIU53*(1+3.5%)</f>
        <v>42785076047.923828</v>
      </c>
      <c r="AIY53" s="1674">
        <f t="shared" ref="AIY53" si="464">AIW53*(1+3.5%)</f>
        <v>44282553709.601158</v>
      </c>
      <c r="AJA53" s="1674">
        <f t="shared" ref="AJA53" si="465">AIY53*(1+3.5%)</f>
        <v>45832443089.437195</v>
      </c>
      <c r="AJC53" s="1674">
        <f t="shared" ref="AJC53" si="466">AJA53*(1+3.5%)</f>
        <v>47436578597.56749</v>
      </c>
      <c r="AJE53" s="1674">
        <f t="shared" ref="AJE53" si="467">AJC53*(1+3.5%)</f>
        <v>49096858848.482346</v>
      </c>
      <c r="AJG53" s="1674">
        <f t="shared" ref="AJG53" si="468">AJE53*(1+3.5%)</f>
        <v>50815248908.179222</v>
      </c>
      <c r="AJI53" s="1674">
        <f t="shared" ref="AJI53" si="469">AJG53*(1+3.5%)</f>
        <v>52593782619.965492</v>
      </c>
      <c r="AJK53" s="1674">
        <f t="shared" ref="AJK53" si="470">AJI53*(1+3.5%)</f>
        <v>54434565011.664284</v>
      </c>
      <c r="AJM53" s="1674">
        <f t="shared" ref="AJM53" si="471">AJK53*(1+3.5%)</f>
        <v>56339774787.072533</v>
      </c>
      <c r="AJO53" s="1674">
        <f t="shared" ref="AJO53" si="472">AJM53*(1+3.5%)</f>
        <v>58311666904.620064</v>
      </c>
      <c r="AJQ53" s="1674">
        <f t="shared" ref="AJQ53" si="473">AJO53*(1+3.5%)</f>
        <v>60352575246.281761</v>
      </c>
      <c r="AJS53" s="1674">
        <f t="shared" ref="AJS53" si="474">AJQ53*(1+3.5%)</f>
        <v>62464915379.901619</v>
      </c>
      <c r="AJU53" s="1674">
        <f t="shared" ref="AJU53" si="475">AJS53*(1+3.5%)</f>
        <v>64651187418.198174</v>
      </c>
      <c r="AJW53" s="1674">
        <f t="shared" ref="AJW53" si="476">AJU53*(1+3.5%)</f>
        <v>66913978977.835106</v>
      </c>
      <c r="AJY53" s="1674">
        <f t="shared" ref="AJY53" si="477">AJW53*(1+3.5%)</f>
        <v>69255968242.059326</v>
      </c>
      <c r="AKA53" s="1674">
        <f t="shared" ref="AKA53" si="478">AJY53*(1+3.5%)</f>
        <v>71679927130.531403</v>
      </c>
      <c r="AKC53" s="1674">
        <f t="shared" ref="AKC53" si="479">AKA53*(1+3.5%)</f>
        <v>74188724580.099991</v>
      </c>
      <c r="AKE53" s="1674">
        <f t="shared" ref="AKE53" si="480">AKC53*(1+3.5%)</f>
        <v>76785329940.403488</v>
      </c>
      <c r="AKG53" s="1674">
        <f t="shared" ref="AKG53" si="481">AKE53*(1+3.5%)</f>
        <v>79472816488.317612</v>
      </c>
      <c r="AKI53" s="1674">
        <f t="shared" ref="AKI53" si="482">AKG53*(1+3.5%)</f>
        <v>82254365065.408722</v>
      </c>
      <c r="AKK53" s="1674">
        <f t="shared" ref="AKK53" si="483">AKI53*(1+3.5%)</f>
        <v>85133267842.698013</v>
      </c>
      <c r="AKM53" s="1674">
        <f t="shared" ref="AKM53" si="484">AKK53*(1+3.5%)</f>
        <v>88112932217.192444</v>
      </c>
      <c r="AKO53" s="1674">
        <f t="shared" ref="AKO53" si="485">AKM53*(1+3.5%)</f>
        <v>91196884844.794174</v>
      </c>
      <c r="AKQ53" s="1674">
        <f t="shared" ref="AKQ53" si="486">AKO53*(1+3.5%)</f>
        <v>94388775814.361969</v>
      </c>
      <c r="AKS53" s="1674">
        <f t="shared" ref="AKS53" si="487">AKQ53*(1+3.5%)</f>
        <v>97692382967.864624</v>
      </c>
      <c r="AKU53" s="1674">
        <f t="shared" ref="AKU53" si="488">AKS53*(1+3.5%)</f>
        <v>101111616371.73988</v>
      </c>
      <c r="AKW53" s="1674">
        <f t="shared" ref="AKW53" si="489">AKU53*(1+3.5%)</f>
        <v>104650522944.75078</v>
      </c>
      <c r="AKY53" s="1674">
        <f t="shared" ref="AKY53" si="490">AKW53*(1+3.5%)</f>
        <v>108313291247.81705</v>
      </c>
      <c r="ALA53" s="1674">
        <f t="shared" ref="ALA53" si="491">AKY53*(1+3.5%)</f>
        <v>112104256441.49063</v>
      </c>
      <c r="ALC53" s="1674">
        <f t="shared" ref="ALC53" si="492">ALA53*(1+3.5%)</f>
        <v>116027905416.94279</v>
      </c>
      <c r="ALE53" s="1674">
        <f t="shared" ref="ALE53" si="493">ALC53*(1+3.5%)</f>
        <v>120088882106.53578</v>
      </c>
      <c r="ALG53" s="1674">
        <f t="shared" ref="ALG53" si="494">ALE53*(1+3.5%)</f>
        <v>124291992980.26453</v>
      </c>
      <c r="ALI53" s="1674">
        <f t="shared" ref="ALI53" si="495">ALG53*(1+3.5%)</f>
        <v>128642212734.57378</v>
      </c>
      <c r="ALK53" s="1674">
        <f t="shared" ref="ALK53" si="496">ALI53*(1+3.5%)</f>
        <v>133144690180.28384</v>
      </c>
      <c r="ALM53" s="1674">
        <f t="shared" ref="ALM53" si="497">ALK53*(1+3.5%)</f>
        <v>137804754336.59378</v>
      </c>
      <c r="ALO53" s="1674">
        <f t="shared" ref="ALO53" si="498">ALM53*(1+3.5%)</f>
        <v>142627920738.37454</v>
      </c>
      <c r="ALQ53" s="1674">
        <f t="shared" ref="ALQ53" si="499">ALO53*(1+3.5%)</f>
        <v>147619897964.21765</v>
      </c>
      <c r="ALS53" s="1674">
        <f t="shared" ref="ALS53" si="500">ALQ53*(1+3.5%)</f>
        <v>152786594392.96527</v>
      </c>
      <c r="ALU53" s="1674">
        <f t="shared" ref="ALU53" si="501">ALS53*(1+3.5%)</f>
        <v>158134125196.71906</v>
      </c>
      <c r="ALW53" s="1674">
        <f t="shared" ref="ALW53" si="502">ALU53*(1+3.5%)</f>
        <v>163668819578.60422</v>
      </c>
      <c r="ALY53" s="1674">
        <f t="shared" ref="ALY53" si="503">ALW53*(1+3.5%)</f>
        <v>169397228263.85535</v>
      </c>
      <c r="AMA53" s="1674">
        <f t="shared" ref="AMA53" si="504">ALY53*(1+3.5%)</f>
        <v>175326131253.09027</v>
      </c>
      <c r="AMC53" s="1674">
        <f t="shared" ref="AMC53" si="505">AMA53*(1+3.5%)</f>
        <v>181462545846.94843</v>
      </c>
      <c r="AME53" s="1674">
        <f t="shared" ref="AME53" si="506">AMC53*(1+3.5%)</f>
        <v>187813734951.59161</v>
      </c>
      <c r="AMG53" s="1674">
        <f t="shared" ref="AMG53" si="507">AME53*(1+3.5%)</f>
        <v>194387215674.89731</v>
      </c>
      <c r="AMI53" s="1674">
        <f t="shared" ref="AMI53" si="508">AMG53*(1+3.5%)</f>
        <v>201190768223.51871</v>
      </c>
      <c r="AMK53" s="1674">
        <f t="shared" ref="AMK53" si="509">AMI53*(1+3.5%)</f>
        <v>208232445111.34186</v>
      </c>
      <c r="AMM53" s="1674">
        <f t="shared" ref="AMM53" si="510">AMK53*(1+3.5%)</f>
        <v>215520580690.2388</v>
      </c>
      <c r="AMO53" s="1674">
        <f t="shared" ref="AMO53" si="511">AMM53*(1+3.5%)</f>
        <v>223063801014.39716</v>
      </c>
      <c r="AMQ53" s="1674">
        <f t="shared" ref="AMQ53" si="512">AMO53*(1+3.5%)</f>
        <v>230871034049.90103</v>
      </c>
      <c r="AMS53" s="1674">
        <f t="shared" ref="AMS53" si="513">AMQ53*(1+3.5%)</f>
        <v>238951520241.64755</v>
      </c>
      <c r="AMU53" s="1674">
        <f t="shared" ref="AMU53" si="514">AMS53*(1+3.5%)</f>
        <v>247314823450.10519</v>
      </c>
      <c r="AMW53" s="1674">
        <f t="shared" ref="AMW53" si="515">AMU53*(1+3.5%)</f>
        <v>255970842270.85886</v>
      </c>
      <c r="AMY53" s="1674">
        <f t="shared" ref="AMY53" si="516">AMW53*(1+3.5%)</f>
        <v>264929821750.3389</v>
      </c>
      <c r="ANA53" s="1674">
        <f t="shared" ref="ANA53" si="517">AMY53*(1+3.5%)</f>
        <v>274202365511.60074</v>
      </c>
      <c r="ANC53" s="1674">
        <f t="shared" ref="ANC53" si="518">ANA53*(1+3.5%)</f>
        <v>283799448304.50671</v>
      </c>
      <c r="ANE53" s="1674">
        <f t="shared" ref="ANE53" si="519">ANC53*(1+3.5%)</f>
        <v>293732428995.16443</v>
      </c>
      <c r="ANG53" s="1674">
        <f t="shared" ref="ANG53" si="520">ANE53*(1+3.5%)</f>
        <v>304013064009.99518</v>
      </c>
      <c r="ANI53" s="1674">
        <f t="shared" ref="ANI53" si="521">ANG53*(1+3.5%)</f>
        <v>314653521250.34497</v>
      </c>
      <c r="ANK53" s="1674">
        <f t="shared" ref="ANK53" si="522">ANI53*(1+3.5%)</f>
        <v>325666394494.10699</v>
      </c>
      <c r="ANM53" s="1674">
        <f t="shared" ref="ANM53" si="523">ANK53*(1+3.5%)</f>
        <v>337064718301.4007</v>
      </c>
      <c r="ANO53" s="1674">
        <f t="shared" ref="ANO53" si="524">ANM53*(1+3.5%)</f>
        <v>348861983441.94971</v>
      </c>
      <c r="ANQ53" s="1674">
        <f t="shared" ref="ANQ53" si="525">ANO53*(1+3.5%)</f>
        <v>361072152862.41791</v>
      </c>
      <c r="ANS53" s="1674">
        <f t="shared" ref="ANS53" si="526">ANQ53*(1+3.5%)</f>
        <v>373709678212.60248</v>
      </c>
      <c r="ANU53" s="1674">
        <f t="shared" ref="ANU53" si="527">ANS53*(1+3.5%)</f>
        <v>386789516950.04352</v>
      </c>
      <c r="ANW53" s="1674">
        <f t="shared" ref="ANW53" si="528">ANU53*(1+3.5%)</f>
        <v>400327150043.29498</v>
      </c>
      <c r="ANY53" s="1674">
        <f t="shared" ref="ANY53" si="529">ANW53*(1+3.5%)</f>
        <v>414338600294.8103</v>
      </c>
      <c r="AOA53" s="1674">
        <f t="shared" ref="AOA53" si="530">ANY53*(1+3.5%)</f>
        <v>428840451305.1286</v>
      </c>
      <c r="AOC53" s="1674">
        <f t="shared" ref="AOC53" si="531">AOA53*(1+3.5%)</f>
        <v>443849867100.80804</v>
      </c>
      <c r="AOE53" s="1674">
        <f t="shared" ref="AOE53" si="532">AOC53*(1+3.5%)</f>
        <v>459384612449.3363</v>
      </c>
      <c r="AOG53" s="1674">
        <f t="shared" ref="AOG53" si="533">AOE53*(1+3.5%)</f>
        <v>475463073885.06305</v>
      </c>
      <c r="AOI53" s="1674">
        <f t="shared" ref="AOI53" si="534">AOG53*(1+3.5%)</f>
        <v>492104281471.04022</v>
      </c>
      <c r="AOK53" s="1674">
        <f t="shared" ref="AOK53" si="535">AOI53*(1+3.5%)</f>
        <v>509327931322.52661</v>
      </c>
      <c r="AOM53" s="1674">
        <f t="shared" ref="AOM53" si="536">AOK53*(1+3.5%)</f>
        <v>527154408918.815</v>
      </c>
      <c r="AOO53" s="1674">
        <f t="shared" ref="AOO53" si="537">AOM53*(1+3.5%)</f>
        <v>545604813230.97351</v>
      </c>
      <c r="AOQ53" s="1674">
        <f t="shared" ref="AOQ53" si="538">AOO53*(1+3.5%)</f>
        <v>564700981694.0575</v>
      </c>
      <c r="AOS53" s="1674">
        <f t="shared" ref="AOS53" si="539">AOQ53*(1+3.5%)</f>
        <v>584465516053.34949</v>
      </c>
      <c r="AOU53" s="1674">
        <f t="shared" ref="AOU53" si="540">AOS53*(1+3.5%)</f>
        <v>604921809115.21667</v>
      </c>
      <c r="AOW53" s="1674">
        <f t="shared" ref="AOW53" si="541">AOU53*(1+3.5%)</f>
        <v>626094072434.24927</v>
      </c>
      <c r="AOY53" s="1674">
        <f t="shared" ref="AOY53" si="542">AOW53*(1+3.5%)</f>
        <v>648007364969.448</v>
      </c>
      <c r="APA53" s="1674">
        <f t="shared" ref="APA53" si="543">AOY53*(1+3.5%)</f>
        <v>670687622743.37866</v>
      </c>
      <c r="APC53" s="1674">
        <f t="shared" ref="APC53" si="544">APA53*(1+3.5%)</f>
        <v>694161689539.39685</v>
      </c>
      <c r="APE53" s="1674">
        <f t="shared" ref="APE53" si="545">APC53*(1+3.5%)</f>
        <v>718457348673.27563</v>
      </c>
      <c r="APG53" s="1674">
        <f t="shared" ref="APG53" si="546">APE53*(1+3.5%)</f>
        <v>743603355876.84021</v>
      </c>
      <c r="API53" s="1674">
        <f t="shared" ref="API53" si="547">APG53*(1+3.5%)</f>
        <v>769629473332.52954</v>
      </c>
      <c r="APK53" s="1674">
        <f t="shared" ref="APK53" si="548">API53*(1+3.5%)</f>
        <v>796566504899.16797</v>
      </c>
      <c r="APM53" s="1674">
        <f t="shared" ref="APM53" si="549">APK53*(1+3.5%)</f>
        <v>824446332570.63879</v>
      </c>
      <c r="APO53" s="1674">
        <f t="shared" ref="APO53" si="550">APM53*(1+3.5%)</f>
        <v>853301954210.61108</v>
      </c>
      <c r="APQ53" s="1674">
        <f t="shared" ref="APQ53" si="551">APO53*(1+3.5%)</f>
        <v>883167522607.98242</v>
      </c>
      <c r="APS53" s="1674">
        <f t="shared" ref="APS53" si="552">APQ53*(1+3.5%)</f>
        <v>914078385899.26172</v>
      </c>
      <c r="APU53" s="1674">
        <f t="shared" ref="APU53" si="553">APS53*(1+3.5%)</f>
        <v>946071129405.73584</v>
      </c>
      <c r="APW53" s="1674">
        <f t="shared" ref="APW53" si="554">APU53*(1+3.5%)</f>
        <v>979183618934.93652</v>
      </c>
      <c r="APY53" s="1674">
        <f t="shared" ref="APY53" si="555">APW53*(1+3.5%)</f>
        <v>1013455045597.6592</v>
      </c>
      <c r="AQA53" s="1674">
        <f t="shared" ref="AQA53" si="556">APY53*(1+3.5%)</f>
        <v>1048925972193.5771</v>
      </c>
      <c r="AQC53" s="1674">
        <f t="shared" ref="AQC53" si="557">AQA53*(1+3.5%)</f>
        <v>1085638381220.3523</v>
      </c>
      <c r="AQE53" s="1674">
        <f t="shared" ref="AQE53" si="558">AQC53*(1+3.5%)</f>
        <v>1123635724563.0645</v>
      </c>
      <c r="AQG53" s="1674">
        <f t="shared" ref="AQG53" si="559">AQE53*(1+3.5%)</f>
        <v>1162962974922.7717</v>
      </c>
      <c r="AQI53" s="1674">
        <f t="shared" ref="AQI53" si="560">AQG53*(1+3.5%)</f>
        <v>1203666679045.0686</v>
      </c>
      <c r="AQK53" s="1674">
        <f t="shared" ref="AQK53" si="561">AQI53*(1+3.5%)</f>
        <v>1245795012811.646</v>
      </c>
      <c r="AQM53" s="1674">
        <f t="shared" ref="AQM53" si="562">AQK53*(1+3.5%)</f>
        <v>1289397838260.0535</v>
      </c>
      <c r="AQO53" s="1674">
        <f t="shared" ref="AQO53" si="563">AQM53*(1+3.5%)</f>
        <v>1334526762599.1553</v>
      </c>
      <c r="AQQ53" s="1674">
        <f t="shared" ref="AQQ53" si="564">AQO53*(1+3.5%)</f>
        <v>1381235199290.1255</v>
      </c>
      <c r="AQS53" s="1674">
        <f t="shared" ref="AQS53" si="565">AQQ53*(1+3.5%)</f>
        <v>1429578431265.2798</v>
      </c>
      <c r="AQU53" s="1674">
        <f t="shared" ref="AQU53" si="566">AQS53*(1+3.5%)</f>
        <v>1479613676359.5645</v>
      </c>
      <c r="AQW53" s="1674">
        <f t="shared" ref="AQW53" si="567">AQU53*(1+3.5%)</f>
        <v>1531400155032.1492</v>
      </c>
      <c r="AQY53" s="1674">
        <f t="shared" ref="AQY53" si="568">AQW53*(1+3.5%)</f>
        <v>1584999160458.2742</v>
      </c>
      <c r="ARA53" s="1674">
        <f t="shared" ref="ARA53" si="569">AQY53*(1+3.5%)</f>
        <v>1640474131074.3137</v>
      </c>
      <c r="ARC53" s="1674">
        <f t="shared" ref="ARC53" si="570">ARA53*(1+3.5%)</f>
        <v>1697890725661.9146</v>
      </c>
      <c r="ARE53" s="1674">
        <f t="shared" ref="ARE53" si="571">ARC53*(1+3.5%)</f>
        <v>1757316901060.0815</v>
      </c>
      <c r="ARG53" s="1674">
        <f t="shared" ref="ARG53" si="572">ARE53*(1+3.5%)</f>
        <v>1818822992597.1843</v>
      </c>
      <c r="ARI53" s="1674">
        <f t="shared" ref="ARI53" si="573">ARG53*(1+3.5%)</f>
        <v>1882481797338.0857</v>
      </c>
      <c r="ARK53" s="1674">
        <f t="shared" ref="ARK53" si="574">ARI53*(1+3.5%)</f>
        <v>1948368660244.9185</v>
      </c>
      <c r="ARM53" s="1674">
        <f t="shared" ref="ARM53" si="575">ARK53*(1+3.5%)</f>
        <v>2016561563353.4905</v>
      </c>
      <c r="ARO53" s="1674">
        <f t="shared" ref="ARO53" si="576">ARM53*(1+3.5%)</f>
        <v>2087141218070.8625</v>
      </c>
      <c r="ARQ53" s="1674">
        <f t="shared" ref="ARQ53" si="577">ARO53*(1+3.5%)</f>
        <v>2160191160703.3425</v>
      </c>
      <c r="ARS53" s="1674">
        <f t="shared" ref="ARS53" si="578">ARQ53*(1+3.5%)</f>
        <v>2235797851327.9595</v>
      </c>
      <c r="ARU53" s="1674">
        <f t="shared" ref="ARU53" si="579">ARS53*(1+3.5%)</f>
        <v>2314050776124.438</v>
      </c>
      <c r="ARW53" s="1674">
        <f t="shared" ref="ARW53" si="580">ARU53*(1+3.5%)</f>
        <v>2395042553288.793</v>
      </c>
      <c r="ARY53" s="1674">
        <f t="shared" ref="ARY53" si="581">ARW53*(1+3.5%)</f>
        <v>2478869042653.9004</v>
      </c>
      <c r="ASA53" s="1674">
        <f t="shared" ref="ASA53" si="582">ARY53*(1+3.5%)</f>
        <v>2565629459146.7866</v>
      </c>
      <c r="ASC53" s="1674">
        <f t="shared" ref="ASC53" si="583">ASA53*(1+3.5%)</f>
        <v>2655426490216.9238</v>
      </c>
      <c r="ASE53" s="1674">
        <f t="shared" ref="ASE53" si="584">ASC53*(1+3.5%)</f>
        <v>2748366417374.5161</v>
      </c>
      <c r="ASG53" s="1674">
        <f t="shared" ref="ASG53" si="585">ASE53*(1+3.5%)</f>
        <v>2844559241982.624</v>
      </c>
      <c r="ASI53" s="1674">
        <f t="shared" ref="ASI53" si="586">ASG53*(1+3.5%)</f>
        <v>2944118815452.0156</v>
      </c>
      <c r="ASK53" s="1674">
        <f t="shared" ref="ASK53" si="587">ASI53*(1+3.5%)</f>
        <v>3047162973992.8359</v>
      </c>
      <c r="ASM53" s="1674">
        <f t="shared" ref="ASM53" si="588">ASK53*(1+3.5%)</f>
        <v>3153813678082.585</v>
      </c>
      <c r="ASO53" s="1674">
        <f t="shared" ref="ASO53" si="589">ASM53*(1+3.5%)</f>
        <v>3264197156815.4751</v>
      </c>
      <c r="ASQ53" s="1674">
        <f t="shared" ref="ASQ53" si="590">ASO53*(1+3.5%)</f>
        <v>3378444057304.0166</v>
      </c>
      <c r="ASS53" s="1674">
        <f t="shared" ref="ASS53" si="591">ASQ53*(1+3.5%)</f>
        <v>3496689599309.6567</v>
      </c>
      <c r="ASU53" s="1674">
        <f t="shared" ref="ASU53" si="592">ASS53*(1+3.5%)</f>
        <v>3619073735285.4946</v>
      </c>
      <c r="ASW53" s="1674">
        <f t="shared" ref="ASW53" si="593">ASU53*(1+3.5%)</f>
        <v>3745741316020.4868</v>
      </c>
      <c r="ASY53" s="1674">
        <f t="shared" ref="ASY53" si="594">ASW53*(1+3.5%)</f>
        <v>3876842262081.2036</v>
      </c>
      <c r="ATA53" s="1674">
        <f t="shared" ref="ATA53" si="595">ASY53*(1+3.5%)</f>
        <v>4012531741254.0454</v>
      </c>
      <c r="ATC53" s="1674">
        <f t="shared" ref="ATC53" si="596">ATA53*(1+3.5%)</f>
        <v>4152970352197.9365</v>
      </c>
      <c r="ATE53" s="1674">
        <f t="shared" ref="ATE53" si="597">ATC53*(1+3.5%)</f>
        <v>4298324314524.8638</v>
      </c>
      <c r="ATG53" s="1674">
        <f t="shared" ref="ATG53" si="598">ATE53*(1+3.5%)</f>
        <v>4448765665533.2334</v>
      </c>
      <c r="ATI53" s="1674">
        <f t="shared" ref="ATI53" si="599">ATG53*(1+3.5%)</f>
        <v>4604472463826.8965</v>
      </c>
      <c r="ATK53" s="1674">
        <f t="shared" ref="ATK53" si="600">ATI53*(1+3.5%)</f>
        <v>4765629000060.8379</v>
      </c>
      <c r="ATM53" s="1674">
        <f t="shared" ref="ATM53" si="601">ATK53*(1+3.5%)</f>
        <v>4932426015062.9668</v>
      </c>
      <c r="ATO53" s="1674">
        <f t="shared" ref="ATO53" si="602">ATM53*(1+3.5%)</f>
        <v>5105060925590.1699</v>
      </c>
      <c r="ATQ53" s="1674">
        <f t="shared" ref="ATQ53" si="603">ATO53*(1+3.5%)</f>
        <v>5283738057985.8252</v>
      </c>
      <c r="ATS53" s="1674">
        <f t="shared" ref="ATS53" si="604">ATQ53*(1+3.5%)</f>
        <v>5468668890015.3291</v>
      </c>
      <c r="ATU53" s="1674">
        <f t="shared" ref="ATU53" si="605">ATS53*(1+3.5%)</f>
        <v>5660072301165.8652</v>
      </c>
      <c r="ATW53" s="1674">
        <f t="shared" ref="ATW53" si="606">ATU53*(1+3.5%)</f>
        <v>5858174831706.6699</v>
      </c>
      <c r="ATY53" s="1674">
        <f t="shared" ref="ATY53" si="607">ATW53*(1+3.5%)</f>
        <v>6063210950816.4033</v>
      </c>
      <c r="AUA53" s="1674">
        <f t="shared" ref="AUA53" si="608">ATY53*(1+3.5%)</f>
        <v>6275423334094.9766</v>
      </c>
      <c r="AUC53" s="1674">
        <f t="shared" ref="AUC53" si="609">AUA53*(1+3.5%)</f>
        <v>6495063150788.2998</v>
      </c>
      <c r="AUE53" s="1674">
        <f t="shared" ref="AUE53" si="610">AUC53*(1+3.5%)</f>
        <v>6722390361065.8896</v>
      </c>
      <c r="AUG53" s="1674">
        <f t="shared" ref="AUG53" si="611">AUE53*(1+3.5%)</f>
        <v>6957674023703.1953</v>
      </c>
      <c r="AUI53" s="1674">
        <f t="shared" ref="AUI53" si="612">AUG53*(1+3.5%)</f>
        <v>7201192614532.8066</v>
      </c>
      <c r="AUK53" s="1674">
        <f t="shared" ref="AUK53" si="613">AUI53*(1+3.5%)</f>
        <v>7453234356041.4541</v>
      </c>
      <c r="AUM53" s="1674">
        <f t="shared" ref="AUM53" si="614">AUK53*(1+3.5%)</f>
        <v>7714097558502.9043</v>
      </c>
      <c r="AUO53" s="1674">
        <f t="shared" ref="AUO53" si="615">AUM53*(1+3.5%)</f>
        <v>7984090973050.5049</v>
      </c>
      <c r="AUQ53" s="1674">
        <f t="shared" ref="AUQ53" si="616">AUO53*(1+3.5%)</f>
        <v>8263534157107.2715</v>
      </c>
      <c r="AUS53" s="1674">
        <f t="shared" ref="AUS53" si="617">AUQ53*(1+3.5%)</f>
        <v>8552757852606.0254</v>
      </c>
      <c r="AUU53" s="1674">
        <f t="shared" ref="AUU53" si="618">AUS53*(1+3.5%)</f>
        <v>8852104377447.2363</v>
      </c>
      <c r="AUW53" s="1674">
        <f t="shared" ref="AUW53" si="619">AUU53*(1+3.5%)</f>
        <v>9161928030657.8887</v>
      </c>
      <c r="AUY53" s="1674">
        <f t="shared" ref="AUY53" si="620">AUW53*(1+3.5%)</f>
        <v>9482595511730.9141</v>
      </c>
      <c r="AVA53" s="1674">
        <f t="shared" ref="AVA53" si="621">AUY53*(1+3.5%)</f>
        <v>9814486354641.4961</v>
      </c>
      <c r="AVC53" s="1674">
        <f t="shared" ref="AVC53" si="622">AVA53*(1+3.5%)</f>
        <v>10157993377053.947</v>
      </c>
      <c r="AVE53" s="1674">
        <f t="shared" ref="AVE53" si="623">AVC53*(1+3.5%)</f>
        <v>10513523145250.834</v>
      </c>
      <c r="AVG53" s="1674">
        <f t="shared" ref="AVG53" si="624">AVE53*(1+3.5%)</f>
        <v>10881496455334.613</v>
      </c>
      <c r="AVI53" s="1674">
        <f t="shared" ref="AVI53" si="625">AVG53*(1+3.5%)</f>
        <v>11262348831271.324</v>
      </c>
      <c r="AVK53" s="1674">
        <f t="shared" ref="AVK53" si="626">AVI53*(1+3.5%)</f>
        <v>11656531040365.82</v>
      </c>
      <c r="AVM53" s="1674">
        <f t="shared" ref="AVM53" si="627">AVK53*(1+3.5%)</f>
        <v>12064509626778.623</v>
      </c>
      <c r="AVO53" s="1674">
        <f t="shared" ref="AVO53" si="628">AVM53*(1+3.5%)</f>
        <v>12486767463715.873</v>
      </c>
      <c r="AVQ53" s="1674">
        <f t="shared" ref="AVQ53" si="629">AVO53*(1+3.5%)</f>
        <v>12923804324945.928</v>
      </c>
      <c r="AVS53" s="1674">
        <f t="shared" ref="AVS53" si="630">AVQ53*(1+3.5%)</f>
        <v>13376137476319.033</v>
      </c>
      <c r="AVU53" s="1674">
        <f t="shared" ref="AVU53" si="631">AVS53*(1+3.5%)</f>
        <v>13844302287990.199</v>
      </c>
      <c r="AVW53" s="1674">
        <f t="shared" ref="AVW53" si="632">AVU53*(1+3.5%)</f>
        <v>14328852868069.855</v>
      </c>
      <c r="AVY53" s="1674">
        <f t="shared" ref="AVY53" si="633">AVW53*(1+3.5%)</f>
        <v>14830362718452.299</v>
      </c>
      <c r="AWA53" s="1674">
        <f t="shared" ref="AWA53" si="634">AVY53*(1+3.5%)</f>
        <v>15349425413598.129</v>
      </c>
      <c r="AWC53" s="1674">
        <f t="shared" ref="AWC53" si="635">AWA53*(1+3.5%)</f>
        <v>15886655303074.063</v>
      </c>
      <c r="AWE53" s="1674">
        <f t="shared" ref="AWE53" si="636">AWC53*(1+3.5%)</f>
        <v>16442688238681.654</v>
      </c>
      <c r="AWG53" s="1674">
        <f t="shared" ref="AWG53" si="637">AWE53*(1+3.5%)</f>
        <v>17018182327035.512</v>
      </c>
      <c r="AWI53" s="1674">
        <f t="shared" ref="AWI53" si="638">AWG53*(1+3.5%)</f>
        <v>17613818708481.754</v>
      </c>
      <c r="AWK53" s="1674">
        <f t="shared" ref="AWK53" si="639">AWI53*(1+3.5%)</f>
        <v>18230302363278.613</v>
      </c>
      <c r="AWM53" s="1674">
        <f t="shared" ref="AWM53" si="640">AWK53*(1+3.5%)</f>
        <v>18868362945993.363</v>
      </c>
      <c r="AWO53" s="1674">
        <f t="shared" ref="AWO53" si="641">AWM53*(1+3.5%)</f>
        <v>19528755649103.129</v>
      </c>
      <c r="AWQ53" s="1674">
        <f t="shared" ref="AWQ53" si="642">AWO53*(1+3.5%)</f>
        <v>20212262096821.738</v>
      </c>
      <c r="AWS53" s="1674">
        <f t="shared" ref="AWS53" si="643">AWQ53*(1+3.5%)</f>
        <v>20919691270210.496</v>
      </c>
      <c r="AWU53" s="1674">
        <f t="shared" ref="AWU53" si="644">AWS53*(1+3.5%)</f>
        <v>21651880464667.863</v>
      </c>
      <c r="AWW53" s="1674">
        <f t="shared" ref="AWW53" si="645">AWU53*(1+3.5%)</f>
        <v>22409696280931.238</v>
      </c>
      <c r="AWY53" s="1674">
        <f t="shared" ref="AWY53" si="646">AWW53*(1+3.5%)</f>
        <v>23194035650763.828</v>
      </c>
      <c r="AXA53" s="1674">
        <f t="shared" ref="AXA53" si="647">AWY53*(1+3.5%)</f>
        <v>24005826898540.559</v>
      </c>
      <c r="AXC53" s="1674">
        <f t="shared" ref="AXC53" si="648">AXA53*(1+3.5%)</f>
        <v>24846030839989.477</v>
      </c>
      <c r="AXE53" s="1674">
        <f t="shared" ref="AXE53" si="649">AXC53*(1+3.5%)</f>
        <v>25715641919389.105</v>
      </c>
      <c r="AXG53" s="1674">
        <f t="shared" ref="AXG53" si="650">AXE53*(1+3.5%)</f>
        <v>26615689386567.723</v>
      </c>
      <c r="AXI53" s="1674">
        <f t="shared" ref="AXI53" si="651">AXG53*(1+3.5%)</f>
        <v>27547238515097.59</v>
      </c>
      <c r="AXK53" s="1674">
        <f t="shared" ref="AXK53" si="652">AXI53*(1+3.5%)</f>
        <v>28511391863126.004</v>
      </c>
      <c r="AXM53" s="1674">
        <f t="shared" ref="AXM53" si="653">AXK53*(1+3.5%)</f>
        <v>29509290578335.41</v>
      </c>
      <c r="AXO53" s="1674">
        <f t="shared" ref="AXO53" si="654">AXM53*(1+3.5%)</f>
        <v>30542115748577.148</v>
      </c>
      <c r="AXQ53" s="1674">
        <f t="shared" ref="AXQ53" si="655">AXO53*(1+3.5%)</f>
        <v>31611089799777.348</v>
      </c>
      <c r="AXS53" s="1674">
        <f t="shared" ref="AXS53" si="656">AXQ53*(1+3.5%)</f>
        <v>32717477942769.551</v>
      </c>
      <c r="AXU53" s="1674">
        <f t="shared" ref="AXU53" si="657">AXS53*(1+3.5%)</f>
        <v>33862589670766.484</v>
      </c>
      <c r="AXW53" s="1674">
        <f t="shared" ref="AXW53" si="658">AXU53*(1+3.5%)</f>
        <v>35047780309243.309</v>
      </c>
      <c r="AXY53" s="1674">
        <f t="shared" ref="AXY53" si="659">AXW53*(1+3.5%)</f>
        <v>36274452620066.82</v>
      </c>
      <c r="AYA53" s="1674">
        <f t="shared" ref="AYA53" si="660">AXY53*(1+3.5%)</f>
        <v>37544058461769.156</v>
      </c>
      <c r="AYC53" s="1674">
        <f t="shared" ref="AYC53" si="661">AYA53*(1+3.5%)</f>
        <v>38858100507931.07</v>
      </c>
      <c r="AYE53" s="1674">
        <f t="shared" ref="AYE53" si="662">AYC53*(1+3.5%)</f>
        <v>40218134025708.656</v>
      </c>
      <c r="AYG53" s="1674">
        <f t="shared" ref="AYG53" si="663">AYE53*(1+3.5%)</f>
        <v>41625768716608.453</v>
      </c>
      <c r="AYI53" s="1674">
        <f t="shared" ref="AYI53" si="664">AYG53*(1+3.5%)</f>
        <v>43082670621689.742</v>
      </c>
      <c r="AYK53" s="1674">
        <f t="shared" ref="AYK53" si="665">AYI53*(1+3.5%)</f>
        <v>44590564093448.883</v>
      </c>
      <c r="AYM53" s="1674">
        <f t="shared" ref="AYM53" si="666">AYK53*(1+3.5%)</f>
        <v>46151233836719.594</v>
      </c>
      <c r="AYO53" s="1674">
        <f t="shared" ref="AYO53" si="667">AYM53*(1+3.5%)</f>
        <v>47766527021004.773</v>
      </c>
      <c r="AYQ53" s="1674">
        <f t="shared" ref="AYQ53" si="668">AYO53*(1+3.5%)</f>
        <v>49438355466739.938</v>
      </c>
      <c r="AYS53" s="1674">
        <f t="shared" ref="AYS53" si="669">AYQ53*(1+3.5%)</f>
        <v>51168697908075.828</v>
      </c>
      <c r="AYU53" s="1674">
        <f t="shared" ref="AYU53" si="670">AYS53*(1+3.5%)</f>
        <v>52959602334858.477</v>
      </c>
      <c r="AYW53" s="1674">
        <f t="shared" ref="AYW53" si="671">AYU53*(1+3.5%)</f>
        <v>54813188416578.516</v>
      </c>
      <c r="AYY53" s="1674">
        <f t="shared" ref="AYY53" si="672">AYW53*(1+3.5%)</f>
        <v>56731650011158.758</v>
      </c>
      <c r="AZA53" s="1674">
        <f t="shared" ref="AZA53" si="673">AYY53*(1+3.5%)</f>
        <v>58717257761549.313</v>
      </c>
      <c r="AZC53" s="1674">
        <f t="shared" ref="AZC53" si="674">AZA53*(1+3.5%)</f>
        <v>60772361783203.531</v>
      </c>
      <c r="AZE53" s="1674">
        <f t="shared" ref="AZE53" si="675">AZC53*(1+3.5%)</f>
        <v>62899394445615.648</v>
      </c>
      <c r="AZG53" s="1674">
        <f t="shared" ref="AZG53" si="676">AZE53*(1+3.5%)</f>
        <v>65100873251212.188</v>
      </c>
      <c r="AZI53" s="1674">
        <f t="shared" ref="AZI53" si="677">AZG53*(1+3.5%)</f>
        <v>67379403815004.609</v>
      </c>
      <c r="AZK53" s="1674">
        <f t="shared" ref="AZK53" si="678">AZI53*(1+3.5%)</f>
        <v>69737682948529.766</v>
      </c>
      <c r="AZM53" s="1674">
        <f t="shared" ref="AZM53" si="679">AZK53*(1+3.5%)</f>
        <v>72178501851728.297</v>
      </c>
      <c r="AZO53" s="1674">
        <f t="shared" ref="AZO53" si="680">AZM53*(1+3.5%)</f>
        <v>74704749416538.781</v>
      </c>
      <c r="AZQ53" s="1674">
        <f t="shared" ref="AZQ53" si="681">AZO53*(1+3.5%)</f>
        <v>77319415646117.625</v>
      </c>
      <c r="AZS53" s="1674">
        <f t="shared" ref="AZS53" si="682">AZQ53*(1+3.5%)</f>
        <v>80025595193731.734</v>
      </c>
      <c r="AZU53" s="1674">
        <f t="shared" ref="AZU53" si="683">AZS53*(1+3.5%)</f>
        <v>82826491025512.344</v>
      </c>
      <c r="AZW53" s="1674">
        <f t="shared" ref="AZW53" si="684">AZU53*(1+3.5%)</f>
        <v>85725418211405.266</v>
      </c>
      <c r="AZY53" s="1674">
        <f t="shared" ref="AZY53" si="685">AZW53*(1+3.5%)</f>
        <v>88725807848804.438</v>
      </c>
      <c r="BAA53" s="1674">
        <f t="shared" ref="BAA53" si="686">AZY53*(1+3.5%)</f>
        <v>91831211123512.578</v>
      </c>
      <c r="BAC53" s="1674">
        <f t="shared" ref="BAC53" si="687">BAA53*(1+3.5%)</f>
        <v>95045303512835.516</v>
      </c>
      <c r="BAE53" s="1674">
        <f t="shared" ref="BAE53" si="688">BAC53*(1+3.5%)</f>
        <v>98371889135784.75</v>
      </c>
      <c r="BAG53" s="1674">
        <f t="shared" ref="BAG53" si="689">BAE53*(1+3.5%)</f>
        <v>101814905255537.2</v>
      </c>
      <c r="BAI53" s="1674">
        <f t="shared" ref="BAI53" si="690">BAG53*(1+3.5%)</f>
        <v>105378426939481</v>
      </c>
      <c r="BAK53" s="1674">
        <f t="shared" ref="BAK53" si="691">BAI53*(1+3.5%)</f>
        <v>109066671882362.83</v>
      </c>
      <c r="BAM53" s="1674">
        <f t="shared" ref="BAM53" si="692">BAK53*(1+3.5%)</f>
        <v>112884005398245.52</v>
      </c>
      <c r="BAO53" s="1674">
        <f t="shared" ref="BAO53" si="693">BAM53*(1+3.5%)</f>
        <v>116834945587184.09</v>
      </c>
      <c r="BAQ53" s="1674">
        <f t="shared" ref="BAQ53" si="694">BAO53*(1+3.5%)</f>
        <v>120924168682735.53</v>
      </c>
      <c r="BAS53" s="1674">
        <f t="shared" ref="BAS53" si="695">BAQ53*(1+3.5%)</f>
        <v>125156514586631.27</v>
      </c>
      <c r="BAU53" s="1674">
        <f t="shared" ref="BAU53" si="696">BAS53*(1+3.5%)</f>
        <v>129536992597163.34</v>
      </c>
      <c r="BAW53" s="1674">
        <f t="shared" ref="BAW53" si="697">BAU53*(1+3.5%)</f>
        <v>134070787338064.05</v>
      </c>
      <c r="BAY53" s="1674">
        <f t="shared" ref="BAY53" si="698">BAW53*(1+3.5%)</f>
        <v>138763264894896.28</v>
      </c>
      <c r="BBA53" s="1674">
        <f t="shared" ref="BBA53" si="699">BAY53*(1+3.5%)</f>
        <v>143619979166217.63</v>
      </c>
      <c r="BBC53" s="1674">
        <f t="shared" ref="BBC53" si="700">BBA53*(1+3.5%)</f>
        <v>148646678437035.22</v>
      </c>
      <c r="BBE53" s="1674">
        <f t="shared" ref="BBE53" si="701">BBC53*(1+3.5%)</f>
        <v>153849312182331.44</v>
      </c>
      <c r="BBG53" s="1674">
        <f t="shared" ref="BBG53" si="702">BBE53*(1+3.5%)</f>
        <v>159234038108713.03</v>
      </c>
      <c r="BBI53" s="1674">
        <f t="shared" ref="BBI53" si="703">BBG53*(1+3.5%)</f>
        <v>164807229442517.97</v>
      </c>
      <c r="BBK53" s="1674">
        <f t="shared" ref="BBK53" si="704">BBI53*(1+3.5%)</f>
        <v>170575482473006.09</v>
      </c>
      <c r="BBM53" s="1674">
        <f t="shared" ref="BBM53" si="705">BBK53*(1+3.5%)</f>
        <v>176545624359561.28</v>
      </c>
      <c r="BBO53" s="1674">
        <f t="shared" ref="BBO53" si="706">BBM53*(1+3.5%)</f>
        <v>182724721212145.91</v>
      </c>
      <c r="BBQ53" s="1674">
        <f t="shared" ref="BBQ53" si="707">BBO53*(1+3.5%)</f>
        <v>189120086454571</v>
      </c>
      <c r="BBS53" s="1674">
        <f t="shared" ref="BBS53" si="708">BBQ53*(1+3.5%)</f>
        <v>195739289480480.97</v>
      </c>
      <c r="BBU53" s="1674">
        <f t="shared" ref="BBU53" si="709">BBS53*(1+3.5%)</f>
        <v>202590164612297.78</v>
      </c>
      <c r="BBW53" s="1674">
        <f t="shared" ref="BBW53" si="710">BBU53*(1+3.5%)</f>
        <v>209680820373728.19</v>
      </c>
      <c r="BBY53" s="1674">
        <f t="shared" ref="BBY53" si="711">BBW53*(1+3.5%)</f>
        <v>217019649086808.66</v>
      </c>
      <c r="BCA53" s="1674">
        <f t="shared" ref="BCA53" si="712">BBY53*(1+3.5%)</f>
        <v>224615336804846.94</v>
      </c>
      <c r="BCC53" s="1674">
        <f t="shared" ref="BCC53" si="713">BCA53*(1+3.5%)</f>
        <v>232476873593016.56</v>
      </c>
      <c r="BCE53" s="1674">
        <f t="shared" ref="BCE53" si="714">BCC53*(1+3.5%)</f>
        <v>240613564168772.13</v>
      </c>
      <c r="BCG53" s="1674">
        <f t="shared" ref="BCG53" si="715">BCE53*(1+3.5%)</f>
        <v>249035038914679.13</v>
      </c>
      <c r="BCI53" s="1674">
        <f t="shared" ref="BCI53" si="716">BCG53*(1+3.5%)</f>
        <v>257751265276692.88</v>
      </c>
      <c r="BCK53" s="1674">
        <f t="shared" ref="BCK53" si="717">BCI53*(1+3.5%)</f>
        <v>266772559561377.09</v>
      </c>
      <c r="BCM53" s="1674">
        <f t="shared" ref="BCM53" si="718">BCK53*(1+3.5%)</f>
        <v>276109599146025.28</v>
      </c>
      <c r="BCO53" s="1674">
        <f t="shared" ref="BCO53" si="719">BCM53*(1+3.5%)</f>
        <v>285773435116136.13</v>
      </c>
      <c r="BCQ53" s="1674">
        <f t="shared" ref="BCQ53" si="720">BCO53*(1+3.5%)</f>
        <v>295775505345200.88</v>
      </c>
      <c r="BCS53" s="1674">
        <f t="shared" ref="BCS53" si="721">BCQ53*(1+3.5%)</f>
        <v>306127648032282.88</v>
      </c>
      <c r="BCU53" s="1674">
        <f t="shared" ref="BCU53" si="722">BCS53*(1+3.5%)</f>
        <v>316842115713412.75</v>
      </c>
      <c r="BCW53" s="1674">
        <f t="shared" ref="BCW53" si="723">BCU53*(1+3.5%)</f>
        <v>327931589763382.19</v>
      </c>
      <c r="BCY53" s="1674">
        <f t="shared" ref="BCY53" si="724">BCW53*(1+3.5%)</f>
        <v>339409195405100.56</v>
      </c>
      <c r="BDA53" s="1674">
        <f t="shared" ref="BDA53" si="725">BCY53*(1+3.5%)</f>
        <v>351288517244279.06</v>
      </c>
      <c r="BDC53" s="1674">
        <f t="shared" ref="BDC53" si="726">BDA53*(1+3.5%)</f>
        <v>363583615347828.81</v>
      </c>
      <c r="BDE53" s="1674">
        <f t="shared" ref="BDE53" si="727">BDC53*(1+3.5%)</f>
        <v>376309041885002.81</v>
      </c>
      <c r="BDG53" s="1674">
        <f t="shared" ref="BDG53" si="728">BDE53*(1+3.5%)</f>
        <v>389479858350977.88</v>
      </c>
      <c r="BDI53" s="1674">
        <f t="shared" ref="BDI53" si="729">BDG53*(1+3.5%)</f>
        <v>403111653393262.06</v>
      </c>
      <c r="BDK53" s="1674">
        <f t="shared" ref="BDK53" si="730">BDI53*(1+3.5%)</f>
        <v>417220561262026.19</v>
      </c>
      <c r="BDM53" s="1674">
        <f t="shared" ref="BDM53" si="731">BDK53*(1+3.5%)</f>
        <v>431823280906197.06</v>
      </c>
      <c r="BDO53" s="1674">
        <f t="shared" ref="BDO53" si="732">BDM53*(1+3.5%)</f>
        <v>446937095737913.94</v>
      </c>
      <c r="BDQ53" s="1674">
        <f t="shared" ref="BDQ53" si="733">BDO53*(1+3.5%)</f>
        <v>462579894088740.88</v>
      </c>
      <c r="BDS53" s="1674">
        <f t="shared" ref="BDS53" si="734">BDQ53*(1+3.5%)</f>
        <v>478770190381846.75</v>
      </c>
      <c r="BDU53" s="1674">
        <f t="shared" ref="BDU53" si="735">BDS53*(1+3.5%)</f>
        <v>495527147045211.38</v>
      </c>
      <c r="BDW53" s="1674">
        <f t="shared" ref="BDW53" si="736">BDU53*(1+3.5%)</f>
        <v>512870597191793.75</v>
      </c>
      <c r="BDY53" s="1674">
        <f t="shared" ref="BDY53" si="737">BDW53*(1+3.5%)</f>
        <v>530821068093506.5</v>
      </c>
      <c r="BEA53" s="1674">
        <f t="shared" ref="BEA53" si="738">BDY53*(1+3.5%)</f>
        <v>549399805476779.19</v>
      </c>
      <c r="BEC53" s="1674">
        <f t="shared" ref="BEC53" si="739">BEA53*(1+3.5%)</f>
        <v>568628798668466.38</v>
      </c>
      <c r="BEE53" s="1674">
        <f t="shared" ref="BEE53" si="740">BEC53*(1+3.5%)</f>
        <v>588530806621862.63</v>
      </c>
      <c r="BEG53" s="1674">
        <f t="shared" ref="BEG53" si="741">BEE53*(1+3.5%)</f>
        <v>609129384853627.75</v>
      </c>
      <c r="BEI53" s="1674">
        <f t="shared" ref="BEI53" si="742">BEG53*(1+3.5%)</f>
        <v>630448913323504.63</v>
      </c>
      <c r="BEK53" s="1674">
        <f t="shared" ref="BEK53" si="743">BEI53*(1+3.5%)</f>
        <v>652514625289827.25</v>
      </c>
      <c r="BEM53" s="1674">
        <f t="shared" ref="BEM53" si="744">BEK53*(1+3.5%)</f>
        <v>675352637174971.13</v>
      </c>
      <c r="BEO53" s="1674">
        <f t="shared" ref="BEO53" si="745">BEM53*(1+3.5%)</f>
        <v>698989979476095</v>
      </c>
      <c r="BEQ53" s="1674">
        <f t="shared" ref="BEQ53" si="746">BEO53*(1+3.5%)</f>
        <v>723454628757758.25</v>
      </c>
      <c r="BES53" s="1674">
        <f t="shared" ref="BES53" si="747">BEQ53*(1+3.5%)</f>
        <v>748775540764279.75</v>
      </c>
      <c r="BEU53" s="1674">
        <f t="shared" ref="BEU53" si="748">BES53*(1+3.5%)</f>
        <v>774982684691029.5</v>
      </c>
      <c r="BEW53" s="1674">
        <f t="shared" ref="BEW53" si="749">BEU53*(1+3.5%)</f>
        <v>802107078655215.5</v>
      </c>
      <c r="BEY53" s="1674">
        <f t="shared" ref="BEY53" si="750">BEW53*(1+3.5%)</f>
        <v>830180826408148</v>
      </c>
      <c r="BFA53" s="1674">
        <f t="shared" ref="BFA53" si="751">BEY53*(1+3.5%)</f>
        <v>859237155332433.13</v>
      </c>
      <c r="BFC53" s="1674">
        <f t="shared" ref="BFC53" si="752">BFA53*(1+3.5%)</f>
        <v>889310455769068.25</v>
      </c>
      <c r="BFE53" s="1674">
        <f t="shared" ref="BFE53" si="753">BFC53*(1+3.5%)</f>
        <v>920436321720985.63</v>
      </c>
      <c r="BFG53" s="1674">
        <f t="shared" ref="BFG53" si="754">BFE53*(1+3.5%)</f>
        <v>952651592981220</v>
      </c>
      <c r="BFI53" s="1674">
        <f t="shared" ref="BFI53" si="755">BFG53*(1+3.5%)</f>
        <v>985994398735562.63</v>
      </c>
      <c r="BFK53" s="1674">
        <f t="shared" ref="BFK53" si="756">BFI53*(1+3.5%)</f>
        <v>1020504202691307.3</v>
      </c>
      <c r="BFM53" s="1674">
        <f t="shared" ref="BFM53" si="757">BFK53*(1+3.5%)</f>
        <v>1056221849785502.9</v>
      </c>
      <c r="BFO53" s="1674">
        <f t="shared" ref="BFO53" si="758">BFM53*(1+3.5%)</f>
        <v>1093189614527995.4</v>
      </c>
      <c r="BFQ53" s="1674">
        <f t="shared" ref="BFQ53" si="759">BFO53*(1+3.5%)</f>
        <v>1131451251036475.3</v>
      </c>
      <c r="BFS53" s="1674">
        <f t="shared" ref="BFS53" si="760">BFQ53*(1+3.5%)</f>
        <v>1171052044822751.8</v>
      </c>
      <c r="BFU53" s="1674">
        <f t="shared" ref="BFU53" si="761">BFS53*(1+3.5%)</f>
        <v>1212038866391548</v>
      </c>
      <c r="BFW53" s="1674">
        <f t="shared" ref="BFW53" si="762">BFU53*(1+3.5%)</f>
        <v>1254460226715252</v>
      </c>
      <c r="BFY53" s="1674">
        <f t="shared" ref="BFY53" si="763">BFW53*(1+3.5%)</f>
        <v>1298366334650285.8</v>
      </c>
      <c r="BGA53" s="1674">
        <f t="shared" ref="BGA53" si="764">BFY53*(1+3.5%)</f>
        <v>1343809156363045.8</v>
      </c>
      <c r="BGC53" s="1674">
        <f t="shared" ref="BGC53" si="765">BGA53*(1+3.5%)</f>
        <v>1390842476835752.3</v>
      </c>
      <c r="BGE53" s="1674">
        <f t="shared" ref="BGE53" si="766">BGC53*(1+3.5%)</f>
        <v>1439521963525003.5</v>
      </c>
      <c r="BGG53" s="1674">
        <f t="shared" ref="BGG53" si="767">BGE53*(1+3.5%)</f>
        <v>1489905232248378.5</v>
      </c>
      <c r="BGI53" s="1674">
        <f t="shared" ref="BGI53" si="768">BGG53*(1+3.5%)</f>
        <v>1542051915377071.8</v>
      </c>
      <c r="BGK53" s="1674">
        <f t="shared" ref="BGK53" si="769">BGI53*(1+3.5%)</f>
        <v>1596023732415269.3</v>
      </c>
      <c r="BGM53" s="1674">
        <f t="shared" ref="BGM53" si="770">BGK53*(1+3.5%)</f>
        <v>1651884563049803.5</v>
      </c>
      <c r="BGO53" s="1674">
        <f t="shared" ref="BGO53" si="771">BGM53*(1+3.5%)</f>
        <v>1709700522756546.5</v>
      </c>
      <c r="BGQ53" s="1674">
        <f t="shared" ref="BGQ53" si="772">BGO53*(1+3.5%)</f>
        <v>1769540041053025.5</v>
      </c>
      <c r="BGS53" s="1674">
        <f t="shared" ref="BGS53" si="773">BGQ53*(1+3.5%)</f>
        <v>1831473942489881.3</v>
      </c>
      <c r="BGU53" s="1674">
        <f t="shared" ref="BGU53" si="774">BGS53*(1+3.5%)</f>
        <v>1895575530477027</v>
      </c>
      <c r="BGW53" s="1674">
        <f t="shared" ref="BGW53" si="775">BGU53*(1+3.5%)</f>
        <v>1961920674043722.8</v>
      </c>
      <c r="BGY53" s="1674">
        <f t="shared" ref="BGY53" si="776">BGW53*(1+3.5%)</f>
        <v>2030587897635253</v>
      </c>
      <c r="BHA53" s="1674">
        <f t="shared" ref="BHA53" si="777">BGY53*(1+3.5%)</f>
        <v>2101658474052486.8</v>
      </c>
      <c r="BHC53" s="1674">
        <f t="shared" ref="BHC53" si="778">BHA53*(1+3.5%)</f>
        <v>2175216520644323.5</v>
      </c>
      <c r="BHE53" s="1674">
        <f t="shared" ref="BHE53" si="779">BHC53*(1+3.5%)</f>
        <v>2251349098866874.8</v>
      </c>
      <c r="BHG53" s="1674">
        <f t="shared" ref="BHG53" si="780">BHE53*(1+3.5%)</f>
        <v>2330146317327215</v>
      </c>
      <c r="BHI53" s="1674">
        <f t="shared" ref="BHI53" si="781">BHG53*(1+3.5%)</f>
        <v>2411701438433667.5</v>
      </c>
      <c r="BHK53" s="1674">
        <f t="shared" ref="BHK53" si="782">BHI53*(1+3.5%)</f>
        <v>2496110988778845.5</v>
      </c>
      <c r="BHM53" s="1674">
        <f t="shared" ref="BHM53" si="783">BHK53*(1+3.5%)</f>
        <v>2583474873386105</v>
      </c>
      <c r="BHO53" s="1674">
        <f t="shared" ref="BHO53" si="784">BHM53*(1+3.5%)</f>
        <v>2673896493954618.5</v>
      </c>
      <c r="BHQ53" s="1674">
        <f t="shared" ref="BHQ53" si="785">BHO53*(1+3.5%)</f>
        <v>2767482871243030</v>
      </c>
      <c r="BHS53" s="1674">
        <f t="shared" ref="BHS53" si="786">BHQ53*(1+3.5%)</f>
        <v>2864344771736536</v>
      </c>
      <c r="BHU53" s="1674">
        <f t="shared" ref="BHU53" si="787">BHS53*(1+3.5%)</f>
        <v>2964596838747314.5</v>
      </c>
      <c r="BHW53" s="1674">
        <f t="shared" ref="BHW53" si="788">BHU53*(1+3.5%)</f>
        <v>3068357728103470.5</v>
      </c>
      <c r="BHY53" s="1674">
        <f t="shared" ref="BHY53" si="789">BHW53*(1+3.5%)</f>
        <v>3175750248587091.5</v>
      </c>
      <c r="BIA53" s="1674">
        <f t="shared" ref="BIA53" si="790">BHY53*(1+3.5%)</f>
        <v>3286901507287639.5</v>
      </c>
      <c r="BIC53" s="1674">
        <f t="shared" ref="BIC53" si="791">BIA53*(1+3.5%)</f>
        <v>3401943060042706.5</v>
      </c>
      <c r="BIE53" s="1674">
        <f t="shared" ref="BIE53" si="792">BIC53*(1+3.5%)</f>
        <v>3521011067144201</v>
      </c>
      <c r="BIG53" s="1674">
        <f t="shared" ref="BIG53" si="793">BIE53*(1+3.5%)</f>
        <v>3644246454494248</v>
      </c>
      <c r="BII53" s="1674">
        <f t="shared" ref="BII53" si="794">BIG53*(1+3.5%)</f>
        <v>3771795080401546.5</v>
      </c>
      <c r="BIK53" s="1674">
        <f t="shared" ref="BIK53" si="795">BII53*(1+3.5%)</f>
        <v>3903807908215600.5</v>
      </c>
      <c r="BIM53" s="1674">
        <f t="shared" ref="BIM53" si="796">BIK53*(1+3.5%)</f>
        <v>4040441185003146</v>
      </c>
      <c r="BIO53" s="1674">
        <f t="shared" ref="BIO53" si="797">BIM53*(1+3.5%)</f>
        <v>4181856626478256</v>
      </c>
      <c r="BIQ53" s="1674">
        <f t="shared" ref="BIQ53" si="798">BIO53*(1+3.5%)</f>
        <v>4328221608404994.5</v>
      </c>
      <c r="BIS53" s="1674">
        <f t="shared" ref="BIS53" si="799">BIQ53*(1+3.5%)</f>
        <v>4479709364699169</v>
      </c>
      <c r="BIU53" s="1674">
        <f t="shared" ref="BIU53" si="800">BIS53*(1+3.5%)</f>
        <v>4636499192463640</v>
      </c>
      <c r="BIW53" s="1674">
        <f t="shared" ref="BIW53" si="801">BIU53*(1+3.5%)</f>
        <v>4798776664199867</v>
      </c>
      <c r="BIY53" s="1674">
        <f t="shared" ref="BIY53" si="802">BIW53*(1+3.5%)</f>
        <v>4966733847446862</v>
      </c>
      <c r="BJA53" s="1674">
        <f t="shared" ref="BJA53" si="803">BIY53*(1+3.5%)</f>
        <v>5140569532107502</v>
      </c>
      <c r="BJC53" s="1674">
        <f t="shared" ref="BJC53" si="804">BJA53*(1+3.5%)</f>
        <v>5320489465731264</v>
      </c>
      <c r="BJE53" s="1674">
        <f t="shared" ref="BJE53" si="805">BJC53*(1+3.5%)</f>
        <v>5506706597031858</v>
      </c>
      <c r="BJG53" s="1674">
        <f t="shared" ref="BJG53" si="806">BJE53*(1+3.5%)</f>
        <v>5699441327927973</v>
      </c>
      <c r="BJI53" s="1674">
        <f t="shared" ref="BJI53" si="807">BJG53*(1+3.5%)</f>
        <v>5898921774405452</v>
      </c>
      <c r="BJK53" s="1674">
        <f t="shared" ref="BJK53" si="808">BJI53*(1+3.5%)</f>
        <v>6105384036509642</v>
      </c>
      <c r="BJM53" s="1674">
        <f t="shared" ref="BJM53" si="809">BJK53*(1+3.5%)</f>
        <v>6319072477787479</v>
      </c>
      <c r="BJO53" s="1674">
        <f t="shared" ref="BJO53" si="810">BJM53*(1+3.5%)</f>
        <v>6540240014510040</v>
      </c>
      <c r="BJQ53" s="1674">
        <f t="shared" ref="BJQ53" si="811">BJO53*(1+3.5%)</f>
        <v>6769148415017891</v>
      </c>
      <c r="BJS53" s="1674">
        <f t="shared" ref="BJS53" si="812">BJQ53*(1+3.5%)</f>
        <v>7006068609543517</v>
      </c>
      <c r="BJU53" s="1674">
        <f t="shared" ref="BJU53" si="813">BJS53*(1+3.5%)</f>
        <v>7251281010877540</v>
      </c>
      <c r="BJW53" s="1674">
        <f t="shared" ref="BJW53" si="814">BJU53*(1+3.5%)</f>
        <v>7505075846258253</v>
      </c>
      <c r="BJY53" s="1674">
        <f t="shared" ref="BJY53" si="815">BJW53*(1+3.5%)</f>
        <v>7767753500877291</v>
      </c>
      <c r="BKA53" s="1674">
        <f t="shared" ref="BKA53" si="816">BJY53*(1+3.5%)</f>
        <v>8039624873407996</v>
      </c>
      <c r="BKC53" s="1674">
        <f t="shared" ref="BKC53" si="817">BKA53*(1+3.5%)</f>
        <v>8321011743977275</v>
      </c>
      <c r="BKE53" s="1674">
        <f t="shared" ref="BKE53" si="818">BKC53*(1+3.5%)</f>
        <v>8612247155016479</v>
      </c>
      <c r="BKG53" s="1674">
        <f t="shared" ref="BKG53" si="819">BKE53*(1+3.5%)</f>
        <v>8913675805442055</v>
      </c>
      <c r="BKI53" s="1674">
        <f t="shared" ref="BKI53" si="820">BKG53*(1+3.5%)</f>
        <v>9225654458632526</v>
      </c>
      <c r="BKK53" s="1674">
        <f t="shared" ref="BKK53" si="821">BKI53*(1+3.5%)</f>
        <v>9548552364684664</v>
      </c>
      <c r="BKM53" s="1674">
        <f t="shared" ref="BKM53" si="822">BKK53*(1+3.5%)</f>
        <v>9882751697448626</v>
      </c>
      <c r="BKO53" s="1674">
        <f t="shared" ref="BKO53" si="823">BKM53*(1+3.5%)</f>
        <v>1.0228648006859328E+16</v>
      </c>
      <c r="BKQ53" s="1674">
        <f t="shared" ref="BKQ53" si="824">BKO53*(1+3.5%)</f>
        <v>1.0586650687099404E+16</v>
      </c>
      <c r="BKS53" s="1674">
        <f t="shared" ref="BKS53" si="825">BKQ53*(1+3.5%)</f>
        <v>1.0957183461147882E+16</v>
      </c>
      <c r="BKU53" s="1674">
        <f t="shared" ref="BKU53" si="826">BKS53*(1+3.5%)</f>
        <v>1.1340684882288056E+16</v>
      </c>
      <c r="BKW53" s="1674">
        <f t="shared" ref="BKW53" si="827">BKU53*(1+3.5%)</f>
        <v>1.1737608853168138E+16</v>
      </c>
      <c r="BKY53" s="1674">
        <f t="shared" ref="BKY53" si="828">BKW53*(1+3.5%)</f>
        <v>1.2148425163029022E+16</v>
      </c>
      <c r="BLA53" s="1674">
        <f t="shared" ref="BLA53" si="829">BKY53*(1+3.5%)</f>
        <v>1.2573620043735036E+16</v>
      </c>
      <c r="BLC53" s="1674">
        <f t="shared" ref="BLC53" si="830">BLA53*(1+3.5%)</f>
        <v>1.3013696745265762E+16</v>
      </c>
      <c r="BLE53" s="1674">
        <f t="shared" ref="BLE53" si="831">BLC53*(1+3.5%)</f>
        <v>1.3469176131350062E+16</v>
      </c>
      <c r="BLG53" s="1674">
        <f t="shared" ref="BLG53" si="832">BLE53*(1+3.5%)</f>
        <v>1.3940597295947314E+16</v>
      </c>
      <c r="BLI53" s="1674">
        <f t="shared" ref="BLI53" si="833">BLG53*(1+3.5%)</f>
        <v>1.4428518201305468E+16</v>
      </c>
      <c r="BLK53" s="1674">
        <f t="shared" ref="BLK53" si="834">BLI53*(1+3.5%)</f>
        <v>1.4933516338351158E+16</v>
      </c>
      <c r="BLM53" s="1674">
        <f t="shared" ref="BLM53" si="835">BLK53*(1+3.5%)</f>
        <v>1.5456189410193448E+16</v>
      </c>
      <c r="BLO53" s="1674">
        <f t="shared" ref="BLO53" si="836">BLM53*(1+3.5%)</f>
        <v>1.5997156039550218E+16</v>
      </c>
      <c r="BLQ53" s="1674">
        <f t="shared" ref="BLQ53" si="837">BLO53*(1+3.5%)</f>
        <v>1.6557056500934474E+16</v>
      </c>
      <c r="BLS53" s="1674">
        <f t="shared" ref="BLS53" si="838">BLQ53*(1+3.5%)</f>
        <v>1.713655347846718E+16</v>
      </c>
      <c r="BLU53" s="1674">
        <f t="shared" ref="BLU53" si="839">BLS53*(1+3.5%)</f>
        <v>1.773633285021353E+16</v>
      </c>
      <c r="BLW53" s="1674">
        <f t="shared" ref="BLW53" si="840">BLU53*(1+3.5%)</f>
        <v>1.8357104499971004E+16</v>
      </c>
      <c r="BLY53" s="1674">
        <f t="shared" ref="BLY53" si="841">BLW53*(1+3.5%)</f>
        <v>1.8999603157469988E+16</v>
      </c>
      <c r="BMA53" s="1674">
        <f t="shared" ref="BMA53" si="842">BLY53*(1+3.5%)</f>
        <v>1.9664589267981436E+16</v>
      </c>
      <c r="BMC53" s="1674">
        <f t="shared" ref="BMC53" si="843">BMA53*(1+3.5%)</f>
        <v>2.0352849892360784E+16</v>
      </c>
      <c r="BME53" s="1674">
        <f t="shared" ref="BME53" si="844">BMC53*(1+3.5%)</f>
        <v>2.1065199638593408E+16</v>
      </c>
      <c r="BMG53" s="1674">
        <f t="shared" ref="BMG53" si="845">BME53*(1+3.5%)</f>
        <v>2.1802481625944176E+16</v>
      </c>
      <c r="BMI53" s="1674">
        <f t="shared" ref="BMI53" si="846">BMG53*(1+3.5%)</f>
        <v>2.256556848285222E+16</v>
      </c>
      <c r="BMK53" s="1674">
        <f t="shared" ref="BMK53" si="847">BMI53*(1+3.5%)</f>
        <v>2.3355363379752044E+16</v>
      </c>
      <c r="BMM53" s="1674">
        <f t="shared" ref="BMM53" si="848">BMK53*(1+3.5%)</f>
        <v>2.4172801098043364E+16</v>
      </c>
      <c r="BMO53" s="1674">
        <f t="shared" ref="BMO53" si="849">BMM53*(1+3.5%)</f>
        <v>2.501884913647488E+16</v>
      </c>
      <c r="BMQ53" s="1674">
        <f t="shared" ref="BMQ53" si="850">BMO53*(1+3.5%)</f>
        <v>2.58945088562515E+16</v>
      </c>
      <c r="BMS53" s="1674">
        <f t="shared" ref="BMS53" si="851">BMQ53*(1+3.5%)</f>
        <v>2.68008166662203E+16</v>
      </c>
      <c r="BMU53" s="1674">
        <f t="shared" ref="BMU53" si="852">BMS53*(1+3.5%)</f>
        <v>2.7738845249538008E+16</v>
      </c>
      <c r="BMW53" s="1674">
        <f t="shared" ref="BMW53" si="853">BMU53*(1+3.5%)</f>
        <v>2.8709704833271836E+16</v>
      </c>
      <c r="BMY53" s="1674">
        <f t="shared" ref="BMY53" si="854">BMW53*(1+3.5%)</f>
        <v>2.9714544502436348E+16</v>
      </c>
      <c r="BNA53" s="1674">
        <f t="shared" ref="BNA53" si="855">BMY53*(1+3.5%)</f>
        <v>3.0754553560021616E+16</v>
      </c>
      <c r="BNC53" s="1674">
        <f t="shared" ref="BNC53" si="856">BNA53*(1+3.5%)</f>
        <v>3.1830962934622372E+16</v>
      </c>
      <c r="BNE53" s="1674">
        <f t="shared" ref="BNE53" si="857">BNC53*(1+3.5%)</f>
        <v>3.2945046637334152E+16</v>
      </c>
      <c r="BNG53" s="1674">
        <f t="shared" ref="BNG53" si="858">BNE53*(1+3.5%)</f>
        <v>3.4098123269640844E+16</v>
      </c>
      <c r="BNI53" s="1674">
        <f t="shared" ref="BNI53" si="859">BNG53*(1+3.5%)</f>
        <v>3.5291557584078272E+16</v>
      </c>
      <c r="BNK53" s="1674">
        <f t="shared" ref="BNK53" si="860">BNI53*(1+3.5%)</f>
        <v>3.6526762099521008E+16</v>
      </c>
      <c r="BNM53" s="1674">
        <f t="shared" ref="BNM53" si="861">BNK53*(1+3.5%)</f>
        <v>3.780519877300424E+16</v>
      </c>
      <c r="BNO53" s="1674">
        <f t="shared" ref="BNO53" si="862">BNM53*(1+3.5%)</f>
        <v>3.9128380730059384E+16</v>
      </c>
      <c r="BNQ53" s="1674">
        <f t="shared" ref="BNQ53" si="863">BNO53*(1+3.5%)</f>
        <v>4.0497874055611456E+16</v>
      </c>
      <c r="BNS53" s="1674">
        <f t="shared" ref="BNS53" si="864">BNQ53*(1+3.5%)</f>
        <v>4.1915299647557856E+16</v>
      </c>
      <c r="BNU53" s="1674">
        <f t="shared" ref="BNU53" si="865">BNS53*(1+3.5%)</f>
        <v>4.3382335135222376E+16</v>
      </c>
      <c r="BNW53" s="1674">
        <f t="shared" ref="BNW53" si="866">BNU53*(1+3.5%)</f>
        <v>4.4900716864955152E+16</v>
      </c>
      <c r="BNY53" s="1674">
        <f t="shared" ref="BNY53" si="867">BNW53*(1+3.5%)</f>
        <v>4.6472241955228576E+16</v>
      </c>
      <c r="BOA53" s="1674">
        <f t="shared" ref="BOA53" si="868">BNY53*(1+3.5%)</f>
        <v>4.8098770423661576E+16</v>
      </c>
      <c r="BOC53" s="1674">
        <f t="shared" ref="BOC53" si="869">BOA53*(1+3.5%)</f>
        <v>4.9782227388489728E+16</v>
      </c>
      <c r="BOE53" s="1674">
        <f t="shared" ref="BOE53" si="870">BOC53*(1+3.5%)</f>
        <v>5.1524605347086864E+16</v>
      </c>
      <c r="BOG53" s="1674">
        <f t="shared" ref="BOG53" si="871">BOE53*(1+3.5%)</f>
        <v>5.3327966534234904E+16</v>
      </c>
      <c r="BOI53" s="1674">
        <f t="shared" ref="BOI53" si="872">BOG53*(1+3.5%)</f>
        <v>5.519444536293312E+16</v>
      </c>
      <c r="BOK53" s="1674">
        <f t="shared" ref="BOK53" si="873">BOI53*(1+3.5%)</f>
        <v>5.7126250950635776E+16</v>
      </c>
      <c r="BOM53" s="1674">
        <f t="shared" ref="BOM53" si="874">BOK53*(1+3.5%)</f>
        <v>5.9125669733908024E+16</v>
      </c>
      <c r="BOO53" s="1674">
        <f t="shared" ref="BOO53" si="875">BOM53*(1+3.5%)</f>
        <v>6.11950681745948E+16</v>
      </c>
      <c r="BOQ53" s="1674">
        <f t="shared" ref="BOQ53" si="876">BOO53*(1+3.5%)</f>
        <v>6.3336895560705616E+16</v>
      </c>
      <c r="BOS53" s="1674">
        <f t="shared" ref="BOS53" si="877">BOQ53*(1+3.5%)</f>
        <v>6.5553686905330304E+16</v>
      </c>
      <c r="BOU53" s="1674">
        <f t="shared" ref="BOU53" si="878">BOS53*(1+3.5%)</f>
        <v>6.7848065947016856E+16</v>
      </c>
      <c r="BOW53" s="1674">
        <f t="shared" ref="BOW53" si="879">BOU53*(1+3.5%)</f>
        <v>7.022274825516244E+16</v>
      </c>
      <c r="BOY53" s="1674">
        <f t="shared" ref="BOY53" si="880">BOW53*(1+3.5%)</f>
        <v>7.268054444409312E+16</v>
      </c>
      <c r="BPA53" s="1674">
        <f t="shared" ref="BPA53" si="881">BOY53*(1+3.5%)</f>
        <v>7.5224363499636368E+16</v>
      </c>
      <c r="BPC53" s="1674">
        <f t="shared" ref="BPC53" si="882">BPA53*(1+3.5%)</f>
        <v>7.7857216222123632E+16</v>
      </c>
      <c r="BPE53" s="1674">
        <f t="shared" ref="BPE53" si="883">BPC53*(1+3.5%)</f>
        <v>8.0582218789897952E+16</v>
      </c>
      <c r="BPG53" s="1674">
        <f t="shared" ref="BPG53" si="884">BPE53*(1+3.5%)</f>
        <v>8.3402596447544368E+16</v>
      </c>
      <c r="BPI53" s="1674">
        <f t="shared" ref="BPI53" si="885">BPG53*(1+3.5%)</f>
        <v>8.6321687323208416E+16</v>
      </c>
      <c r="BPK53" s="1674">
        <f t="shared" ref="BPK53" si="886">BPI53*(1+3.5%)</f>
        <v>8.9342946379520704E+16</v>
      </c>
      <c r="BPM53" s="1674">
        <f t="shared" ref="BPM53" si="887">BPK53*(1+3.5%)</f>
        <v>9.246994950280392E+16</v>
      </c>
      <c r="BPO53" s="1674">
        <f t="shared" ref="BPO53" si="888">BPM53*(1+3.5%)</f>
        <v>9.5706397735402048E+16</v>
      </c>
      <c r="BPQ53" s="1674">
        <f t="shared" ref="BPQ53" si="889">BPO53*(1+3.5%)</f>
        <v>9.905612165614112E+16</v>
      </c>
      <c r="BPS53" s="1674">
        <f t="shared" ref="BPS53" si="890">BPQ53*(1+3.5%)</f>
        <v>1.0252308591410605E+17</v>
      </c>
      <c r="BPU53" s="1674">
        <f t="shared" ref="BPU53" si="891">BPS53*(1+3.5%)</f>
        <v>1.0611139392109974E+17</v>
      </c>
      <c r="BPW53" s="1674">
        <f t="shared" ref="BPW53" si="892">BPU53*(1+3.5%)</f>
        <v>1.0982529270833822E+17</v>
      </c>
      <c r="BPY53" s="1674">
        <f t="shared" ref="BPY53" si="893">BPW53*(1+3.5%)</f>
        <v>1.1366917795313005E+17</v>
      </c>
      <c r="BQA53" s="1674">
        <f t="shared" ref="BQA53" si="894">BPY53*(1+3.5%)</f>
        <v>1.1764759918148958E+17</v>
      </c>
      <c r="BQC53" s="1674">
        <f t="shared" ref="BQC53" si="895">BQA53*(1+3.5%)</f>
        <v>1.2176526515284171E+17</v>
      </c>
      <c r="BQE53" s="1674">
        <f t="shared" ref="BQE53" si="896">BQC53*(1+3.5%)</f>
        <v>1.2602704943319117E+17</v>
      </c>
      <c r="BQG53" s="1674">
        <f t="shared" ref="BQG53" si="897">BQE53*(1+3.5%)</f>
        <v>1.3043799616335285E+17</v>
      </c>
      <c r="BQI53" s="1674">
        <f t="shared" ref="BQI53" si="898">BQG53*(1+3.5%)</f>
        <v>1.3500332602907019E+17</v>
      </c>
      <c r="BQK53" s="1674">
        <f t="shared" ref="BQK53" si="899">BQI53*(1+3.5%)</f>
        <v>1.3972844244008763E+17</v>
      </c>
      <c r="BQM53" s="1674">
        <f t="shared" ref="BQM53" si="900">BQK53*(1+3.5%)</f>
        <v>1.4461893792549069E+17</v>
      </c>
      <c r="BQO53" s="1674">
        <f t="shared" ref="BQO53" si="901">BQM53*(1+3.5%)</f>
        <v>1.4968060075288285E+17</v>
      </c>
      <c r="BQQ53" s="1674">
        <f t="shared" ref="BQQ53" si="902">BQO53*(1+3.5%)</f>
        <v>1.5491942177923373E+17</v>
      </c>
      <c r="BQS53" s="1674">
        <f t="shared" ref="BQS53" si="903">BQQ53*(1+3.5%)</f>
        <v>1.6034160154150691E+17</v>
      </c>
      <c r="BQU53" s="1674">
        <f t="shared" ref="BQU53" si="904">BQS53*(1+3.5%)</f>
        <v>1.6595355759545965E+17</v>
      </c>
      <c r="BQW53" s="1674">
        <f t="shared" ref="BQW53" si="905">BQU53*(1+3.5%)</f>
        <v>1.7176193211130074E+17</v>
      </c>
      <c r="BQY53" s="1674">
        <f t="shared" ref="BQY53" si="906">BQW53*(1+3.5%)</f>
        <v>1.7777359973519626E+17</v>
      </c>
      <c r="BRA53" s="1674">
        <f t="shared" ref="BRA53" si="907">BQY53*(1+3.5%)</f>
        <v>1.839956757259281E+17</v>
      </c>
      <c r="BRC53" s="1674">
        <f t="shared" ref="BRC53" si="908">BRA53*(1+3.5%)</f>
        <v>1.9043552437633555E+17</v>
      </c>
      <c r="BRE53" s="1674">
        <f t="shared" ref="BRE53" si="909">BRC53*(1+3.5%)</f>
        <v>1.971007677295073E+17</v>
      </c>
      <c r="BRG53" s="1674">
        <f t="shared" ref="BRG53" si="910">BRE53*(1+3.5%)</f>
        <v>2.0399929460004003E+17</v>
      </c>
      <c r="BRI53" s="1674">
        <f t="shared" ref="BRI53" si="911">BRG53*(1+3.5%)</f>
        <v>2.1113926991104141E+17</v>
      </c>
      <c r="BRK53" s="1674">
        <f t="shared" ref="BRK53" si="912">BRI53*(1+3.5%)</f>
        <v>2.1852914435792784E+17</v>
      </c>
      <c r="BRM53" s="1674">
        <f t="shared" ref="BRM53" si="913">BRK53*(1+3.5%)</f>
        <v>2.261776644104553E+17</v>
      </c>
      <c r="BRO53" s="1674">
        <f t="shared" ref="BRO53" si="914">BRM53*(1+3.5%)</f>
        <v>2.3409388266482122E+17</v>
      </c>
      <c r="BRQ53" s="1674">
        <f t="shared" ref="BRQ53" si="915">BRO53*(1+3.5%)</f>
        <v>2.4228716855808995E+17</v>
      </c>
      <c r="BRS53" s="1674">
        <f t="shared" ref="BRS53" si="916">BRQ53*(1+3.5%)</f>
        <v>2.5076721945762307E+17</v>
      </c>
      <c r="BRU53" s="1674">
        <f t="shared" ref="BRU53" si="917">BRS53*(1+3.5%)</f>
        <v>2.5954407213863987E+17</v>
      </c>
      <c r="BRW53" s="1674">
        <f t="shared" ref="BRW53" si="918">BRU53*(1+3.5%)</f>
        <v>2.6862811466349226E+17</v>
      </c>
      <c r="BRY53" s="1674">
        <f t="shared" ref="BRY53" si="919">BRW53*(1+3.5%)</f>
        <v>2.7803009867671446E+17</v>
      </c>
      <c r="BSA53" s="1674">
        <f t="shared" ref="BSA53" si="920">BRY53*(1+3.5%)</f>
        <v>2.8776115213039946E+17</v>
      </c>
      <c r="BSC53" s="1674">
        <f t="shared" ref="BSC53" si="921">BSA53*(1+3.5%)</f>
        <v>2.9783279245496339E+17</v>
      </c>
      <c r="BSE53" s="1674">
        <f t="shared" ref="BSE53" si="922">BSC53*(1+3.5%)</f>
        <v>3.082569401908871E+17</v>
      </c>
      <c r="BSG53" s="1674">
        <f t="shared" ref="BSG53" si="923">BSE53*(1+3.5%)</f>
        <v>3.1904593309756813E+17</v>
      </c>
      <c r="BSI53" s="1674">
        <f t="shared" ref="BSI53" si="924">BSG53*(1+3.5%)</f>
        <v>3.3021254075598298E+17</v>
      </c>
      <c r="BSK53" s="1674">
        <f t="shared" ref="BSK53" si="925">BSI53*(1+3.5%)</f>
        <v>3.4176997968244237E+17</v>
      </c>
      <c r="BSM53" s="1674">
        <f t="shared" ref="BSM53" si="926">BSK53*(1+3.5%)</f>
        <v>3.5373192897132781E+17</v>
      </c>
      <c r="BSO53" s="1674">
        <f t="shared" ref="BSO53" si="927">BSM53*(1+3.5%)</f>
        <v>3.6611254648532422E+17</v>
      </c>
      <c r="BSQ53" s="1674">
        <f t="shared" ref="BSQ53" si="928">BSO53*(1+3.5%)</f>
        <v>3.7892648561231053E+17</v>
      </c>
      <c r="BSS53" s="1674">
        <f t="shared" ref="BSS53" si="929">BSQ53*(1+3.5%)</f>
        <v>3.9218891260874138E+17</v>
      </c>
      <c r="BSU53" s="1674">
        <f t="shared" ref="BSU53" si="930">BSS53*(1+3.5%)</f>
        <v>4.059155245500473E+17</v>
      </c>
      <c r="BSW53" s="1674">
        <f t="shared" ref="BSW53" si="931">BSU53*(1+3.5%)</f>
        <v>4.2012256790929894E+17</v>
      </c>
      <c r="BSY53" s="1674">
        <f t="shared" ref="BSY53" si="932">BSW53*(1+3.5%)</f>
        <v>4.3482685778612435E+17</v>
      </c>
      <c r="BTA53" s="1674">
        <f t="shared" ref="BTA53" si="933">BSY53*(1+3.5%)</f>
        <v>4.5004579780863866E+17</v>
      </c>
      <c r="BTC53" s="1674">
        <f t="shared" ref="BTC53" si="934">BTA53*(1+3.5%)</f>
        <v>4.6579740073194099E+17</v>
      </c>
      <c r="BTE53" s="1674">
        <f t="shared" ref="BTE53" si="935">BTC53*(1+3.5%)</f>
        <v>4.8210030975755891E+17</v>
      </c>
      <c r="BTG53" s="1674">
        <f t="shared" ref="BTG53" si="936">BTE53*(1+3.5%)</f>
        <v>4.9897382059907341E+17</v>
      </c>
      <c r="BTI53" s="1674">
        <f t="shared" ref="BTI53" si="937">BTG53*(1+3.5%)</f>
        <v>5.1643790432004096E+17</v>
      </c>
      <c r="BTK53" s="1674">
        <f t="shared" ref="BTK53" si="938">BTI53*(1+3.5%)</f>
        <v>5.3451323097124237E+17</v>
      </c>
      <c r="BTM53" s="1674">
        <f t="shared" ref="BTM53" si="939">BTK53*(1+3.5%)</f>
        <v>5.5322119405523584E+17</v>
      </c>
      <c r="BTO53" s="1674">
        <f t="shared" ref="BTO53" si="940">BTM53*(1+3.5%)</f>
        <v>5.7258393584716902E+17</v>
      </c>
      <c r="BTQ53" s="1674">
        <f t="shared" ref="BTQ53" si="941">BTO53*(1+3.5%)</f>
        <v>5.926243736018199E+17</v>
      </c>
      <c r="BTS53" s="1674">
        <f t="shared" ref="BTS53" si="942">BTQ53*(1+3.5%)</f>
        <v>6.1336622667788352E+17</v>
      </c>
      <c r="BTU53" s="1674">
        <f t="shared" ref="BTU53" si="943">BTS53*(1+3.5%)</f>
        <v>6.3483404461160934E+17</v>
      </c>
      <c r="BTW53" s="1674">
        <f t="shared" ref="BTW53" si="944">BTU53*(1+3.5%)</f>
        <v>6.5705323617301568E+17</v>
      </c>
      <c r="BTY53" s="1674">
        <f t="shared" ref="BTY53" si="945">BTW53*(1+3.5%)</f>
        <v>6.8005009943907123E+17</v>
      </c>
      <c r="BUA53" s="1674">
        <f t="shared" ref="BUA53" si="946">BTY53*(1+3.5%)</f>
        <v>7.0385185291943872E+17</v>
      </c>
      <c r="BUC53" s="1674">
        <f t="shared" ref="BUC53" si="947">BUA53*(1+3.5%)</f>
        <v>7.2848666777161907E+17</v>
      </c>
      <c r="BUE53" s="1674">
        <f t="shared" ref="BUE53" si="948">BUC53*(1+3.5%)</f>
        <v>7.5398370114362573E+17</v>
      </c>
      <c r="BUG53" s="1674">
        <f t="shared" ref="BUG53" si="949">BUE53*(1+3.5%)</f>
        <v>7.8037313068365261E+17</v>
      </c>
      <c r="BUI53" s="1674">
        <f t="shared" ref="BUI53" si="950">BUG53*(1+3.5%)</f>
        <v>8.0768619025758042E+17</v>
      </c>
      <c r="BUK53" s="1674">
        <f t="shared" ref="BUK53" si="951">BUI53*(1+3.5%)</f>
        <v>8.3595520691659571E+17</v>
      </c>
      <c r="BUM53" s="1674">
        <f t="shared" ref="BUM53" si="952">BUK53*(1+3.5%)</f>
        <v>8.6521363915867648E+17</v>
      </c>
      <c r="BUO53" s="1674">
        <f t="shared" ref="BUO53" si="953">BUM53*(1+3.5%)</f>
        <v>8.9549611652923008E+17</v>
      </c>
      <c r="BUQ53" s="1674">
        <f t="shared" ref="BUQ53" si="954">BUO53*(1+3.5%)</f>
        <v>9.2683848060775309E+17</v>
      </c>
      <c r="BUS53" s="1674">
        <f t="shared" ref="BUS53" si="955">BUQ53*(1+3.5%)</f>
        <v>9.5927782742902438E+17</v>
      </c>
      <c r="BUU53" s="1674">
        <f t="shared" ref="BUU53" si="956">BUS53*(1+3.5%)</f>
        <v>9.9285255138904013E+17</v>
      </c>
      <c r="BUW53" s="1674">
        <f t="shared" ref="BUW53" si="957">BUU53*(1+3.5%)</f>
        <v>1.0276023906876564E+18</v>
      </c>
      <c r="BUY53" s="1674">
        <f t="shared" ref="BUY53" si="958">BUW53*(1+3.5%)</f>
        <v>1.0635684743617243E+18</v>
      </c>
      <c r="BVA53" s="1674">
        <f t="shared" ref="BVA53" si="959">BUY53*(1+3.5%)</f>
        <v>1.1007933709643845E+18</v>
      </c>
      <c r="BVC53" s="1674">
        <f t="shared" ref="BVC53" si="960">BVA53*(1+3.5%)</f>
        <v>1.1393211389481379E+18</v>
      </c>
      <c r="BVE53" s="1674">
        <f t="shared" ref="BVE53" si="961">BVC53*(1+3.5%)</f>
        <v>1.1791973788113226E+18</v>
      </c>
      <c r="BVG53" s="1674">
        <f t="shared" ref="BVG53" si="962">BVE53*(1+3.5%)</f>
        <v>1.2204692870697188E+18</v>
      </c>
      <c r="BVI53" s="1674">
        <f t="shared" ref="BVI53" si="963">BVG53*(1+3.5%)</f>
        <v>1.2631857121171589E+18</v>
      </c>
      <c r="BVK53" s="1674">
        <f t="shared" ref="BVK53" si="964">BVI53*(1+3.5%)</f>
        <v>1.3073972120412593E+18</v>
      </c>
      <c r="BVM53" s="1674">
        <f t="shared" ref="BVM53" si="965">BVK53*(1+3.5%)</f>
        <v>1.3531561144627034E+18</v>
      </c>
      <c r="BVO53" s="1674">
        <f t="shared" ref="BVO53" si="966">BVM53*(1+3.5%)</f>
        <v>1.4005165784688978E+18</v>
      </c>
      <c r="BVQ53" s="1674">
        <f t="shared" ref="BVQ53" si="967">BVO53*(1+3.5%)</f>
        <v>1.4495346587153091E+18</v>
      </c>
      <c r="BVS53" s="1674">
        <f t="shared" ref="BVS53" si="968">BVQ53*(1+3.5%)</f>
        <v>1.5002683717703447E+18</v>
      </c>
      <c r="BVU53" s="1674">
        <f t="shared" ref="BVU53" si="969">BVS53*(1+3.5%)</f>
        <v>1.5527777647823066E+18</v>
      </c>
      <c r="BVW53" s="1674">
        <f t="shared" ref="BVW53" si="970">BVU53*(1+3.5%)</f>
        <v>1.607124986549687E+18</v>
      </c>
      <c r="BVY53" s="1674">
        <f t="shared" ref="BVY53" si="971">BVW53*(1+3.5%)</f>
        <v>1.6633743610789261E+18</v>
      </c>
      <c r="BWA53" s="1674">
        <f t="shared" ref="BWA53" si="972">BVY53*(1+3.5%)</f>
        <v>1.7215924637166884E+18</v>
      </c>
      <c r="BWC53" s="1674">
        <f t="shared" ref="BWC53" si="973">BWA53*(1+3.5%)</f>
        <v>1.7818481999467722E+18</v>
      </c>
      <c r="BWE53" s="1674">
        <f t="shared" ref="BWE53" si="974">BWC53*(1+3.5%)</f>
        <v>1.8442128869449091E+18</v>
      </c>
      <c r="BWG53" s="1674">
        <f t="shared" ref="BWG53" si="975">BWE53*(1+3.5%)</f>
        <v>1.9087603379879808E+18</v>
      </c>
      <c r="BWI53" s="1674">
        <f t="shared" ref="BWI53" si="976">BWG53*(1+3.5%)</f>
        <v>1.9755669498175601E+18</v>
      </c>
      <c r="BWK53" s="1674">
        <f t="shared" ref="BWK53" si="977">BWI53*(1+3.5%)</f>
        <v>2.0447117930611745E+18</v>
      </c>
      <c r="BWM53" s="1674">
        <f t="shared" ref="BWM53" si="978">BWK53*(1+3.5%)</f>
        <v>2.1162767058183155E+18</v>
      </c>
      <c r="BWO53" s="1674">
        <f t="shared" ref="BWO53" si="979">BWM53*(1+3.5%)</f>
        <v>2.1903463905219564E+18</v>
      </c>
      <c r="BWQ53" s="1674">
        <f t="shared" ref="BWQ53" si="980">BWO53*(1+3.5%)</f>
        <v>2.2670085141902246E+18</v>
      </c>
      <c r="BWS53" s="1674">
        <f t="shared" ref="BWS53" si="981">BWQ53*(1+3.5%)</f>
        <v>2.3463538121868826E+18</v>
      </c>
      <c r="BWU53" s="1674">
        <f t="shared" ref="BWU53" si="982">BWS53*(1+3.5%)</f>
        <v>2.4284761956134231E+18</v>
      </c>
      <c r="BWW53" s="1674">
        <f t="shared" ref="BWW53" si="983">BWU53*(1+3.5%)</f>
        <v>2.5134728624598927E+18</v>
      </c>
      <c r="BWY53" s="1674">
        <f t="shared" ref="BWY53" si="984">BWW53*(1+3.5%)</f>
        <v>2.6014444126459889E+18</v>
      </c>
      <c r="BXA53" s="1674">
        <f t="shared" ref="BXA53" si="985">BWY53*(1+3.5%)</f>
        <v>2.692494967088598E+18</v>
      </c>
      <c r="BXC53" s="1674">
        <f t="shared" ref="BXC53" si="986">BXA53*(1+3.5%)</f>
        <v>2.7867322909366989E+18</v>
      </c>
      <c r="BXE53" s="1674">
        <f t="shared" ref="BXE53" si="987">BXC53*(1+3.5%)</f>
        <v>2.8842679211194829E+18</v>
      </c>
      <c r="BXG53" s="1674">
        <f t="shared" ref="BXG53" si="988">BXE53*(1+3.5%)</f>
        <v>2.9852172983586647E+18</v>
      </c>
      <c r="BXI53" s="1674">
        <f t="shared" ref="BXI53" si="989">BXG53*(1+3.5%)</f>
        <v>3.0896999038012175E+18</v>
      </c>
      <c r="BXK53" s="1674">
        <f t="shared" ref="BXK53" si="990">BXI53*(1+3.5%)</f>
        <v>3.19783940043426E+18</v>
      </c>
      <c r="BXM53" s="1674">
        <f t="shared" ref="BXM53" si="991">BXK53*(1+3.5%)</f>
        <v>3.3097637794494587E+18</v>
      </c>
      <c r="BXO53" s="1674">
        <f t="shared" ref="BXO53" si="992">BXM53*(1+3.5%)</f>
        <v>3.4256055117301893E+18</v>
      </c>
      <c r="BXQ53" s="1674">
        <f t="shared" ref="BXQ53" si="993">BXO53*(1+3.5%)</f>
        <v>3.5455017046407455E+18</v>
      </c>
      <c r="BXS53" s="1674">
        <f t="shared" ref="BXS53" si="994">BXQ53*(1+3.5%)</f>
        <v>3.6695942643031711E+18</v>
      </c>
      <c r="BXU53" s="1674">
        <f t="shared" ref="BXU53" si="995">BXS53*(1+3.5%)</f>
        <v>3.7980300635537818E+18</v>
      </c>
      <c r="BXW53" s="1674">
        <f t="shared" ref="BXW53" si="996">BXU53*(1+3.5%)</f>
        <v>3.9309611157781637E+18</v>
      </c>
      <c r="BXY53" s="1674">
        <f t="shared" ref="BXY53" si="997">BXW53*(1+3.5%)</f>
        <v>4.068544754830399E+18</v>
      </c>
      <c r="BYA53" s="1674">
        <f t="shared" ref="BYA53" si="998">BXY53*(1+3.5%)</f>
        <v>4.2109438212494628E+18</v>
      </c>
      <c r="BYC53" s="1674">
        <f t="shared" ref="BYC53" si="999">BYA53*(1+3.5%)</f>
        <v>4.3583268549931935E+18</v>
      </c>
      <c r="BYE53" s="1674">
        <f t="shared" ref="BYE53" si="1000">BYC53*(1+3.5%)</f>
        <v>4.5108682949179551E+18</v>
      </c>
      <c r="BYG53" s="1674">
        <f t="shared" ref="BYG53" si="1001">BYE53*(1+3.5%)</f>
        <v>4.6687486852400835E+18</v>
      </c>
      <c r="BYI53" s="1674">
        <f t="shared" ref="BYI53" si="1002">BYG53*(1+3.5%)</f>
        <v>4.8321548892234865E+18</v>
      </c>
      <c r="BYK53" s="1674">
        <f t="shared" ref="BYK53" si="1003">BYI53*(1+3.5%)</f>
        <v>5.0012803103463086E+18</v>
      </c>
      <c r="BYM53" s="1674">
        <f t="shared" ref="BYM53" si="1004">BYK53*(1+3.5%)</f>
        <v>5.1763251212084285E+18</v>
      </c>
      <c r="BYO53" s="1674">
        <f t="shared" ref="BYO53" si="1005">BYM53*(1+3.5%)</f>
        <v>5.3574965004507228E+18</v>
      </c>
      <c r="BYQ53" s="1674">
        <f t="shared" ref="BYQ53" si="1006">BYO53*(1+3.5%)</f>
        <v>5.5450088779664978E+18</v>
      </c>
      <c r="BYS53" s="1674">
        <f t="shared" ref="BYS53" si="1007">BYQ53*(1+3.5%)</f>
        <v>5.7390841886953247E+18</v>
      </c>
      <c r="BYU53" s="1674">
        <f t="shared" ref="BYU53" si="1008">BYS53*(1+3.5%)</f>
        <v>5.9399521352996608E+18</v>
      </c>
      <c r="BYW53" s="1674">
        <f t="shared" ref="BYW53" si="1009">BYU53*(1+3.5%)</f>
        <v>6.1478504600351488E+18</v>
      </c>
      <c r="BYY53" s="1674">
        <f t="shared" ref="BYY53" si="1010">BYW53*(1+3.5%)</f>
        <v>6.3630252261363784E+18</v>
      </c>
      <c r="BZA53" s="1674">
        <f t="shared" ref="BZA53" si="1011">BYY53*(1+3.5%)</f>
        <v>6.5857311090511514E+18</v>
      </c>
      <c r="BZC53" s="1674">
        <f t="shared" ref="BZC53" si="1012">BZA53*(1+3.5%)</f>
        <v>6.8162316978679409E+18</v>
      </c>
      <c r="BZE53" s="1674">
        <f t="shared" ref="BZE53" si="1013">BZC53*(1+3.5%)</f>
        <v>7.0547998072933181E+18</v>
      </c>
      <c r="BZG53" s="1674">
        <f t="shared" ref="BZG53" si="1014">BZE53*(1+3.5%)</f>
        <v>7.3017178005485834E+18</v>
      </c>
      <c r="BZI53" s="1674">
        <f t="shared" ref="BZI53" si="1015">BZG53*(1+3.5%)</f>
        <v>7.5572779235677829E+18</v>
      </c>
      <c r="BZK53" s="1674">
        <f t="shared" ref="BZK53" si="1016">BZI53*(1+3.5%)</f>
        <v>7.8217826508926546E+18</v>
      </c>
      <c r="BZM53" s="1674">
        <f t="shared" ref="BZM53" si="1017">BZK53*(1+3.5%)</f>
        <v>8.095545043673897E+18</v>
      </c>
      <c r="BZO53" s="1674">
        <f t="shared" ref="BZO53" si="1018">BZM53*(1+3.5%)</f>
        <v>8.3788891202024827E+18</v>
      </c>
      <c r="BZQ53" s="1674">
        <f t="shared" ref="BZQ53" si="1019">BZO53*(1+3.5%)</f>
        <v>8.6721502394095688E+18</v>
      </c>
      <c r="BZS53" s="1674">
        <f t="shared" ref="BZS53" si="1020">BZQ53*(1+3.5%)</f>
        <v>8.9756754977889034E+18</v>
      </c>
      <c r="BZU53" s="1674">
        <f t="shared" ref="BZU53" si="1021">BZS53*(1+3.5%)</f>
        <v>9.2898241402115133E+18</v>
      </c>
      <c r="BZW53" s="1674">
        <f t="shared" ref="BZW53" si="1022">BZU53*(1+3.5%)</f>
        <v>9.6149679851189146E+18</v>
      </c>
      <c r="BZY53" s="1674">
        <f t="shared" ref="BZY53" si="1023">BZW53*(1+3.5%)</f>
        <v>9.9514918645980754E+18</v>
      </c>
      <c r="CAA53" s="1674">
        <f t="shared" ref="CAA53" si="1024">BZY53*(1+3.5%)</f>
        <v>1.0299794079859007E+19</v>
      </c>
      <c r="CAC53" s="1674">
        <f t="shared" ref="CAC53" si="1025">CAA53*(1+3.5%)</f>
        <v>1.0660286872654072E+19</v>
      </c>
      <c r="CAE53" s="1674">
        <f t="shared" ref="CAE53" si="1026">CAC53*(1+3.5%)</f>
        <v>1.1033396913196964E+19</v>
      </c>
      <c r="CAG53" s="1674">
        <f t="shared" ref="CAG53" si="1027">CAE53*(1+3.5%)</f>
        <v>1.1419565805158857E+19</v>
      </c>
      <c r="CAI53" s="1674">
        <f t="shared" ref="CAI53" si="1028">CAG53*(1+3.5%)</f>
        <v>1.1819250608339415E+19</v>
      </c>
      <c r="CAK53" s="1674">
        <f t="shared" ref="CAK53" si="1029">CAI53*(1+3.5%)</f>
        <v>1.2232924379631294E+19</v>
      </c>
      <c r="CAM53" s="1674">
        <f t="shared" ref="CAM53" si="1030">CAK53*(1+3.5%)</f>
        <v>1.2661076732918389E+19</v>
      </c>
      <c r="CAO53" s="1674">
        <f t="shared" ref="CAO53" si="1031">CAM53*(1+3.5%)</f>
        <v>1.3104214418570531E+19</v>
      </c>
      <c r="CAQ53" s="1674">
        <f t="shared" ref="CAQ53" si="1032">CAO53*(1+3.5%)</f>
        <v>1.3562861923220498E+19</v>
      </c>
      <c r="CAS53" s="1674">
        <f t="shared" ref="CAS53" si="1033">CAQ53*(1+3.5%)</f>
        <v>1.4037562090533214E+19</v>
      </c>
      <c r="CAU53" s="1674">
        <f t="shared" ref="CAU53" si="1034">CAS53*(1+3.5%)</f>
        <v>1.4528876763701875E+19</v>
      </c>
      <c r="CAW53" s="1674">
        <f t="shared" ref="CAW53" si="1035">CAU53*(1+3.5%)</f>
        <v>1.5037387450431439E+19</v>
      </c>
      <c r="CAY53" s="1674">
        <f t="shared" ref="CAY53" si="1036">CAW53*(1+3.5%)</f>
        <v>1.5563696011196539E+19</v>
      </c>
      <c r="CBA53" s="1674">
        <f t="shared" ref="CBA53" si="1037">CAY53*(1+3.5%)</f>
        <v>1.6108425371588415E+19</v>
      </c>
      <c r="CBC53" s="1674">
        <f t="shared" ref="CBC53" si="1038">CBA53*(1+3.5%)</f>
        <v>1.6672220259594009E+19</v>
      </c>
      <c r="CBE53" s="1674">
        <f t="shared" ref="CBE53" si="1039">CBC53*(1+3.5%)</f>
        <v>1.7255747968679797E+19</v>
      </c>
      <c r="CBG53" s="1674">
        <f t="shared" ref="CBG53" si="1040">CBE53*(1+3.5%)</f>
        <v>1.7859699147583588E+19</v>
      </c>
      <c r="CBI53" s="1674">
        <f t="shared" ref="CBI53" si="1041">CBG53*(1+3.5%)</f>
        <v>1.8484788617749012E+19</v>
      </c>
      <c r="CBK53" s="1674">
        <f t="shared" ref="CBK53" si="1042">CBI53*(1+3.5%)</f>
        <v>1.9131756219370226E+19</v>
      </c>
      <c r="CBM53" s="1674">
        <f t="shared" ref="CBM53" si="1043">CBK53*(1+3.5%)</f>
        <v>1.9801367687048184E+19</v>
      </c>
      <c r="CBO53" s="1674">
        <f t="shared" ref="CBO53" si="1044">CBM53*(1+3.5%)</f>
        <v>2.049441555609487E+19</v>
      </c>
      <c r="CBQ53" s="1674">
        <f t="shared" ref="CBQ53" si="1045">CBO53*(1+3.5%)</f>
        <v>2.1211720100558189E+19</v>
      </c>
      <c r="CBS53" s="1674">
        <f t="shared" ref="CBS53" si="1046">CBQ53*(1+3.5%)</f>
        <v>2.1954130304077722E+19</v>
      </c>
      <c r="CBU53" s="1674">
        <f t="shared" ref="CBU53" si="1047">CBS53*(1+3.5%)</f>
        <v>2.2722524864720441E+19</v>
      </c>
      <c r="CBW53" s="1674">
        <f t="shared" ref="CBW53" si="1048">CBU53*(1+3.5%)</f>
        <v>2.3517813234985656E+19</v>
      </c>
      <c r="CBY53" s="1674">
        <f t="shared" ref="CBY53" si="1049">CBW53*(1+3.5%)</f>
        <v>2.4340936698210152E+19</v>
      </c>
      <c r="CCA53" s="1674">
        <f t="shared" ref="CCA53" si="1050">CBY53*(1+3.5%)</f>
        <v>2.5192869482647507E+19</v>
      </c>
      <c r="CCC53" s="1674">
        <f t="shared" ref="CCC53" si="1051">CCA53*(1+3.5%)</f>
        <v>2.6074619914540167E+19</v>
      </c>
      <c r="CCE53" s="1674">
        <f t="shared" ref="CCE53" si="1052">CCC53*(1+3.5%)</f>
        <v>2.6987231611549069E+19</v>
      </c>
      <c r="CCG53" s="1674">
        <f t="shared" ref="CCG53" si="1053">CCE53*(1+3.5%)</f>
        <v>2.7931784717953286E+19</v>
      </c>
      <c r="CCI53" s="1674">
        <f t="shared" ref="CCI53" si="1054">CCG53*(1+3.5%)</f>
        <v>2.8909397183081648E+19</v>
      </c>
      <c r="CCK53" s="1674">
        <f t="shared" ref="CCK53" si="1055">CCI53*(1+3.5%)</f>
        <v>2.9921226084489503E+19</v>
      </c>
      <c r="CCM53" s="1674">
        <f t="shared" ref="CCM53" si="1056">CCK53*(1+3.5%)</f>
        <v>3.0968468997446631E+19</v>
      </c>
      <c r="CCO53" s="1674">
        <f t="shared" ref="CCO53" si="1057">CCM53*(1+3.5%)</f>
        <v>3.2052365412357259E+19</v>
      </c>
      <c r="CCQ53" s="1674">
        <f t="shared" ref="CCQ53" si="1058">CCO53*(1+3.5%)</f>
        <v>3.3174198201789759E+19</v>
      </c>
      <c r="CCS53" s="1674">
        <f t="shared" ref="CCS53" si="1059">CCQ53*(1+3.5%)</f>
        <v>3.4335295138852397E+19</v>
      </c>
      <c r="CCU53" s="1674">
        <f t="shared" ref="CCU53" si="1060">CCS53*(1+3.5%)</f>
        <v>3.5537030468712227E+19</v>
      </c>
      <c r="CCW53" s="1674">
        <f t="shared" ref="CCW53" si="1061">CCU53*(1+3.5%)</f>
        <v>3.6780826535117152E+19</v>
      </c>
      <c r="CCY53" s="1674">
        <f t="shared" ref="CCY53" si="1062">CCW53*(1+3.5%)</f>
        <v>3.8068155463846248E+19</v>
      </c>
      <c r="CDA53" s="1674">
        <f t="shared" ref="CDA53" si="1063">CCY53*(1+3.5%)</f>
        <v>3.9400540905080865E+19</v>
      </c>
      <c r="CDC53" s="1674">
        <f t="shared" ref="CDC53" si="1064">CDA53*(1+3.5%)</f>
        <v>4.0779559836758696E+19</v>
      </c>
      <c r="CDE53" s="1674">
        <f t="shared" ref="CDE53" si="1065">CDC53*(1+3.5%)</f>
        <v>4.2206844431045247E+19</v>
      </c>
      <c r="CDG53" s="1674">
        <f t="shared" ref="CDG53" si="1066">CDE53*(1+3.5%)</f>
        <v>4.3684083986131829E+19</v>
      </c>
      <c r="CDI53" s="1674">
        <f t="shared" ref="CDI53" si="1067">CDG53*(1+3.5%)</f>
        <v>4.5213026925646438E+19</v>
      </c>
      <c r="CDK53" s="1674">
        <f t="shared" ref="CDK53" si="1068">CDI53*(1+3.5%)</f>
        <v>4.6795482868044063E+19</v>
      </c>
      <c r="CDM53" s="1674">
        <f t="shared" ref="CDM53" si="1069">CDK53*(1+3.5%)</f>
        <v>4.8433324768425599E+19</v>
      </c>
      <c r="CDO53" s="1674">
        <f t="shared" ref="CDO53" si="1070">CDM53*(1+3.5%)</f>
        <v>5.012849113532049E+19</v>
      </c>
      <c r="CDQ53" s="1674">
        <f t="shared" ref="CDQ53" si="1071">CDO53*(1+3.5%)</f>
        <v>5.18829883250567E+19</v>
      </c>
      <c r="CDS53" s="1674">
        <f t="shared" ref="CDS53" si="1072">CDQ53*(1+3.5%)</f>
        <v>5.3698892916433682E+19</v>
      </c>
      <c r="CDU53" s="1674">
        <f t="shared" ref="CDU53" si="1073">CDS53*(1+3.5%)</f>
        <v>5.5578354168508858E+19</v>
      </c>
      <c r="CDW53" s="1674">
        <f t="shared" ref="CDW53" si="1074">CDU53*(1+3.5%)</f>
        <v>5.7523596564406665E+19</v>
      </c>
      <c r="CDY53" s="1674">
        <f t="shared" ref="CDY53" si="1075">CDW53*(1+3.5%)</f>
        <v>5.9536922444160893E+19</v>
      </c>
      <c r="CEA53" s="1674">
        <f t="shared" ref="CEA53" si="1076">CDY53*(1+3.5%)</f>
        <v>6.1620714729706521E+19</v>
      </c>
      <c r="CEC53" s="1674">
        <f t="shared" ref="CEC53" si="1077">CEA53*(1+3.5%)</f>
        <v>6.3777439745246241E+19</v>
      </c>
      <c r="CEE53" s="1674">
        <f t="shared" ref="CEE53" si="1078">CEC53*(1+3.5%)</f>
        <v>6.6009650136329855E+19</v>
      </c>
      <c r="CEG53" s="1674">
        <f t="shared" ref="CEG53" si="1079">CEE53*(1+3.5%)</f>
        <v>6.8319987891101393E+19</v>
      </c>
      <c r="CEI53" s="1674">
        <f t="shared" ref="CEI53" si="1080">CEG53*(1+3.5%)</f>
        <v>7.0711187467289936E+19</v>
      </c>
      <c r="CEK53" s="1674">
        <f t="shared" ref="CEK53" si="1081">CEI53*(1+3.5%)</f>
        <v>7.3186079028645077E+19</v>
      </c>
      <c r="CEM53" s="1674">
        <f t="shared" ref="CEM53" si="1082">CEK53*(1+3.5%)</f>
        <v>7.5747591794647646E+19</v>
      </c>
      <c r="CEO53" s="1674">
        <f t="shared" ref="CEO53" si="1083">CEM53*(1+3.5%)</f>
        <v>7.8398757507460301E+19</v>
      </c>
      <c r="CEQ53" s="1674">
        <f t="shared" ref="CEQ53" si="1084">CEO53*(1+3.5%)</f>
        <v>8.1142714020221403E+19</v>
      </c>
      <c r="CES53" s="1674">
        <f t="shared" ref="CES53" si="1085">CEQ53*(1+3.5%)</f>
        <v>8.398270901092914E+19</v>
      </c>
      <c r="CEU53" s="1674">
        <f t="shared" ref="CEU53" si="1086">CES53*(1+3.5%)</f>
        <v>8.692210382631166E+19</v>
      </c>
      <c r="CEW53" s="1674">
        <f t="shared" ref="CEW53" si="1087">CEU53*(1+3.5%)</f>
        <v>8.9964377460232569E+19</v>
      </c>
      <c r="CEY53" s="1674">
        <f t="shared" ref="CEY53" si="1088">CEW53*(1+3.5%)</f>
        <v>9.31131306713407E+19</v>
      </c>
      <c r="CFA53" s="1674">
        <f t="shared" ref="CFA53" si="1089">CEY53*(1+3.5%)</f>
        <v>9.6372090244837622E+19</v>
      </c>
      <c r="CFC53" s="1674">
        <f t="shared" ref="CFC53" si="1090">CFA53*(1+3.5%)</f>
        <v>9.9745113403406926E+19</v>
      </c>
      <c r="CFE53" s="1674">
        <f t="shared" ref="CFE53" si="1091">CFC53*(1+3.5%)</f>
        <v>1.0323619237252615E+20</v>
      </c>
      <c r="CFG53" s="1674">
        <f t="shared" ref="CFG53" si="1092">CFE53*(1+3.5%)</f>
        <v>1.0684945910556456E+20</v>
      </c>
      <c r="CFI53" s="1674">
        <f t="shared" ref="CFI53" si="1093">CFG53*(1+3.5%)</f>
        <v>1.1058919017425931E+20</v>
      </c>
      <c r="CFK53" s="1674">
        <f t="shared" ref="CFK53" si="1094">CFI53*(1+3.5%)</f>
        <v>1.1445981183035838E+20</v>
      </c>
      <c r="CFM53" s="1674">
        <f t="shared" ref="CFM53" si="1095">CFK53*(1+3.5%)</f>
        <v>1.1846590524442092E+20</v>
      </c>
      <c r="CFO53" s="1674">
        <f t="shared" ref="CFO53" si="1096">CFM53*(1+3.5%)</f>
        <v>1.2261221192797564E+20</v>
      </c>
      <c r="CFQ53" s="1674">
        <f t="shared" ref="CFQ53" si="1097">CFO53*(1+3.5%)</f>
        <v>1.2690363934545478E+20</v>
      </c>
      <c r="CFS53" s="1674">
        <f t="shared" ref="CFS53" si="1098">CFQ53*(1+3.5%)</f>
        <v>1.3134526672254568E+20</v>
      </c>
      <c r="CFU53" s="1674">
        <f t="shared" ref="CFU53" si="1099">CFS53*(1+3.5%)</f>
        <v>1.3594235105783477E+20</v>
      </c>
      <c r="CFW53" s="1674">
        <f t="shared" ref="CFW53" si="1100">CFU53*(1+3.5%)</f>
        <v>1.4070033334485898E+20</v>
      </c>
      <c r="CFY53" s="1674">
        <f t="shared" ref="CFY53" si="1101">CFW53*(1+3.5%)</f>
        <v>1.4562484501192904E+20</v>
      </c>
      <c r="CGA53" s="1674">
        <f t="shared" ref="CGA53" si="1102">CFY53*(1+3.5%)</f>
        <v>1.5072171458734653E+20</v>
      </c>
      <c r="CGC53" s="1674">
        <f t="shared" ref="CGC53" si="1103">CGA53*(1+3.5%)</f>
        <v>1.5599697459790365E+20</v>
      </c>
      <c r="CGE53" s="1674">
        <f t="shared" ref="CGE53" si="1104">CGC53*(1+3.5%)</f>
        <v>1.6145686870883025E+20</v>
      </c>
      <c r="CGG53" s="1674">
        <f t="shared" ref="CGG53" si="1105">CGE53*(1+3.5%)</f>
        <v>1.6710785911363928E+20</v>
      </c>
      <c r="CGI53" s="1674">
        <f t="shared" ref="CGI53" si="1106">CGG53*(1+3.5%)</f>
        <v>1.7295663418261665E+20</v>
      </c>
      <c r="CGK53" s="1674">
        <f t="shared" ref="CGK53" si="1107">CGI53*(1+3.5%)</f>
        <v>1.790101163790082E+20</v>
      </c>
      <c r="CGM53" s="1674">
        <f t="shared" ref="CGM53" si="1108">CGK53*(1+3.5%)</f>
        <v>1.8527547045227348E+20</v>
      </c>
      <c r="CGO53" s="1674">
        <f t="shared" ref="CGO53" si="1109">CGM53*(1+3.5%)</f>
        <v>1.9176011191810304E+20</v>
      </c>
      <c r="CGQ53" s="1674">
        <f t="shared" ref="CGQ53" si="1110">CGO53*(1+3.5%)</f>
        <v>1.9847171583523661E+20</v>
      </c>
      <c r="CGS53" s="1674">
        <f t="shared" ref="CGS53" si="1111">CGQ53*(1+3.5%)</f>
        <v>2.0541822588946989E+20</v>
      </c>
      <c r="CGU53" s="1674">
        <f t="shared" ref="CGU53" si="1112">CGS53*(1+3.5%)</f>
        <v>2.1260786379560131E+20</v>
      </c>
      <c r="CGW53" s="1674">
        <f t="shared" ref="CGW53" si="1113">CGU53*(1+3.5%)</f>
        <v>2.2004913902844733E+20</v>
      </c>
      <c r="CGY53" s="1674">
        <f t="shared" ref="CGY53" si="1114">CGW53*(1+3.5%)</f>
        <v>2.2775085889444295E+20</v>
      </c>
      <c r="CHA53" s="1674">
        <f t="shared" ref="CHA53" si="1115">CGY53*(1+3.5%)</f>
        <v>2.3572213895574844E+20</v>
      </c>
      <c r="CHC53" s="1674">
        <f t="shared" ref="CHC53" si="1116">CHA53*(1+3.5%)</f>
        <v>2.4397241381919962E+20</v>
      </c>
      <c r="CHE53" s="1674">
        <f t="shared" ref="CHE53" si="1117">CHC53*(1+3.5%)</f>
        <v>2.5251144830287158E+20</v>
      </c>
      <c r="CHG53" s="1674">
        <f t="shared" ref="CHG53" si="1118">CHE53*(1+3.5%)</f>
        <v>2.6134934899347207E+20</v>
      </c>
      <c r="CHI53" s="1674">
        <f t="shared" ref="CHI53" si="1119">CHG53*(1+3.5%)</f>
        <v>2.7049657620824356E+20</v>
      </c>
      <c r="CHK53" s="1674">
        <f t="shared" ref="CHK53" si="1120">CHI53*(1+3.5%)</f>
        <v>2.7996395637553204E+20</v>
      </c>
      <c r="CHM53" s="1674">
        <f t="shared" ref="CHM53" si="1121">CHK53*(1+3.5%)</f>
        <v>2.8976269484867564E+20</v>
      </c>
      <c r="CHO53" s="1674">
        <f t="shared" ref="CHO53" si="1122">CHM53*(1+3.5%)</f>
        <v>2.9990438916837927E+20</v>
      </c>
      <c r="CHQ53" s="1674">
        <f t="shared" ref="CHQ53" si="1123">CHO53*(1+3.5%)</f>
        <v>3.1040104278927252E+20</v>
      </c>
      <c r="CHS53" s="1674">
        <f t="shared" ref="CHS53" si="1124">CHQ53*(1+3.5%)</f>
        <v>3.2126507928689705E+20</v>
      </c>
      <c r="CHU53" s="1674">
        <f t="shared" ref="CHU53" si="1125">CHS53*(1+3.5%)</f>
        <v>3.3250935706193841E+20</v>
      </c>
      <c r="CHW53" s="1674">
        <f t="shared" ref="CHW53" si="1126">CHU53*(1+3.5%)</f>
        <v>3.4414718455910623E+20</v>
      </c>
      <c r="CHY53" s="1674">
        <f t="shared" ref="CHY53" si="1127">CHW53*(1+3.5%)</f>
        <v>3.5619233601867494E+20</v>
      </c>
      <c r="CIA53" s="1674">
        <f t="shared" ref="CIA53" si="1128">CHY53*(1+3.5%)</f>
        <v>3.6865906777932851E+20</v>
      </c>
      <c r="CIC53" s="1674">
        <f t="shared" ref="CIC53" si="1129">CIA53*(1+3.5%)</f>
        <v>3.8156213515160499E+20</v>
      </c>
      <c r="CIE53" s="1674">
        <f t="shared" ref="CIE53" si="1130">CIC53*(1+3.5%)</f>
        <v>3.9491680988191116E+20</v>
      </c>
      <c r="CIG53" s="1674">
        <f t="shared" ref="CIG53" si="1131">CIE53*(1+3.5%)</f>
        <v>4.0873889822777803E+20</v>
      </c>
      <c r="CII53" s="1674">
        <f t="shared" ref="CII53" si="1132">CIG53*(1+3.5%)</f>
        <v>4.2304475966575025E+20</v>
      </c>
      <c r="CIK53" s="1674">
        <f t="shared" ref="CIK53" si="1133">CII53*(1+3.5%)</f>
        <v>4.3785132625405149E+20</v>
      </c>
      <c r="CIM53" s="1674">
        <f t="shared" ref="CIM53" si="1134">CIK53*(1+3.5%)</f>
        <v>4.5317612267294327E+20</v>
      </c>
      <c r="CIO53" s="1674">
        <f t="shared" ref="CIO53" si="1135">CIM53*(1+3.5%)</f>
        <v>4.6903728696649626E+20</v>
      </c>
      <c r="CIQ53" s="1674">
        <f t="shared" ref="CIQ53" si="1136">CIO53*(1+3.5%)</f>
        <v>4.8545359201032359E+20</v>
      </c>
      <c r="CIS53" s="1674">
        <f t="shared" ref="CIS53" si="1137">CIQ53*(1+3.5%)</f>
        <v>5.024444677306849E+20</v>
      </c>
      <c r="CIU53" s="1674">
        <f t="shared" ref="CIU53" si="1138">CIS53*(1+3.5%)</f>
        <v>5.2003002410125885E+20</v>
      </c>
      <c r="CIW53" s="1674">
        <f t="shared" ref="CIW53" si="1139">CIU53*(1+3.5%)</f>
        <v>5.3823107494480288E+20</v>
      </c>
      <c r="CIY53" s="1674">
        <f t="shared" ref="CIY53" si="1140">CIW53*(1+3.5%)</f>
        <v>5.5706916256787097E+20</v>
      </c>
      <c r="CJA53" s="1674">
        <f t="shared" ref="CJA53" si="1141">CIY53*(1+3.5%)</f>
        <v>5.7656658325774644E+20</v>
      </c>
      <c r="CJC53" s="1674">
        <f t="shared" ref="CJC53" si="1142">CJA53*(1+3.5%)</f>
        <v>5.9674641367176747E+20</v>
      </c>
      <c r="CJE53" s="1674">
        <f t="shared" ref="CJE53" si="1143">CJC53*(1+3.5%)</f>
        <v>6.1763253815027932E+20</v>
      </c>
      <c r="CJG53" s="1674">
        <f t="shared" ref="CJG53" si="1144">CJE53*(1+3.5%)</f>
        <v>6.392496769855391E+20</v>
      </c>
      <c r="CJI53" s="1674">
        <f t="shared" ref="CJI53" si="1145">CJG53*(1+3.5%)</f>
        <v>6.6162341568003296E+20</v>
      </c>
      <c r="CJK53" s="1674">
        <f t="shared" ref="CJK53" si="1146">CJI53*(1+3.5%)</f>
        <v>6.8478023522883404E+20</v>
      </c>
      <c r="CJM53" s="1674">
        <f t="shared" ref="CJM53" si="1147">CJK53*(1+3.5%)</f>
        <v>7.0874754346184317E+20</v>
      </c>
      <c r="CJO53" s="1674">
        <f t="shared" ref="CJO53" si="1148">CJM53*(1+3.5%)</f>
        <v>7.3355370748300768E+20</v>
      </c>
      <c r="CJQ53" s="1674">
        <f t="shared" ref="CJQ53" si="1149">CJO53*(1+3.5%)</f>
        <v>7.5922808724491285E+20</v>
      </c>
      <c r="CJS53" s="1674">
        <f t="shared" ref="CJS53" si="1150">CJQ53*(1+3.5%)</f>
        <v>7.858010702984847E+20</v>
      </c>
      <c r="CJU53" s="1674">
        <f t="shared" ref="CJU53" si="1151">CJS53*(1+3.5%)</f>
        <v>8.1330410775893154E+20</v>
      </c>
      <c r="CJW53" s="1674">
        <f t="shared" ref="CJW53" si="1152">CJU53*(1+3.5%)</f>
        <v>8.417697515304941E+20</v>
      </c>
      <c r="CJY53" s="1674">
        <f t="shared" ref="CJY53" si="1153">CJW53*(1+3.5%)</f>
        <v>8.7123169283406129E+20</v>
      </c>
      <c r="CKA53" s="1674">
        <f t="shared" ref="CKA53" si="1154">CJY53*(1+3.5%)</f>
        <v>9.0172480208325339E+20</v>
      </c>
      <c r="CKC53" s="1674">
        <f t="shared" ref="CKC53" si="1155">CKA53*(1+3.5%)</f>
        <v>9.3328517015616723E+20</v>
      </c>
      <c r="CKE53" s="1674">
        <f t="shared" ref="CKE53" si="1156">CKC53*(1+3.5%)</f>
        <v>9.6595015111163301E+20</v>
      </c>
      <c r="CKG53" s="1674">
        <f t="shared" ref="CKG53" si="1157">CKE53*(1+3.5%)</f>
        <v>9.9975840640054015E+20</v>
      </c>
      <c r="CKI53" s="1674">
        <f t="shared" ref="CKI53" si="1158">CKG53*(1+3.5%)</f>
        <v>1.034749950624559E+21</v>
      </c>
      <c r="CKK53" s="1674">
        <f t="shared" ref="CKK53" si="1159">CKI53*(1+3.5%)</f>
        <v>1.0709661988964185E+21</v>
      </c>
      <c r="CKM53" s="1674">
        <f t="shared" ref="CKM53" si="1160">CKK53*(1+3.5%)</f>
        <v>1.108450015857793E+21</v>
      </c>
      <c r="CKO53" s="1674">
        <f t="shared" ref="CKO53" si="1161">CKM53*(1+3.5%)</f>
        <v>1.1472457664128157E+21</v>
      </c>
      <c r="CKQ53" s="1674">
        <f t="shared" ref="CKQ53" si="1162">CKO53*(1+3.5%)</f>
        <v>1.1873993682372641E+21</v>
      </c>
      <c r="CKS53" s="1674">
        <f t="shared" ref="CKS53" si="1163">CKQ53*(1+3.5%)</f>
        <v>1.2289583461255684E+21</v>
      </c>
      <c r="CKU53" s="1674">
        <f t="shared" ref="CKU53" si="1164">CKS53*(1+3.5%)</f>
        <v>1.2719718882399633E+21</v>
      </c>
      <c r="CKW53" s="1674">
        <f t="shared" ref="CKW53" si="1165">CKU53*(1+3.5%)</f>
        <v>1.316490904328362E+21</v>
      </c>
      <c r="CKY53" s="1674">
        <f t="shared" ref="CKY53" si="1166">CKW53*(1+3.5%)</f>
        <v>1.3625680859798545E+21</v>
      </c>
      <c r="CLA53" s="1674">
        <f t="shared" ref="CLA53" si="1167">CKY53*(1+3.5%)</f>
        <v>1.4102579689891493E+21</v>
      </c>
      <c r="CLC53" s="1674">
        <f t="shared" ref="CLC53" si="1168">CLA53*(1+3.5%)</f>
        <v>1.4596169979037695E+21</v>
      </c>
      <c r="CLE53" s="1674">
        <f t="shared" ref="CLE53" si="1169">CLC53*(1+3.5%)</f>
        <v>1.5107035928304012E+21</v>
      </c>
      <c r="CLG53" s="1674">
        <f t="shared" ref="CLG53" si="1170">CLE53*(1+3.5%)</f>
        <v>1.5635782185794651E+21</v>
      </c>
      <c r="CLI53" s="1674">
        <f t="shared" ref="CLI53" si="1171">CLG53*(1+3.5%)</f>
        <v>1.6183034562297463E+21</v>
      </c>
      <c r="CLK53" s="1674">
        <f t="shared" ref="CLK53" si="1172">CLI53*(1+3.5%)</f>
        <v>1.6749440771977873E+21</v>
      </c>
      <c r="CLM53" s="1674">
        <f t="shared" ref="CLM53" si="1173">CLK53*(1+3.5%)</f>
        <v>1.7335671198997097E+21</v>
      </c>
      <c r="CLO53" s="1674">
        <f t="shared" ref="CLO53" si="1174">CLM53*(1+3.5%)</f>
        <v>1.7942419690961992E+21</v>
      </c>
      <c r="CLQ53" s="1674">
        <f t="shared" ref="CLQ53" si="1175">CLO53*(1+3.5%)</f>
        <v>1.8570404380145659E+21</v>
      </c>
      <c r="CLS53" s="1674">
        <f t="shared" ref="CLS53" si="1176">CLQ53*(1+3.5%)</f>
        <v>1.9220368533450756E+21</v>
      </c>
      <c r="CLU53" s="1674">
        <f t="shared" ref="CLU53" si="1177">CLS53*(1+3.5%)</f>
        <v>1.989308143212153E+21</v>
      </c>
      <c r="CLW53" s="1674">
        <f t="shared" ref="CLW53" si="1178">CLU53*(1+3.5%)</f>
        <v>2.0589339282245783E+21</v>
      </c>
      <c r="CLY53" s="1674">
        <f t="shared" ref="CLY53" si="1179">CLW53*(1+3.5%)</f>
        <v>2.1309966157124385E+21</v>
      </c>
      <c r="CMA53" s="1674">
        <f t="shared" ref="CMA53" si="1180">CLY53*(1+3.5%)</f>
        <v>2.2055814972623736E+21</v>
      </c>
      <c r="CMC53" s="1674">
        <f t="shared" ref="CMC53" si="1181">CMA53*(1+3.5%)</f>
        <v>2.2827768496665566E+21</v>
      </c>
      <c r="CME53" s="1674">
        <f t="shared" ref="CME53" si="1182">CMC53*(1+3.5%)</f>
        <v>2.362674039404886E+21</v>
      </c>
      <c r="CMG53" s="1674">
        <f t="shared" ref="CMG53" si="1183">CME53*(1+3.5%)</f>
        <v>2.4453676307840568E+21</v>
      </c>
      <c r="CMI53" s="1674">
        <f t="shared" ref="CMI53" si="1184">CMG53*(1+3.5%)</f>
        <v>2.5309554978614988E+21</v>
      </c>
      <c r="CMK53" s="1674">
        <f t="shared" ref="CMK53" si="1185">CMI53*(1+3.5%)</f>
        <v>2.6195389402866511E+21</v>
      </c>
      <c r="CMM53" s="1674">
        <f t="shared" ref="CMM53" si="1186">CMK53*(1+3.5%)</f>
        <v>2.7112228031966835E+21</v>
      </c>
      <c r="CMO53" s="1674">
        <f t="shared" ref="CMO53" si="1187">CMM53*(1+3.5%)</f>
        <v>2.8061156013085672E+21</v>
      </c>
      <c r="CMQ53" s="1674">
        <f t="shared" ref="CMQ53" si="1188">CMO53*(1+3.5%)</f>
        <v>2.9043296473543669E+21</v>
      </c>
      <c r="CMS53" s="1674">
        <f t="shared" ref="CMS53" si="1189">CMQ53*(1+3.5%)</f>
        <v>3.0059811850117694E+21</v>
      </c>
      <c r="CMU53" s="1674">
        <f t="shared" ref="CMU53" si="1190">CMS53*(1+3.5%)</f>
        <v>3.1111905264871811E+21</v>
      </c>
      <c r="CMW53" s="1674">
        <f t="shared" ref="CMW53" si="1191">CMU53*(1+3.5%)</f>
        <v>3.2200821949142322E+21</v>
      </c>
      <c r="CMY53" s="1674">
        <f t="shared" ref="CMY53" si="1192">CMW53*(1+3.5%)</f>
        <v>3.33278507173623E+21</v>
      </c>
      <c r="CNA53" s="1674">
        <f t="shared" ref="CNA53" si="1193">CMY53*(1+3.5%)</f>
        <v>3.4494325492469979E+21</v>
      </c>
      <c r="CNC53" s="1674">
        <f t="shared" ref="CNC53" si="1194">CNA53*(1+3.5%)</f>
        <v>3.5701626884706423E+21</v>
      </c>
      <c r="CNE53" s="1674">
        <f t="shared" ref="CNE53" si="1195">CNC53*(1+3.5%)</f>
        <v>3.6951183825671144E+21</v>
      </c>
      <c r="CNG53" s="1674">
        <f t="shared" ref="CNG53" si="1196">CNE53*(1+3.5%)</f>
        <v>3.8244475259569633E+21</v>
      </c>
      <c r="CNI53" s="1674">
        <f t="shared" ref="CNI53" si="1197">CNG53*(1+3.5%)</f>
        <v>3.9583031893654566E+21</v>
      </c>
      <c r="CNK53" s="1674">
        <f t="shared" ref="CNK53" si="1198">CNI53*(1+3.5%)</f>
        <v>4.0968438009932473E+21</v>
      </c>
      <c r="CNM53" s="1674">
        <f t="shared" ref="CNM53" si="1199">CNK53*(1+3.5%)</f>
        <v>4.2402333340280108E+21</v>
      </c>
      <c r="CNO53" s="1674">
        <f t="shared" ref="CNO53" si="1200">CNM53*(1+3.5%)</f>
        <v>4.3886415007189906E+21</v>
      </c>
      <c r="CNQ53" s="1674">
        <f t="shared" ref="CNQ53" si="1201">CNO53*(1+3.5%)</f>
        <v>4.5422439532441549E+21</v>
      </c>
      <c r="CNS53" s="1674">
        <f t="shared" ref="CNS53" si="1202">CNQ53*(1+3.5%)</f>
        <v>4.7012224916076998E+21</v>
      </c>
      <c r="CNU53" s="1674">
        <f t="shared" ref="CNU53" si="1203">CNS53*(1+3.5%)</f>
        <v>4.8657652788139687E+21</v>
      </c>
      <c r="CNW53" s="1674">
        <f t="shared" ref="CNW53" si="1204">CNU53*(1+3.5%)</f>
        <v>5.0360670635724573E+21</v>
      </c>
      <c r="CNY53" s="1674">
        <f t="shared" ref="CNY53" si="1205">CNW53*(1+3.5%)</f>
        <v>5.212329410797493E+21</v>
      </c>
      <c r="COA53" s="1674">
        <f t="shared" ref="COA53" si="1206">CNY53*(1+3.5%)</f>
        <v>5.3947609401754051E+21</v>
      </c>
      <c r="COC53" s="1674">
        <f t="shared" ref="COC53" si="1207">COA53*(1+3.5%)</f>
        <v>5.5835775730815441E+21</v>
      </c>
      <c r="COE53" s="1674">
        <f t="shared" ref="COE53" si="1208">COC53*(1+3.5%)</f>
        <v>5.7790027881393978E+21</v>
      </c>
      <c r="COG53" s="1674">
        <f t="shared" ref="COG53" si="1209">COE53*(1+3.5%)</f>
        <v>5.9812678857242758E+21</v>
      </c>
      <c r="COI53" s="1674">
        <f t="shared" ref="COI53" si="1210">COG53*(1+3.5%)</f>
        <v>6.190612261724625E+21</v>
      </c>
      <c r="COK53" s="1674">
        <f t="shared" ref="COK53" si="1211">COI53*(1+3.5%)</f>
        <v>6.4072836908849866E+21</v>
      </c>
      <c r="COM53" s="1674">
        <f t="shared" ref="COM53" si="1212">COK53*(1+3.5%)</f>
        <v>6.6315386200659602E+21</v>
      </c>
      <c r="COO53" s="1674">
        <f t="shared" ref="COO53" si="1213">COM53*(1+3.5%)</f>
        <v>6.8636424717682679E+21</v>
      </c>
      <c r="COQ53" s="1674">
        <f t="shared" ref="COQ53" si="1214">COO53*(1+3.5%)</f>
        <v>7.1038699582801565E+21</v>
      </c>
      <c r="COS53" s="1674">
        <f t="shared" ref="COS53" si="1215">COQ53*(1+3.5%)</f>
        <v>7.3525054068199617E+21</v>
      </c>
      <c r="COU53" s="1674">
        <f t="shared" ref="COU53" si="1216">COS53*(1+3.5%)</f>
        <v>7.6098430960586593E+21</v>
      </c>
      <c r="COW53" s="1674">
        <f t="shared" ref="COW53" si="1217">COU53*(1+3.5%)</f>
        <v>7.8761876044207117E+21</v>
      </c>
      <c r="COY53" s="1674">
        <f t="shared" ref="COY53" si="1218">COW53*(1+3.5%)</f>
        <v>8.151854170575436E+21</v>
      </c>
      <c r="CPA53" s="1674">
        <f t="shared" ref="CPA53" si="1219">COY53*(1+3.5%)</f>
        <v>8.4371690665455754E+21</v>
      </c>
      <c r="CPC53" s="1674">
        <f t="shared" ref="CPC53" si="1220">CPA53*(1+3.5%)</f>
        <v>8.7324699838746701E+21</v>
      </c>
      <c r="CPE53" s="1674">
        <f t="shared" ref="CPE53" si="1221">CPC53*(1+3.5%)</f>
        <v>9.0381064333102825E+21</v>
      </c>
      <c r="CPG53" s="1674">
        <f t="shared" ref="CPG53" si="1222">CPE53*(1+3.5%)</f>
        <v>9.3544401584761413E+21</v>
      </c>
      <c r="CPI53" s="1674">
        <f t="shared" ref="CPI53" si="1223">CPG53*(1+3.5%)</f>
        <v>9.6818455640228065E+21</v>
      </c>
      <c r="CPK53" s="1674">
        <f t="shared" ref="CPK53" si="1224">CPI53*(1+3.5%)</f>
        <v>1.0020710158763603E+22</v>
      </c>
      <c r="CPM53" s="1674">
        <f t="shared" ref="CPM53" si="1225">CPK53*(1+3.5%)</f>
        <v>1.0371435014320327E+22</v>
      </c>
      <c r="CPO53" s="1674">
        <f t="shared" ref="CPO53" si="1226">CPM53*(1+3.5%)</f>
        <v>1.0734435239821538E+22</v>
      </c>
      <c r="CPQ53" s="1674">
        <f t="shared" ref="CPQ53" si="1227">CPO53*(1+3.5%)</f>
        <v>1.1110140473215291E+22</v>
      </c>
      <c r="CPS53" s="1674">
        <f t="shared" ref="CPS53" si="1228">CPQ53*(1+3.5%)</f>
        <v>1.1498995389777825E+22</v>
      </c>
      <c r="CPU53" s="1674">
        <f t="shared" ref="CPU53" si="1229">CPS53*(1+3.5%)</f>
        <v>1.1901460228420049E+22</v>
      </c>
      <c r="CPW53" s="1674">
        <f t="shared" ref="CPW53" si="1230">CPU53*(1+3.5%)</f>
        <v>1.2318011336414749E+22</v>
      </c>
      <c r="CPY53" s="1674">
        <f t="shared" ref="CPY53" si="1231">CPW53*(1+3.5%)</f>
        <v>1.2749141733189265E+22</v>
      </c>
      <c r="CQA53" s="1674">
        <f t="shared" ref="CQA53" si="1232">CPY53*(1+3.5%)</f>
        <v>1.3195361693850889E+22</v>
      </c>
      <c r="CQC53" s="1674">
        <f t="shared" ref="CQC53" si="1233">CQA53*(1+3.5%)</f>
        <v>1.365719935313567E+22</v>
      </c>
      <c r="CQE53" s="1674">
        <f t="shared" ref="CQE53" si="1234">CQC53*(1+3.5%)</f>
        <v>1.4135201330495417E+22</v>
      </c>
      <c r="CQG53" s="1674">
        <f t="shared" ref="CQG53" si="1235">CQE53*(1+3.5%)</f>
        <v>1.4629933377062756E+22</v>
      </c>
      <c r="CQI53" s="1674">
        <f t="shared" ref="CQI53" si="1236">CQG53*(1+3.5%)</f>
        <v>1.514198104525995E+22</v>
      </c>
      <c r="CQK53" s="1674">
        <f t="shared" ref="CQK53" si="1237">CQI53*(1+3.5%)</f>
        <v>1.5671950381844047E+22</v>
      </c>
      <c r="CQM53" s="1674">
        <f t="shared" ref="CQM53" si="1238">CQK53*(1+3.5%)</f>
        <v>1.6220468645208588E+22</v>
      </c>
      <c r="CQO53" s="1674">
        <f t="shared" ref="CQO53" si="1239">CQM53*(1+3.5%)</f>
        <v>1.6788185047790887E+22</v>
      </c>
      <c r="CQQ53" s="1674">
        <f t="shared" ref="CQQ53" si="1240">CQO53*(1+3.5%)</f>
        <v>1.7375771524463566E+22</v>
      </c>
      <c r="CQS53" s="1674">
        <f t="shared" ref="CQS53" si="1241">CQQ53*(1+3.5%)</f>
        <v>1.798392352781979E+22</v>
      </c>
      <c r="CQU53" s="1674">
        <f t="shared" ref="CQU53" si="1242">CQS53*(1+3.5%)</f>
        <v>1.8613360851293481E+22</v>
      </c>
      <c r="CQW53" s="1674">
        <f t="shared" ref="CQW53" si="1243">CQU53*(1+3.5%)</f>
        <v>1.9264828481088753E+22</v>
      </c>
      <c r="CQY53" s="1674">
        <f t="shared" ref="CQY53" si="1244">CQW53*(1+3.5%)</f>
        <v>1.9939097477926858E+22</v>
      </c>
      <c r="CRA53" s="1674">
        <f t="shared" ref="CRA53" si="1245">CQY53*(1+3.5%)</f>
        <v>2.0636965889654296E+22</v>
      </c>
      <c r="CRC53" s="1674">
        <f t="shared" ref="CRC53" si="1246">CRA53*(1+3.5%)</f>
        <v>2.1359259695792194E+22</v>
      </c>
      <c r="CRE53" s="1674">
        <f t="shared" ref="CRE53" si="1247">CRC53*(1+3.5%)</f>
        <v>2.2106833785144918E+22</v>
      </c>
      <c r="CRG53" s="1674">
        <f t="shared" ref="CRG53" si="1248">CRE53*(1+3.5%)</f>
        <v>2.2880572967624989E+22</v>
      </c>
      <c r="CRI53" s="1674">
        <f t="shared" ref="CRI53" si="1249">CRG53*(1+3.5%)</f>
        <v>2.3681393021491863E+22</v>
      </c>
      <c r="CRK53" s="1674">
        <f t="shared" ref="CRK53" si="1250">CRI53*(1+3.5%)</f>
        <v>2.4510241777244078E+22</v>
      </c>
      <c r="CRM53" s="1674">
        <f t="shared" ref="CRM53" si="1251">CRK53*(1+3.5%)</f>
        <v>2.536810023944762E+22</v>
      </c>
      <c r="CRO53" s="1674">
        <f t="shared" ref="CRO53" si="1252">CRM53*(1+3.5%)</f>
        <v>2.6255983747828283E+22</v>
      </c>
      <c r="CRQ53" s="1674">
        <f t="shared" ref="CRQ53" si="1253">CRO53*(1+3.5%)</f>
        <v>2.717494317900227E+22</v>
      </c>
      <c r="CRS53" s="1674">
        <f t="shared" ref="CRS53" si="1254">CRQ53*(1+3.5%)</f>
        <v>2.8126066190267347E+22</v>
      </c>
      <c r="CRU53" s="1674">
        <f t="shared" ref="CRU53" si="1255">CRS53*(1+3.5%)</f>
        <v>2.9110478506926702E+22</v>
      </c>
      <c r="CRW53" s="1674">
        <f t="shared" ref="CRW53" si="1256">CRU53*(1+3.5%)</f>
        <v>3.0129345254669135E+22</v>
      </c>
      <c r="CRY53" s="1674">
        <f t="shared" ref="CRY53" si="1257">CRW53*(1+3.5%)</f>
        <v>3.1183872338582552E+22</v>
      </c>
      <c r="CSA53" s="1674">
        <f t="shared" ref="CSA53" si="1258">CRY53*(1+3.5%)</f>
        <v>3.2275307870432937E+22</v>
      </c>
      <c r="CSC53" s="1674">
        <f t="shared" ref="CSC53" si="1259">CSA53*(1+3.5%)</f>
        <v>3.3404943645898088E+22</v>
      </c>
      <c r="CSE53" s="1674">
        <f t="shared" ref="CSE53" si="1260">CSC53*(1+3.5%)</f>
        <v>3.4574116673504519E+22</v>
      </c>
      <c r="CSG53" s="1674">
        <f t="shared" ref="CSG53" si="1261">CSE53*(1+3.5%)</f>
        <v>3.5784210757077174E+22</v>
      </c>
      <c r="CSI53" s="1674">
        <f t="shared" ref="CSI53" si="1262">CSG53*(1+3.5%)</f>
        <v>3.7036658133574873E+22</v>
      </c>
      <c r="CSK53" s="1674">
        <f t="shared" ref="CSK53" si="1263">CSI53*(1+3.5%)</f>
        <v>3.8332941168249991E+22</v>
      </c>
      <c r="CSM53" s="1674">
        <f t="shared" ref="CSM53" si="1264">CSK53*(1+3.5%)</f>
        <v>3.9674594109138739E+22</v>
      </c>
      <c r="CSO53" s="1674">
        <f t="shared" ref="CSO53" si="1265">CSM53*(1+3.5%)</f>
        <v>4.1063204902958591E+22</v>
      </c>
      <c r="CSQ53" s="1674">
        <f t="shared" ref="CSQ53" si="1266">CSO53*(1+3.5%)</f>
        <v>4.2500417074562135E+22</v>
      </c>
      <c r="CSS53" s="1674">
        <f t="shared" ref="CSS53" si="1267">CSQ53*(1+3.5%)</f>
        <v>4.3987931672171805E+22</v>
      </c>
      <c r="CSU53" s="1674">
        <f t="shared" ref="CSU53" si="1268">CSS53*(1+3.5%)</f>
        <v>4.5527509280697811E+22</v>
      </c>
      <c r="CSW53" s="1674">
        <f t="shared" ref="CSW53" si="1269">CSU53*(1+3.5%)</f>
        <v>4.7120972105522231E+22</v>
      </c>
      <c r="CSY53" s="1674">
        <f t="shared" ref="CSY53" si="1270">CSW53*(1+3.5%)</f>
        <v>4.8770206129215509E+22</v>
      </c>
      <c r="CTA53" s="1674">
        <f t="shared" ref="CTA53" si="1271">CSY53*(1+3.5%)</f>
        <v>5.0477163343738044E+22</v>
      </c>
      <c r="CTC53" s="1674">
        <f t="shared" ref="CTC53" si="1272">CTA53*(1+3.5%)</f>
        <v>5.2243864060768874E+22</v>
      </c>
      <c r="CTE53" s="1674">
        <f t="shared" ref="CTE53" si="1273">CTC53*(1+3.5%)</f>
        <v>5.4072399302895778E+22</v>
      </c>
      <c r="CTG53" s="1674">
        <f t="shared" ref="CTG53" si="1274">CTE53*(1+3.5%)</f>
        <v>5.5964933278497124E+22</v>
      </c>
      <c r="CTI53" s="1674">
        <f t="shared" ref="CTI53" si="1275">CTG53*(1+3.5%)</f>
        <v>5.7923705943244522E+22</v>
      </c>
      <c r="CTK53" s="1674">
        <f t="shared" ref="CTK53" si="1276">CTI53*(1+3.5%)</f>
        <v>5.995103565125808E+22</v>
      </c>
      <c r="CTM53" s="1674">
        <f t="shared" ref="CTM53" si="1277">CTK53*(1+3.5%)</f>
        <v>6.2049321899052111E+22</v>
      </c>
      <c r="CTO53" s="1674">
        <f t="shared" ref="CTO53" si="1278">CTM53*(1+3.5%)</f>
        <v>6.4221048165518929E+22</v>
      </c>
      <c r="CTQ53" s="1674">
        <f t="shared" ref="CTQ53" si="1279">CTO53*(1+3.5%)</f>
        <v>6.6468784851312087E+22</v>
      </c>
      <c r="CTS53" s="1674">
        <f t="shared" ref="CTS53" si="1280">CTQ53*(1+3.5%)</f>
        <v>6.8795192321108005E+22</v>
      </c>
      <c r="CTU53" s="1674">
        <f t="shared" ref="CTU53" si="1281">CTS53*(1+3.5%)</f>
        <v>7.120302405234678E+22</v>
      </c>
      <c r="CTW53" s="1674">
        <f t="shared" ref="CTW53" si="1282">CTU53*(1+3.5%)</f>
        <v>7.3695129894178911E+22</v>
      </c>
      <c r="CTY53" s="1674">
        <f t="shared" ref="CTY53" si="1283">CTW53*(1+3.5%)</f>
        <v>7.6274459440475162E+22</v>
      </c>
      <c r="CUA53" s="1674">
        <f t="shared" ref="CUA53" si="1284">CTY53*(1+3.5%)</f>
        <v>7.894406552089179E+22</v>
      </c>
      <c r="CUC53" s="1674">
        <f t="shared" ref="CUC53" si="1285">CUA53*(1+3.5%)</f>
        <v>8.1707107814123E+22</v>
      </c>
      <c r="CUE53" s="1674">
        <f t="shared" ref="CUE53" si="1286">CUC53*(1+3.5%)</f>
        <v>8.4566856587617304E+22</v>
      </c>
      <c r="CUG53" s="1674">
        <f t="shared" ref="CUG53" si="1287">CUE53*(1+3.5%)</f>
        <v>8.7526696568183899E+22</v>
      </c>
      <c r="CUI53" s="1674">
        <f t="shared" ref="CUI53" si="1288">CUG53*(1+3.5%)</f>
        <v>9.0590130948070334E+22</v>
      </c>
      <c r="CUK53" s="1674">
        <f t="shared" ref="CUK53" si="1289">CUI53*(1+3.5%)</f>
        <v>9.3760785531252781E+22</v>
      </c>
      <c r="CUM53" s="1674">
        <f t="shared" ref="CUM53" si="1290">CUK53*(1+3.5%)</f>
        <v>9.7042413024846616E+22</v>
      </c>
      <c r="CUO53" s="1674">
        <f t="shared" ref="CUO53" si="1291">CUM53*(1+3.5%)</f>
        <v>1.0043889748071624E+23</v>
      </c>
      <c r="CUQ53" s="1674">
        <f t="shared" ref="CUQ53" si="1292">CUO53*(1+3.5%)</f>
        <v>1.039542588925413E+23</v>
      </c>
      <c r="CUS53" s="1674">
        <f t="shared" ref="CUS53" si="1293">CUQ53*(1+3.5%)</f>
        <v>1.0759265795378024E+23</v>
      </c>
      <c r="CUU53" s="1674">
        <f t="shared" ref="CUU53" si="1294">CUS53*(1+3.5%)</f>
        <v>1.1135840098216255E+23</v>
      </c>
      <c r="CUW53" s="1674">
        <f t="shared" ref="CUW53" si="1295">CUU53*(1+3.5%)</f>
        <v>1.1525594501653822E+23</v>
      </c>
      <c r="CUY53" s="1674">
        <f t="shared" ref="CUY53" si="1296">CUW53*(1+3.5%)</f>
        <v>1.1928990309211704E+23</v>
      </c>
      <c r="CVA53" s="1674">
        <f t="shared" ref="CVA53" si="1297">CUY53*(1+3.5%)</f>
        <v>1.2346504970034113E+23</v>
      </c>
      <c r="CVC53" s="1674">
        <f t="shared" ref="CVC53" si="1298">CVA53*(1+3.5%)</f>
        <v>1.2778632643985307E+23</v>
      </c>
      <c r="CVE53" s="1674">
        <f t="shared" ref="CVE53" si="1299">CVC53*(1+3.5%)</f>
        <v>1.3225884786524792E+23</v>
      </c>
      <c r="CVG53" s="1674">
        <f t="shared" ref="CVG53" si="1300">CVE53*(1+3.5%)</f>
        <v>1.3688790754053159E+23</v>
      </c>
      <c r="CVI53" s="1674">
        <f t="shared" ref="CVI53" si="1301">CVG53*(1+3.5%)</f>
        <v>1.4167898430445018E+23</v>
      </c>
      <c r="CVK53" s="1674">
        <f t="shared" ref="CVK53" si="1302">CVI53*(1+3.5%)</f>
        <v>1.4663774875510593E+23</v>
      </c>
      <c r="CVM53" s="1674">
        <f t="shared" ref="CVM53" si="1303">CVK53*(1+3.5%)</f>
        <v>1.5177006996153462E+23</v>
      </c>
      <c r="CVO53" s="1674">
        <f t="shared" ref="CVO53" si="1304">CVM53*(1+3.5%)</f>
        <v>1.5708202241018831E+23</v>
      </c>
      <c r="CVQ53" s="1674">
        <f t="shared" ref="CVQ53" si="1305">CVO53*(1+3.5%)</f>
        <v>1.6257989319454489E+23</v>
      </c>
      <c r="CVS53" s="1674">
        <f t="shared" ref="CVS53" si="1306">CVQ53*(1+3.5%)</f>
        <v>1.6827018945635395E+23</v>
      </c>
      <c r="CVU53" s="1674">
        <f t="shared" ref="CVU53" si="1307">CVS53*(1+3.5%)</f>
        <v>1.7415964608732634E+23</v>
      </c>
      <c r="CVW53" s="1674">
        <f t="shared" ref="CVW53" si="1308">CVU53*(1+3.5%)</f>
        <v>1.8025523370038274E+23</v>
      </c>
      <c r="CVY53" s="1674">
        <f t="shared" ref="CVY53" si="1309">CVW53*(1+3.5%)</f>
        <v>1.865641668798961E+23</v>
      </c>
      <c r="CWA53" s="1674">
        <f t="shared" ref="CWA53" si="1310">CVY53*(1+3.5%)</f>
        <v>1.9309391272069244E+23</v>
      </c>
      <c r="CWC53" s="1674">
        <f t="shared" ref="CWC53" si="1311">CWA53*(1+3.5%)</f>
        <v>1.9985219966591667E+23</v>
      </c>
      <c r="CWE53" s="1674">
        <f t="shared" ref="CWE53" si="1312">CWC53*(1+3.5%)</f>
        <v>2.0684702665422373E+23</v>
      </c>
      <c r="CWG53" s="1674">
        <f t="shared" ref="CWG53" si="1313">CWE53*(1+3.5%)</f>
        <v>2.1408667258712155E+23</v>
      </c>
      <c r="CWI53" s="1674">
        <f t="shared" ref="CWI53" si="1314">CWG53*(1+3.5%)</f>
        <v>2.2157970612767078E+23</v>
      </c>
      <c r="CWK53" s="1674">
        <f t="shared" ref="CWK53" si="1315">CWI53*(1+3.5%)</f>
        <v>2.2933499584213925E+23</v>
      </c>
      <c r="CWM53" s="1674">
        <f t="shared" ref="CWM53" si="1316">CWK53*(1+3.5%)</f>
        <v>2.3736172069661409E+23</v>
      </c>
      <c r="CWO53" s="1674">
        <f t="shared" ref="CWO53" si="1317">CWM53*(1+3.5%)</f>
        <v>2.4566938092099557E+23</v>
      </c>
      <c r="CWQ53" s="1674">
        <f t="shared" ref="CWQ53" si="1318">CWO53*(1+3.5%)</f>
        <v>2.5426780925323041E+23</v>
      </c>
      <c r="CWS53" s="1674">
        <f t="shared" ref="CWS53" si="1319">CWQ53*(1+3.5%)</f>
        <v>2.6316718257709345E+23</v>
      </c>
      <c r="CWU53" s="1674">
        <f t="shared" ref="CWU53" si="1320">CWS53*(1+3.5%)</f>
        <v>2.7237803396729171E+23</v>
      </c>
      <c r="CWW53" s="1674">
        <f t="shared" ref="CWW53" si="1321">CWU53*(1+3.5%)</f>
        <v>2.8191126515614689E+23</v>
      </c>
      <c r="CWY53" s="1674">
        <f t="shared" ref="CWY53" si="1322">CWW53*(1+3.5%)</f>
        <v>2.91778159436612E+23</v>
      </c>
      <c r="CXA53" s="1674">
        <f t="shared" ref="CXA53" si="1323">CWY53*(1+3.5%)</f>
        <v>3.019903950168934E+23</v>
      </c>
      <c r="CXC53" s="1674">
        <f t="shared" ref="CXC53" si="1324">CXA53*(1+3.5%)</f>
        <v>3.1256005884248463E+23</v>
      </c>
      <c r="CXE53" s="1674">
        <f t="shared" ref="CXE53" si="1325">CXC53*(1+3.5%)</f>
        <v>3.2349966090197159E+23</v>
      </c>
      <c r="CXG53" s="1674">
        <f t="shared" ref="CXG53" si="1326">CXE53*(1+3.5%)</f>
        <v>3.3482214903354055E+23</v>
      </c>
      <c r="CXI53" s="1674">
        <f t="shared" ref="CXI53" si="1327">CXG53*(1+3.5%)</f>
        <v>3.4654092424971444E+23</v>
      </c>
      <c r="CXK53" s="1674">
        <f t="shared" ref="CXK53" si="1328">CXI53*(1+3.5%)</f>
        <v>3.5866985659845444E+23</v>
      </c>
      <c r="CXM53" s="1674">
        <f t="shared" ref="CXM53" si="1329">CXK53*(1+3.5%)</f>
        <v>3.7122330157940029E+23</v>
      </c>
      <c r="CXO53" s="1674">
        <f t="shared" ref="CXO53" si="1330">CXM53*(1+3.5%)</f>
        <v>3.8421611713467925E+23</v>
      </c>
      <c r="CXQ53" s="1674">
        <f t="shared" ref="CXQ53" si="1331">CXO53*(1+3.5%)</f>
        <v>3.9766368123439297E+23</v>
      </c>
      <c r="CXS53" s="1674">
        <f t="shared" ref="CXS53" si="1332">CXQ53*(1+3.5%)</f>
        <v>4.1158191007759666E+23</v>
      </c>
      <c r="CXU53" s="1674">
        <f t="shared" ref="CXU53" si="1333">CXS53*(1+3.5%)</f>
        <v>4.2598727693031253E+23</v>
      </c>
      <c r="CXW53" s="1674">
        <f t="shared" ref="CXW53" si="1334">CXU53*(1+3.5%)</f>
        <v>4.4089683162287345E+23</v>
      </c>
      <c r="CXY53" s="1674">
        <f t="shared" ref="CXY53" si="1335">CXW53*(1+3.5%)</f>
        <v>4.5632822072967401E+23</v>
      </c>
      <c r="CYA53" s="1674">
        <f t="shared" ref="CYA53" si="1336">CXY53*(1+3.5%)</f>
        <v>4.7229970845521255E+23</v>
      </c>
      <c r="CYC53" s="1674">
        <f t="shared" ref="CYC53" si="1337">CYA53*(1+3.5%)</f>
        <v>4.8883019825114498E+23</v>
      </c>
      <c r="CYE53" s="1674">
        <f t="shared" ref="CYE53" si="1338">CYC53*(1+3.5%)</f>
        <v>5.0593925518993501E+23</v>
      </c>
      <c r="CYG53" s="1674">
        <f t="shared" ref="CYG53" si="1339">CYE53*(1+3.5%)</f>
        <v>5.236471291215827E+23</v>
      </c>
      <c r="CYI53" s="1674">
        <f t="shared" ref="CYI53" si="1340">CYG53*(1+3.5%)</f>
        <v>5.4197477864083808E+23</v>
      </c>
      <c r="CYK53" s="1674">
        <f t="shared" ref="CYK53" si="1341">CYI53*(1+3.5%)</f>
        <v>5.6094389589326734E+23</v>
      </c>
      <c r="CYM53" s="1674">
        <f t="shared" ref="CYM53" si="1342">CYK53*(1+3.5%)</f>
        <v>5.8057693224953166E+23</v>
      </c>
      <c r="CYO53" s="1674">
        <f t="shared" ref="CYO53" si="1343">CYM53*(1+3.5%)</f>
        <v>6.0089712487826524E+23</v>
      </c>
      <c r="CYQ53" s="1674">
        <f t="shared" ref="CYQ53" si="1344">CYO53*(1+3.5%)</f>
        <v>6.2192852424900444E+23</v>
      </c>
      <c r="CYS53" s="1674">
        <f t="shared" ref="CYS53" si="1345">CYQ53*(1+3.5%)</f>
        <v>6.4369602259771951E+23</v>
      </c>
      <c r="CYU53" s="1674">
        <f t="shared" ref="CYU53" si="1346">CYS53*(1+3.5%)</f>
        <v>6.6622538338863964E+23</v>
      </c>
      <c r="CYW53" s="1674">
        <f t="shared" ref="CYW53" si="1347">CYU53*(1+3.5%)</f>
        <v>6.8954327180724192E+23</v>
      </c>
      <c r="CYY53" s="1674">
        <f t="shared" ref="CYY53" si="1348">CYW53*(1+3.5%)</f>
        <v>7.1367728632049534E+23</v>
      </c>
      <c r="CZA53" s="1674">
        <f t="shared" ref="CZA53" si="1349">CYY53*(1+3.5%)</f>
        <v>7.3865599134171259E+23</v>
      </c>
      <c r="CZC53" s="1674">
        <f t="shared" ref="CZC53" si="1350">CZA53*(1+3.5%)</f>
        <v>7.6450895103867247E+23</v>
      </c>
      <c r="CZE53" s="1674">
        <f t="shared" ref="CZE53" si="1351">CZC53*(1+3.5%)</f>
        <v>7.9126676432502597E+23</v>
      </c>
      <c r="CZG53" s="1674">
        <f t="shared" ref="CZG53" si="1352">CZE53*(1+3.5%)</f>
        <v>8.1896110107640176E+23</v>
      </c>
      <c r="CZI53" s="1674">
        <f t="shared" ref="CZI53" si="1353">CZG53*(1+3.5%)</f>
        <v>8.4762473961407577E+23</v>
      </c>
      <c r="CZK53" s="1674">
        <f t="shared" ref="CZK53" si="1354">CZI53*(1+3.5%)</f>
        <v>8.7729160550056834E+23</v>
      </c>
      <c r="CZM53" s="1674">
        <f t="shared" ref="CZM53" si="1355">CZK53*(1+3.5%)</f>
        <v>9.0799681169308822E+23</v>
      </c>
      <c r="CZO53" s="1674">
        <f t="shared" ref="CZO53" si="1356">CZM53*(1+3.5%)</f>
        <v>9.3977670010234621E+23</v>
      </c>
      <c r="CZQ53" s="1674">
        <f t="shared" ref="CZQ53" si="1357">CZO53*(1+3.5%)</f>
        <v>9.7266888460592825E+23</v>
      </c>
      <c r="CZS53" s="1674">
        <f t="shared" ref="CZS53" si="1358">CZQ53*(1+3.5%)</f>
        <v>1.0067122955671357E+24</v>
      </c>
      <c r="CZU53" s="1674">
        <f t="shared" ref="CZU53" si="1359">CZS53*(1+3.5%)</f>
        <v>1.0419472259119854E+24</v>
      </c>
      <c r="CZW53" s="1674">
        <f t="shared" ref="CZW53" si="1360">CZU53*(1+3.5%)</f>
        <v>1.0784153788189048E+24</v>
      </c>
      <c r="CZY53" s="1674">
        <f t="shared" ref="CZY53" si="1361">CZW53*(1+3.5%)</f>
        <v>1.1161599170775664E+24</v>
      </c>
      <c r="DAA53" s="1674">
        <f t="shared" ref="DAA53" si="1362">CZY53*(1+3.5%)</f>
        <v>1.1552255141752811E+24</v>
      </c>
      <c r="DAC53" s="1674">
        <f t="shared" ref="DAC53" si="1363">DAA53*(1+3.5%)</f>
        <v>1.1956584071714158E+24</v>
      </c>
      <c r="DAE53" s="1674">
        <f t="shared" ref="DAE53" si="1364">DAC53*(1+3.5%)</f>
        <v>1.2375064514224154E+24</v>
      </c>
      <c r="DAG53" s="1674">
        <f t="shared" ref="DAG53" si="1365">DAE53*(1+3.5%)</f>
        <v>1.2808191772221998E+24</v>
      </c>
      <c r="DAI53" s="1674">
        <f t="shared" ref="DAI53" si="1366">DAG53*(1+3.5%)</f>
        <v>1.3256478484249768E+24</v>
      </c>
      <c r="DAK53" s="1674">
        <f t="shared" ref="DAK53" si="1367">DAI53*(1+3.5%)</f>
        <v>1.3720455231198508E+24</v>
      </c>
      <c r="DAM53" s="1674">
        <f t="shared" ref="DAM53" si="1368">DAK53*(1+3.5%)</f>
        <v>1.4200671164290453E+24</v>
      </c>
      <c r="DAO53" s="1674">
        <f t="shared" ref="DAO53" si="1369">DAM53*(1+3.5%)</f>
        <v>1.4697694655040617E+24</v>
      </c>
      <c r="DAQ53" s="1674">
        <f t="shared" ref="DAQ53" si="1370">DAO53*(1+3.5%)</f>
        <v>1.5212113967967038E+24</v>
      </c>
      <c r="DAS53" s="1674">
        <f t="shared" ref="DAS53" si="1371">DAQ53*(1+3.5%)</f>
        <v>1.5744537956845885E+24</v>
      </c>
      <c r="DAU53" s="1674">
        <f t="shared" ref="DAU53" si="1372">DAS53*(1+3.5%)</f>
        <v>1.6295596785335489E+24</v>
      </c>
      <c r="DAW53" s="1674">
        <f t="shared" ref="DAW53" si="1373">DAU53*(1+3.5%)</f>
        <v>1.6865942672822231E+24</v>
      </c>
      <c r="DAY53" s="1674">
        <f t="shared" ref="DAY53" si="1374">DAW53*(1+3.5%)</f>
        <v>1.7456250666371008E+24</v>
      </c>
      <c r="DBA53" s="1674">
        <f t="shared" ref="DBA53" si="1375">DAY53*(1+3.5%)</f>
        <v>1.8067219439693993E+24</v>
      </c>
      <c r="DBC53" s="1674">
        <f t="shared" ref="DBC53" si="1376">DBA53*(1+3.5%)</f>
        <v>1.869957212008328E+24</v>
      </c>
      <c r="DBE53" s="1674">
        <f t="shared" ref="DBE53" si="1377">DBC53*(1+3.5%)</f>
        <v>1.9354057144286192E+24</v>
      </c>
      <c r="DBG53" s="1674">
        <f t="shared" ref="DBG53" si="1378">DBE53*(1+3.5%)</f>
        <v>2.0031449144336207E+24</v>
      </c>
      <c r="DBI53" s="1674">
        <f t="shared" ref="DBI53" si="1379">DBG53*(1+3.5%)</f>
        <v>2.0732549864387971E+24</v>
      </c>
      <c r="DBK53" s="1674">
        <f t="shared" ref="DBK53" si="1380">DBI53*(1+3.5%)</f>
        <v>2.1458189109641549E+24</v>
      </c>
      <c r="DBM53" s="1674">
        <f t="shared" ref="DBM53" si="1381">DBK53*(1+3.5%)</f>
        <v>2.2209225728479001E+24</v>
      </c>
      <c r="DBO53" s="1674">
        <f t="shared" ref="DBO53" si="1382">DBM53*(1+3.5%)</f>
        <v>2.2986548628975765E+24</v>
      </c>
      <c r="DBQ53" s="1674">
        <f t="shared" ref="DBQ53" si="1383">DBO53*(1+3.5%)</f>
        <v>2.3791077830989916E+24</v>
      </c>
      <c r="DBS53" s="1674">
        <f t="shared" ref="DBS53" si="1384">DBQ53*(1+3.5%)</f>
        <v>2.4623765555074558E+24</v>
      </c>
      <c r="DBU53" s="1674">
        <f t="shared" ref="DBU53" si="1385">DBS53*(1+3.5%)</f>
        <v>2.5485597349502163E+24</v>
      </c>
      <c r="DBW53" s="1674">
        <f t="shared" ref="DBW53" si="1386">DBU53*(1+3.5%)</f>
        <v>2.6377593256734737E+24</v>
      </c>
      <c r="DBY53" s="1674">
        <f t="shared" ref="DBY53" si="1387">DBW53*(1+3.5%)</f>
        <v>2.730080902072045E+24</v>
      </c>
      <c r="DCA53" s="1674">
        <f t="shared" ref="DCA53" si="1388">DBY53*(1+3.5%)</f>
        <v>2.8256337336445666E+24</v>
      </c>
      <c r="DCC53" s="1674">
        <f t="shared" ref="DCC53" si="1389">DCA53*(1+3.5%)</f>
        <v>2.9245309143221262E+24</v>
      </c>
      <c r="DCE53" s="1674">
        <f t="shared" ref="DCE53" si="1390">DCC53*(1+3.5%)</f>
        <v>3.0268894963234007E+24</v>
      </c>
      <c r="DCG53" s="1674">
        <f t="shared" ref="DCG53" si="1391">DCE53*(1+3.5%)</f>
        <v>3.1328306286947196E+24</v>
      </c>
      <c r="DCI53" s="1674">
        <f t="shared" ref="DCI53" si="1392">DCG53*(1+3.5%)</f>
        <v>3.2424797006990345E+24</v>
      </c>
      <c r="DCK53" s="1674">
        <f t="shared" ref="DCK53" si="1393">DCI53*(1+3.5%)</f>
        <v>3.3559664902235004E+24</v>
      </c>
      <c r="DCM53" s="1674">
        <f t="shared" ref="DCM53" si="1394">DCK53*(1+3.5%)</f>
        <v>3.4734253173813226E+24</v>
      </c>
      <c r="DCO53" s="1674">
        <f t="shared" ref="DCO53" si="1395">DCM53*(1+3.5%)</f>
        <v>3.5949952034896689E+24</v>
      </c>
      <c r="DCQ53" s="1674">
        <f t="shared" ref="DCQ53" si="1396">DCO53*(1+3.5%)</f>
        <v>3.7208200356118069E+24</v>
      </c>
      <c r="DCS53" s="1674">
        <f t="shared" ref="DCS53" si="1397">DCQ53*(1+3.5%)</f>
        <v>3.8510487368582201E+24</v>
      </c>
      <c r="DCU53" s="1674">
        <f t="shared" ref="DCU53" si="1398">DCS53*(1+3.5%)</f>
        <v>3.9858354426482574E+24</v>
      </c>
      <c r="DCW53" s="1674">
        <f t="shared" ref="DCW53" si="1399">DCU53*(1+3.5%)</f>
        <v>4.1253396831409458E+24</v>
      </c>
      <c r="DCY53" s="1674">
        <f t="shared" ref="DCY53" si="1400">DCW53*(1+3.5%)</f>
        <v>4.2697265720508784E+24</v>
      </c>
      <c r="DDA53" s="1674">
        <f t="shared" ref="DDA53" si="1401">DCY53*(1+3.5%)</f>
        <v>4.419167002072659E+24</v>
      </c>
      <c r="DDC53" s="1674">
        <f t="shared" ref="DDC53" si="1402">DDA53*(1+3.5%)</f>
        <v>4.573837847145202E+24</v>
      </c>
      <c r="DDE53" s="1674">
        <f t="shared" ref="DDE53" si="1403">DDC53*(1+3.5%)</f>
        <v>4.7339221717952835E+24</v>
      </c>
      <c r="DDG53" s="1674">
        <f t="shared" ref="DDG53" si="1404">DDE53*(1+3.5%)</f>
        <v>4.8996094478081175E+24</v>
      </c>
      <c r="DDI53" s="1674">
        <f t="shared" ref="DDI53" si="1405">DDG53*(1+3.5%)</f>
        <v>5.0710957784814013E+24</v>
      </c>
      <c r="DDK53" s="1674">
        <f t="shared" ref="DDK53" si="1406">DDI53*(1+3.5%)</f>
        <v>5.2485841307282499E+24</v>
      </c>
      <c r="DDM53" s="1674">
        <f t="shared" ref="DDM53" si="1407">DDK53*(1+3.5%)</f>
        <v>5.4322845753037385E+24</v>
      </c>
      <c r="DDO53" s="1674">
        <f t="shared" ref="DDO53" si="1408">DDM53*(1+3.5%)</f>
        <v>5.6224145354393693E+24</v>
      </c>
      <c r="DDQ53" s="1674">
        <f t="shared" ref="DDQ53" si="1409">DDO53*(1+3.5%)</f>
        <v>5.8191990441797463E+24</v>
      </c>
      <c r="DDS53" s="1674">
        <f t="shared" ref="DDS53" si="1410">DDQ53*(1+3.5%)</f>
        <v>6.0228710107260369E+24</v>
      </c>
      <c r="DDU53" s="1674">
        <f t="shared" ref="DDU53" si="1411">DDS53*(1+3.5%)</f>
        <v>6.2336714961014476E+24</v>
      </c>
      <c r="DDW53" s="1674">
        <f t="shared" ref="DDW53" si="1412">DDU53*(1+3.5%)</f>
        <v>6.451849998464998E+24</v>
      </c>
      <c r="DDY53" s="1674">
        <f t="shared" ref="DDY53" si="1413">DDW53*(1+3.5%)</f>
        <v>6.6776647484112726E+24</v>
      </c>
      <c r="DEA53" s="1674">
        <f t="shared" ref="DEA53" si="1414">DDY53*(1+3.5%)</f>
        <v>6.9113830146056668E+24</v>
      </c>
      <c r="DEC53" s="1674">
        <f t="shared" ref="DEC53" si="1415">DEA53*(1+3.5%)</f>
        <v>7.1532814201168649E+24</v>
      </c>
      <c r="DEE53" s="1674">
        <f t="shared" ref="DEE53" si="1416">DEC53*(1+3.5%)</f>
        <v>7.4036462698209544E+24</v>
      </c>
      <c r="DEG53" s="1674">
        <f t="shared" ref="DEG53" si="1417">DEE53*(1+3.5%)</f>
        <v>7.662773889264687E+24</v>
      </c>
      <c r="DEI53" s="1674">
        <f t="shared" ref="DEI53" si="1418">DEG53*(1+3.5%)</f>
        <v>7.9309709753889502E+24</v>
      </c>
      <c r="DEK53" s="1674">
        <f t="shared" ref="DEK53" si="1419">DEI53*(1+3.5%)</f>
        <v>8.208554959527563E+24</v>
      </c>
      <c r="DEM53" s="1674">
        <f t="shared" ref="DEM53" si="1420">DEK53*(1+3.5%)</f>
        <v>8.4958543831110274E+24</v>
      </c>
      <c r="DEO53" s="1674">
        <f t="shared" ref="DEO53" si="1421">DEM53*(1+3.5%)</f>
        <v>8.7932092865199127E+24</v>
      </c>
      <c r="DEQ53" s="1674">
        <f t="shared" ref="DEQ53" si="1422">DEO53*(1+3.5%)</f>
        <v>9.1009716115481085E+24</v>
      </c>
      <c r="DES53" s="1674">
        <f t="shared" ref="DES53" si="1423">DEQ53*(1+3.5%)</f>
        <v>9.4195056179522914E+24</v>
      </c>
      <c r="DEU53" s="1674">
        <f t="shared" ref="DEU53" si="1424">DES53*(1+3.5%)</f>
        <v>9.7491883145806214E+24</v>
      </c>
      <c r="DEW53" s="1674">
        <f t="shared" ref="DEW53" si="1425">DEU53*(1+3.5%)</f>
        <v>1.0090409905590942E+25</v>
      </c>
      <c r="DEY53" s="1674">
        <f t="shared" ref="DEY53" si="1426">DEW53*(1+3.5%)</f>
        <v>1.0443574252286624E+25</v>
      </c>
      <c r="DFA53" s="1674">
        <f t="shared" ref="DFA53" si="1427">DEY53*(1+3.5%)</f>
        <v>1.0809099351116656E+25</v>
      </c>
      <c r="DFC53" s="1674">
        <f t="shared" ref="DFC53" si="1428">DFA53*(1+3.5%)</f>
        <v>1.1187417828405738E+25</v>
      </c>
      <c r="DFE53" s="1674">
        <f t="shared" ref="DFE53" si="1429">DFC53*(1+3.5%)</f>
        <v>1.1578977452399937E+25</v>
      </c>
      <c r="DFG53" s="1674">
        <f t="shared" ref="DFG53" si="1430">DFE53*(1+3.5%)</f>
        <v>1.1984241663233934E+25</v>
      </c>
      <c r="DFI53" s="1674">
        <f t="shared" ref="DFI53" si="1431">DFG53*(1+3.5%)</f>
        <v>1.2403690121447121E+25</v>
      </c>
      <c r="DFK53" s="1674">
        <f t="shared" ref="DFK53" si="1432">DFI53*(1+3.5%)</f>
        <v>1.2837819275697769E+25</v>
      </c>
      <c r="DFM53" s="1674">
        <f t="shared" ref="DFM53" si="1433">DFK53*(1+3.5%)</f>
        <v>1.328714295034719E+25</v>
      </c>
      <c r="DFO53" s="1674">
        <f t="shared" ref="DFO53" si="1434">DFM53*(1+3.5%)</f>
        <v>1.375219295360934E+25</v>
      </c>
      <c r="DFQ53" s="1674">
        <f t="shared" ref="DFQ53" si="1435">DFO53*(1+3.5%)</f>
        <v>1.4233519706985666E+25</v>
      </c>
      <c r="DFS53" s="1674">
        <f t="shared" ref="DFS53" si="1436">DFQ53*(1+3.5%)</f>
        <v>1.4731692896730163E+25</v>
      </c>
      <c r="DFU53" s="1674">
        <f t="shared" ref="DFU53" si="1437">DFS53*(1+3.5%)</f>
        <v>1.5247302148115717E+25</v>
      </c>
      <c r="DFW53" s="1674">
        <f t="shared" ref="DFW53" si="1438">DFU53*(1+3.5%)</f>
        <v>1.5780957723299766E+25</v>
      </c>
      <c r="DFY53" s="1674">
        <f t="shared" ref="DFY53" si="1439">DFW53*(1+3.5%)</f>
        <v>1.6333291243615257E+25</v>
      </c>
      <c r="DGA53" s="1674">
        <f t="shared" ref="DGA53" si="1440">DFY53*(1+3.5%)</f>
        <v>1.6904956437141789E+25</v>
      </c>
      <c r="DGC53" s="1674">
        <f t="shared" ref="DGC53" si="1441">DGA53*(1+3.5%)</f>
        <v>1.7496629912441751E+25</v>
      </c>
      <c r="DGE53" s="1674">
        <f t="shared" ref="DGE53" si="1442">DGC53*(1+3.5%)</f>
        <v>1.8109011959377212E+25</v>
      </c>
      <c r="DGG53" s="1674">
        <f t="shared" ref="DGG53" si="1443">DGE53*(1+3.5%)</f>
        <v>1.8742827377955413E+25</v>
      </c>
      <c r="DGI53" s="1674">
        <f t="shared" ref="DGI53" si="1444">DGG53*(1+3.5%)</f>
        <v>1.9398826336183853E+25</v>
      </c>
      <c r="DGK53" s="1674">
        <f t="shared" ref="DGK53" si="1445">DGI53*(1+3.5%)</f>
        <v>2.0077785257950286E+25</v>
      </c>
      <c r="DGM53" s="1674">
        <f t="shared" ref="DGM53" si="1446">DGK53*(1+3.5%)</f>
        <v>2.0780507741978547E+25</v>
      </c>
      <c r="DGO53" s="1674">
        <f t="shared" ref="DGO53" si="1447">DGM53*(1+3.5%)</f>
        <v>2.1507825512947796E+25</v>
      </c>
      <c r="DGQ53" s="1674">
        <f t="shared" ref="DGQ53" si="1448">DGO53*(1+3.5%)</f>
        <v>2.2260599405900967E+25</v>
      </c>
      <c r="DGS53" s="1674">
        <f t="shared" ref="DGS53" si="1449">DGQ53*(1+3.5%)</f>
        <v>2.3039720385107499E+25</v>
      </c>
      <c r="DGU53" s="1674">
        <f t="shared" ref="DGU53" si="1450">DGS53*(1+3.5%)</f>
        <v>2.3846110598586259E+25</v>
      </c>
      <c r="DGW53" s="1674">
        <f t="shared" ref="DGW53" si="1451">DGU53*(1+3.5%)</f>
        <v>2.4680724469536778E+25</v>
      </c>
      <c r="DGY53" s="1674">
        <f t="shared" ref="DGY53" si="1452">DGW53*(1+3.5%)</f>
        <v>2.5544549825970565E+25</v>
      </c>
      <c r="DHA53" s="1674">
        <f t="shared" ref="DHA53" si="1453">DGY53*(1+3.5%)</f>
        <v>2.6438609069879533E+25</v>
      </c>
      <c r="DHC53" s="1674">
        <f t="shared" ref="DHC53" si="1454">DHA53*(1+3.5%)</f>
        <v>2.7363960387325316E+25</v>
      </c>
      <c r="DHE53" s="1674">
        <f t="shared" ref="DHE53" si="1455">DHC53*(1+3.5%)</f>
        <v>2.8321699000881702E+25</v>
      </c>
      <c r="DHG53" s="1674">
        <f t="shared" ref="DHG53" si="1456">DHE53*(1+3.5%)</f>
        <v>2.9312958465912559E+25</v>
      </c>
      <c r="DHI53" s="1674">
        <f t="shared" ref="DHI53" si="1457">DHG53*(1+3.5%)</f>
        <v>3.0338912012219495E+25</v>
      </c>
      <c r="DHK53" s="1674">
        <f t="shared" ref="DHK53" si="1458">DHI53*(1+3.5%)</f>
        <v>3.1400773932647176E+25</v>
      </c>
      <c r="DHM53" s="1674">
        <f t="shared" ref="DHM53" si="1459">DHK53*(1+3.5%)</f>
        <v>3.2499801020289826E+25</v>
      </c>
      <c r="DHO53" s="1674">
        <f t="shared" ref="DHO53" si="1460">DHM53*(1+3.5%)</f>
        <v>3.3637294055999966E+25</v>
      </c>
      <c r="DHQ53" s="1674">
        <f t="shared" ref="DHQ53" si="1461">DHO53*(1+3.5%)</f>
        <v>3.4814599347959963E+25</v>
      </c>
      <c r="DHS53" s="1674">
        <f t="shared" ref="DHS53" si="1462">DHQ53*(1+3.5%)</f>
        <v>3.6033110325138558E+25</v>
      </c>
      <c r="DHU53" s="1674">
        <f t="shared" ref="DHU53" si="1463">DHS53*(1+3.5%)</f>
        <v>3.7294269186518404E+25</v>
      </c>
      <c r="DHW53" s="1674">
        <f t="shared" ref="DHW53" si="1464">DHU53*(1+3.5%)</f>
        <v>3.8599568608046547E+25</v>
      </c>
      <c r="DHY53" s="1674">
        <f t="shared" ref="DHY53" si="1465">DHW53*(1+3.5%)</f>
        <v>3.995055350932817E+25</v>
      </c>
      <c r="DIA53" s="1674">
        <f t="shared" ref="DIA53" si="1466">DHY53*(1+3.5%)</f>
        <v>4.1348822882154651E+25</v>
      </c>
      <c r="DIC53" s="1674">
        <f t="shared" ref="DIC53" si="1467">DIA53*(1+3.5%)</f>
        <v>4.2796031683030058E+25</v>
      </c>
      <c r="DIE53" s="1674">
        <f t="shared" ref="DIE53" si="1468">DIC53*(1+3.5%)</f>
        <v>4.4293892791936106E+25</v>
      </c>
      <c r="DIG53" s="1674">
        <f t="shared" ref="DIG53" si="1469">DIE53*(1+3.5%)</f>
        <v>4.5844179039653864E+25</v>
      </c>
      <c r="DII53" s="1674">
        <f t="shared" ref="DII53" si="1470">DIG53*(1+3.5%)</f>
        <v>4.7448725306041746E+25</v>
      </c>
      <c r="DIK53" s="1674">
        <f t="shared" ref="DIK53" si="1471">DII53*(1+3.5%)</f>
        <v>4.9109430691753202E+25</v>
      </c>
      <c r="DIM53" s="1674">
        <f t="shared" ref="DIM53" si="1472">DIK53*(1+3.5%)</f>
        <v>5.0828260765964564E+25</v>
      </c>
      <c r="DIO53" s="1674">
        <f t="shared" ref="DIO53" si="1473">DIM53*(1+3.5%)</f>
        <v>5.260724989277332E+25</v>
      </c>
      <c r="DIQ53" s="1674">
        <f t="shared" ref="DIQ53" si="1474">DIO53*(1+3.5%)</f>
        <v>5.4448503639020381E+25</v>
      </c>
      <c r="DIS53" s="1674">
        <f t="shared" ref="DIS53" si="1475">DIQ53*(1+3.5%)</f>
        <v>5.6354201266386089E+25</v>
      </c>
      <c r="DIU53" s="1674">
        <f t="shared" ref="DIU53" si="1476">DIS53*(1+3.5%)</f>
        <v>5.8326598310709595E+25</v>
      </c>
      <c r="DIW53" s="1674">
        <f t="shared" ref="DIW53" si="1477">DIU53*(1+3.5%)</f>
        <v>6.0368029251584428E+25</v>
      </c>
      <c r="DIY53" s="1674">
        <f t="shared" ref="DIY53" si="1478">DIW53*(1+3.5%)</f>
        <v>6.2480910275389878E+25</v>
      </c>
      <c r="DJA53" s="1674">
        <f t="shared" ref="DJA53" si="1479">DIY53*(1+3.5%)</f>
        <v>6.4667742135028521E+25</v>
      </c>
      <c r="DJC53" s="1674">
        <f t="shared" ref="DJC53" si="1480">DJA53*(1+3.5%)</f>
        <v>6.6931113109754518E+25</v>
      </c>
      <c r="DJE53" s="1674">
        <f t="shared" ref="DJE53" si="1481">DJC53*(1+3.5%)</f>
        <v>6.927370206859592E+25</v>
      </c>
      <c r="DJG53" s="1674">
        <f t="shared" ref="DJG53" si="1482">DJE53*(1+3.5%)</f>
        <v>7.169828164099677E+25</v>
      </c>
      <c r="DJI53" s="1674">
        <f t="shared" ref="DJI53" si="1483">DJG53*(1+3.5%)</f>
        <v>7.4207721498431651E+25</v>
      </c>
      <c r="DJK53" s="1674">
        <f t="shared" ref="DJK53" si="1484">DJI53*(1+3.5%)</f>
        <v>7.6804991750876754E+25</v>
      </c>
      <c r="DJM53" s="1674">
        <f t="shared" ref="DJM53" si="1485">DJK53*(1+3.5%)</f>
        <v>7.9493166462157426E+25</v>
      </c>
      <c r="DJO53" s="1674">
        <f t="shared" ref="DJO53" si="1486">DJM53*(1+3.5%)</f>
        <v>8.2275427288332923E+25</v>
      </c>
      <c r="DJQ53" s="1674">
        <f t="shared" ref="DJQ53" si="1487">DJO53*(1+3.5%)</f>
        <v>8.5155067243424568E+25</v>
      </c>
      <c r="DJS53" s="1674">
        <f t="shared" ref="DJS53" si="1488">DJQ53*(1+3.5%)</f>
        <v>8.8135494596944427E+25</v>
      </c>
      <c r="DJU53" s="1674">
        <f t="shared" ref="DJU53" si="1489">DJS53*(1+3.5%)</f>
        <v>9.1220236907837469E+25</v>
      </c>
      <c r="DJW53" s="1674">
        <f t="shared" ref="DJW53" si="1490">DJU53*(1+3.5%)</f>
        <v>9.4412945199611765E+25</v>
      </c>
      <c r="DJY53" s="1674">
        <f t="shared" ref="DJY53" si="1491">DJW53*(1+3.5%)</f>
        <v>9.771739828159817E+25</v>
      </c>
      <c r="DKA53" s="1674">
        <f t="shared" ref="DKA53" si="1492">DJY53*(1+3.5%)</f>
        <v>1.0113750722145409E+26</v>
      </c>
      <c r="DKC53" s="1674">
        <f t="shared" ref="DKC53" si="1493">DKA53*(1+3.5%)</f>
        <v>1.0467731997420497E+26</v>
      </c>
      <c r="DKE53" s="1674">
        <f t="shared" ref="DKE53" si="1494">DKC53*(1+3.5%)</f>
        <v>1.0834102617330213E+26</v>
      </c>
      <c r="DKG53" s="1674">
        <f t="shared" ref="DKG53" si="1495">DKE53*(1+3.5%)</f>
        <v>1.121329620893677E+26</v>
      </c>
      <c r="DKI53" s="1674">
        <f t="shared" ref="DKI53" si="1496">DKG53*(1+3.5%)</f>
        <v>1.1605761576249557E+26</v>
      </c>
      <c r="DKK53" s="1674">
        <f t="shared" ref="DKK53" si="1497">DKI53*(1+3.5%)</f>
        <v>1.2011963231418291E+26</v>
      </c>
      <c r="DKM53" s="1674">
        <f t="shared" ref="DKM53" si="1498">DKK53*(1+3.5%)</f>
        <v>1.2432381944517929E+26</v>
      </c>
      <c r="DKO53" s="1674">
        <f t="shared" ref="DKO53" si="1499">DKM53*(1+3.5%)</f>
        <v>1.2867515312576055E+26</v>
      </c>
      <c r="DKQ53" s="1674">
        <f t="shared" ref="DKQ53" si="1500">DKO53*(1+3.5%)</f>
        <v>1.3317878348516216E+26</v>
      </c>
      <c r="DKS53" s="1674">
        <f t="shared" ref="DKS53" si="1501">DKQ53*(1+3.5%)</f>
        <v>1.3784004090714283E+26</v>
      </c>
      <c r="DKU53" s="1674">
        <f t="shared" ref="DKU53" si="1502">DKS53*(1+3.5%)</f>
        <v>1.4266444233889282E+26</v>
      </c>
      <c r="DKW53" s="1674">
        <f t="shared" ref="DKW53" si="1503">DKU53*(1+3.5%)</f>
        <v>1.4765769782075405E+26</v>
      </c>
      <c r="DKY53" s="1674">
        <f t="shared" ref="DKY53" si="1504">DKW53*(1+3.5%)</f>
        <v>1.5282571724448042E+26</v>
      </c>
      <c r="DLA53" s="1674">
        <f t="shared" ref="DLA53" si="1505">DKY53*(1+3.5%)</f>
        <v>1.5817461734803722E+26</v>
      </c>
      <c r="DLC53" s="1674">
        <f t="shared" ref="DLC53" si="1506">DLA53*(1+3.5%)</f>
        <v>1.6371072895521852E+26</v>
      </c>
      <c r="DLE53" s="1674">
        <f t="shared" ref="DLE53" si="1507">DLC53*(1+3.5%)</f>
        <v>1.6944060446865114E+26</v>
      </c>
      <c r="DLG53" s="1674">
        <f t="shared" ref="DLG53" si="1508">DLE53*(1+3.5%)</f>
        <v>1.7537102562505392E+26</v>
      </c>
      <c r="DLI53" s="1674">
        <f t="shared" ref="DLI53" si="1509">DLG53*(1+3.5%)</f>
        <v>1.8150901152193079E+26</v>
      </c>
      <c r="DLK53" s="1674">
        <f t="shared" ref="DLK53" si="1510">DLI53*(1+3.5%)</f>
        <v>1.8786182692519837E+26</v>
      </c>
      <c r="DLM53" s="1674">
        <f t="shared" ref="DLM53" si="1511">DLK53*(1+3.5%)</f>
        <v>1.9443699086758028E+26</v>
      </c>
      <c r="DLO53" s="1674">
        <f t="shared" ref="DLO53" si="1512">DLM53*(1+3.5%)</f>
        <v>2.0124228554794557E+26</v>
      </c>
      <c r="DLQ53" s="1674">
        <f t="shared" ref="DLQ53" si="1513">DLO53*(1+3.5%)</f>
        <v>2.0828576554212363E+26</v>
      </c>
      <c r="DLS53" s="1674">
        <f t="shared" ref="DLS53" si="1514">DLQ53*(1+3.5%)</f>
        <v>2.1557576733609794E+26</v>
      </c>
      <c r="DLU53" s="1674">
        <f t="shared" ref="DLU53" si="1515">DLS53*(1+3.5%)</f>
        <v>2.2312091919286136E+26</v>
      </c>
      <c r="DLW53" s="1674">
        <f t="shared" ref="DLW53" si="1516">DLU53*(1+3.5%)</f>
        <v>2.3093015136461149E+26</v>
      </c>
      <c r="DLY53" s="1674">
        <f t="shared" ref="DLY53" si="1517">DLW53*(1+3.5%)</f>
        <v>2.3901270666237287E+26</v>
      </c>
      <c r="DMA53" s="1674">
        <f t="shared" ref="DMA53" si="1518">DLY53*(1+3.5%)</f>
        <v>2.473781513955559E+26</v>
      </c>
      <c r="DMC53" s="1674">
        <f t="shared" ref="DMC53" si="1519">DMA53*(1+3.5%)</f>
        <v>2.5603638669440035E+26</v>
      </c>
      <c r="DME53" s="1674">
        <f t="shared" ref="DME53" si="1520">DMC53*(1+3.5%)</f>
        <v>2.6499766022870434E+26</v>
      </c>
      <c r="DMG53" s="1674">
        <f t="shared" ref="DMG53" si="1521">DME53*(1+3.5%)</f>
        <v>2.7427257833670897E+26</v>
      </c>
      <c r="DMI53" s="1674">
        <f t="shared" ref="DMI53" si="1522">DMG53*(1+3.5%)</f>
        <v>2.8387211857849376E+26</v>
      </c>
      <c r="DMK53" s="1674">
        <f t="shared" ref="DMK53" si="1523">DMI53*(1+3.5%)</f>
        <v>2.93807642728741E+26</v>
      </c>
      <c r="DMM53" s="1674">
        <f t="shared" ref="DMM53" si="1524">DMK53*(1+3.5%)</f>
        <v>3.0409091022424692E+26</v>
      </c>
      <c r="DMO53" s="1674">
        <f t="shared" ref="DMO53" si="1525">DMM53*(1+3.5%)</f>
        <v>3.1473409208209553E+26</v>
      </c>
      <c r="DMQ53" s="1674">
        <f t="shared" ref="DMQ53" si="1526">DMO53*(1+3.5%)</f>
        <v>3.2574978530496887E+26</v>
      </c>
      <c r="DMS53" s="1674">
        <f t="shared" ref="DMS53" si="1527">DMQ53*(1+3.5%)</f>
        <v>3.3715102779064276E+26</v>
      </c>
      <c r="DMU53" s="1674">
        <f t="shared" ref="DMU53" si="1528">DMS53*(1+3.5%)</f>
        <v>3.4895131376331521E+26</v>
      </c>
      <c r="DMW53" s="1674">
        <f t="shared" ref="DMW53" si="1529">DMU53*(1+3.5%)</f>
        <v>3.6116460974503123E+26</v>
      </c>
      <c r="DMY53" s="1674">
        <f t="shared" ref="DMY53" si="1530">DMW53*(1+3.5%)</f>
        <v>3.7380537108610731E+26</v>
      </c>
      <c r="DNA53" s="1674">
        <f t="shared" ref="DNA53" si="1531">DMY53*(1+3.5%)</f>
        <v>3.8688855907412102E+26</v>
      </c>
      <c r="DNC53" s="1674">
        <f t="shared" ref="DNC53" si="1532">DNA53*(1+3.5%)</f>
        <v>4.0042965864171523E+26</v>
      </c>
      <c r="DNE53" s="1674">
        <f t="shared" ref="DNE53" si="1533">DNC53*(1+3.5%)</f>
        <v>4.1444469669417526E+26</v>
      </c>
      <c r="DNG53" s="1674">
        <f t="shared" ref="DNG53" si="1534">DNE53*(1+3.5%)</f>
        <v>4.2895026107847134E+26</v>
      </c>
      <c r="DNI53" s="1674">
        <f t="shared" ref="DNI53" si="1535">DNG53*(1+3.5%)</f>
        <v>4.4396352021621784E+26</v>
      </c>
      <c r="DNK53" s="1674">
        <f t="shared" ref="DNK53" si="1536">DNI53*(1+3.5%)</f>
        <v>4.5950224342378541E+26</v>
      </c>
      <c r="DNM53" s="1674">
        <f t="shared" ref="DNM53" si="1537">DNK53*(1+3.5%)</f>
        <v>4.7558482194361783E+26</v>
      </c>
      <c r="DNO53" s="1674">
        <f t="shared" ref="DNO53" si="1538">DNM53*(1+3.5%)</f>
        <v>4.9223029071164442E+26</v>
      </c>
      <c r="DNQ53" s="1674">
        <f t="shared" ref="DNQ53" si="1539">DNO53*(1+3.5%)</f>
        <v>5.0945835088655193E+26</v>
      </c>
      <c r="DNS53" s="1674">
        <f t="shared" ref="DNS53" si="1540">DNQ53*(1+3.5%)</f>
        <v>5.2728939316758119E+26</v>
      </c>
      <c r="DNU53" s="1674">
        <f t="shared" ref="DNU53" si="1541">DNS53*(1+3.5%)</f>
        <v>5.4574452192844651E+26</v>
      </c>
      <c r="DNW53" s="1674">
        <f t="shared" ref="DNW53" si="1542">DNU53*(1+3.5%)</f>
        <v>5.6484558019594212E+26</v>
      </c>
      <c r="DNY53" s="1674">
        <f t="shared" ref="DNY53" si="1543">DNW53*(1+3.5%)</f>
        <v>5.8461517550280007E+26</v>
      </c>
      <c r="DOA53" s="1674">
        <f t="shared" ref="DOA53" si="1544">DNY53*(1+3.5%)</f>
        <v>6.0507670664539804E+26</v>
      </c>
      <c r="DOC53" s="1674">
        <f t="shared" ref="DOC53" si="1545">DOA53*(1+3.5%)</f>
        <v>6.262543913779869E+26</v>
      </c>
      <c r="DOE53" s="1674">
        <f t="shared" ref="DOE53" si="1546">DOC53*(1+3.5%)</f>
        <v>6.4817329507621637E+26</v>
      </c>
      <c r="DOG53" s="1674">
        <f t="shared" ref="DOG53" si="1547">DOE53*(1+3.5%)</f>
        <v>6.7085936040388388E+26</v>
      </c>
      <c r="DOI53" s="1674">
        <f t="shared" ref="DOI53" si="1548">DOG53*(1+3.5%)</f>
        <v>6.9433943801801979E+26</v>
      </c>
      <c r="DOK53" s="1674">
        <f t="shared" ref="DOK53" si="1549">DOI53*(1+3.5%)</f>
        <v>7.1864131834865037E+26</v>
      </c>
      <c r="DOM53" s="1674">
        <f t="shared" ref="DOM53" si="1550">DOK53*(1+3.5%)</f>
        <v>7.4379376449085303E+26</v>
      </c>
      <c r="DOO53" s="1674">
        <f t="shared" ref="DOO53" si="1551">DOM53*(1+3.5%)</f>
        <v>7.6982654624803287E+26</v>
      </c>
      <c r="DOQ53" s="1674">
        <f t="shared" ref="DOQ53" si="1552">DOO53*(1+3.5%)</f>
        <v>7.9677047536671393E+26</v>
      </c>
      <c r="DOS53" s="1674">
        <f t="shared" ref="DOS53" si="1553">DOQ53*(1+3.5%)</f>
        <v>8.2465744200454883E+26</v>
      </c>
      <c r="DOU53" s="1674">
        <f t="shared" ref="DOU53" si="1554">DOS53*(1+3.5%)</f>
        <v>8.5352045247470792E+26</v>
      </c>
      <c r="DOW53" s="1674">
        <f t="shared" ref="DOW53" si="1555">DOU53*(1+3.5%)</f>
        <v>8.8339366831132267E+26</v>
      </c>
      <c r="DOY53" s="1674">
        <f t="shared" ref="DOY53" si="1556">DOW53*(1+3.5%)</f>
        <v>9.1431244670221885E+26</v>
      </c>
      <c r="DPA53" s="1674">
        <f t="shared" ref="DPA53" si="1557">DOY53*(1+3.5%)</f>
        <v>9.463133823367965E+26</v>
      </c>
      <c r="DPC53" s="1674">
        <f t="shared" ref="DPC53" si="1558">DPA53*(1+3.5%)</f>
        <v>9.7943435071858424E+26</v>
      </c>
      <c r="DPE53" s="1674">
        <f t="shared" ref="DPE53" si="1559">DPC53*(1+3.5%)</f>
        <v>1.0137145529937346E+27</v>
      </c>
      <c r="DPG53" s="1674">
        <f t="shared" ref="DPG53" si="1560">DPE53*(1+3.5%)</f>
        <v>1.0491945623485152E+27</v>
      </c>
      <c r="DPI53" s="1674">
        <f t="shared" ref="DPI53" si="1561">DPG53*(1+3.5%)</f>
        <v>1.0859163720307131E+27</v>
      </c>
      <c r="DPK53" s="1674">
        <f t="shared" ref="DPK53" si="1562">DPI53*(1+3.5%)</f>
        <v>1.123923445051788E+27</v>
      </c>
      <c r="DPM53" s="1674">
        <f t="shared" ref="DPM53" si="1563">DPK53*(1+3.5%)</f>
        <v>1.1632607656286004E+27</v>
      </c>
      <c r="DPO53" s="1674">
        <f t="shared" ref="DPO53" si="1564">DPM53*(1+3.5%)</f>
        <v>1.2039748924256013E+27</v>
      </c>
      <c r="DPQ53" s="1674">
        <f t="shared" ref="DPQ53" si="1565">DPO53*(1+3.5%)</f>
        <v>1.2461140136604972E+27</v>
      </c>
      <c r="DPS53" s="1674">
        <f t="shared" ref="DPS53" si="1566">DPQ53*(1+3.5%)</f>
        <v>1.2897280041386146E+27</v>
      </c>
      <c r="DPU53" s="1674">
        <f t="shared" ref="DPU53" si="1567">DPS53*(1+3.5%)</f>
        <v>1.3348684842834661E+27</v>
      </c>
      <c r="DPW53" s="1674">
        <f t="shared" ref="DPW53" si="1568">DPU53*(1+3.5%)</f>
        <v>1.3815888812333874E+27</v>
      </c>
      <c r="DPY53" s="1674">
        <f t="shared" ref="DPY53" si="1569">DPW53*(1+3.5%)</f>
        <v>1.4299444920765558E+27</v>
      </c>
      <c r="DQA53" s="1674">
        <f t="shared" ref="DQA53" si="1570">DPY53*(1+3.5%)</f>
        <v>1.4799925492992352E+27</v>
      </c>
      <c r="DQC53" s="1674">
        <f t="shared" ref="DQC53" si="1571">DQA53*(1+3.5%)</f>
        <v>1.5317922885247082E+27</v>
      </c>
      <c r="DQE53" s="1674">
        <f t="shared" ref="DQE53" si="1572">DQC53*(1+3.5%)</f>
        <v>1.585405018623073E+27</v>
      </c>
      <c r="DQG53" s="1674">
        <f t="shared" ref="DQG53" si="1573">DQE53*(1+3.5%)</f>
        <v>1.6408941942748804E+27</v>
      </c>
      <c r="DQI53" s="1674">
        <f t="shared" ref="DQI53" si="1574">DQG53*(1+3.5%)</f>
        <v>1.6983254910745011E+27</v>
      </c>
      <c r="DQK53" s="1674">
        <f t="shared" ref="DQK53" si="1575">DQI53*(1+3.5%)</f>
        <v>1.7577668832621086E+27</v>
      </c>
      <c r="DQM53" s="1674">
        <f t="shared" ref="DQM53" si="1576">DQK53*(1+3.5%)</f>
        <v>1.8192887241762823E+27</v>
      </c>
      <c r="DQO53" s="1674">
        <f t="shared" ref="DQO53" si="1577">DQM53*(1+3.5%)</f>
        <v>1.8829638295224521E+27</v>
      </c>
      <c r="DQQ53" s="1674">
        <f t="shared" ref="DQQ53" si="1578">DQO53*(1+3.5%)</f>
        <v>1.9488675635557378E+27</v>
      </c>
      <c r="DQS53" s="1674">
        <f t="shared" ref="DQS53" si="1579">DQQ53*(1+3.5%)</f>
        <v>2.0170779282801885E+27</v>
      </c>
      <c r="DQU53" s="1674">
        <f t="shared" ref="DQU53" si="1580">DQS53*(1+3.5%)</f>
        <v>2.087675655769995E+27</v>
      </c>
      <c r="DQW53" s="1674">
        <f t="shared" ref="DQW53" si="1581">DQU53*(1+3.5%)</f>
        <v>2.1607443037219446E+27</v>
      </c>
      <c r="DQY53" s="1674">
        <f t="shared" ref="DQY53" si="1582">DQW53*(1+3.5%)</f>
        <v>2.2363703543522124E+27</v>
      </c>
      <c r="DRA53" s="1674">
        <f t="shared" ref="DRA53" si="1583">DQY53*(1+3.5%)</f>
        <v>2.3146433167545396E+27</v>
      </c>
      <c r="DRC53" s="1674">
        <f t="shared" ref="DRC53" si="1584">DRA53*(1+3.5%)</f>
        <v>2.3956558328409482E+27</v>
      </c>
      <c r="DRE53" s="1674">
        <f t="shared" ref="DRE53" si="1585">DRC53*(1+3.5%)</f>
        <v>2.4795037869903813E+27</v>
      </c>
      <c r="DRG53" s="1674">
        <f t="shared" ref="DRG53" si="1586">DRE53*(1+3.5%)</f>
        <v>2.5662864195350444E+27</v>
      </c>
      <c r="DRI53" s="1674">
        <f t="shared" ref="DRI53" si="1587">DRG53*(1+3.5%)</f>
        <v>2.6561064442187705E+27</v>
      </c>
      <c r="DRK53" s="1674">
        <f t="shared" ref="DRK53" si="1588">DRI53*(1+3.5%)</f>
        <v>2.7490701697664273E+27</v>
      </c>
      <c r="DRM53" s="1674">
        <f t="shared" ref="DRM53" si="1589">DRK53*(1+3.5%)</f>
        <v>2.8452876257082523E+27</v>
      </c>
      <c r="DRO53" s="1674">
        <f t="shared" ref="DRO53" si="1590">DRM53*(1+3.5%)</f>
        <v>2.9448726926080411E+27</v>
      </c>
      <c r="DRQ53" s="1674">
        <f t="shared" ref="DRQ53" si="1591">DRO53*(1+3.5%)</f>
        <v>3.0479432368493223E+27</v>
      </c>
      <c r="DRS53" s="1674">
        <f t="shared" ref="DRS53" si="1592">DRQ53*(1+3.5%)</f>
        <v>3.1546212501390485E+27</v>
      </c>
      <c r="DRU53" s="1674">
        <f t="shared" ref="DRU53" si="1593">DRS53*(1+3.5%)</f>
        <v>3.2650329938939147E+27</v>
      </c>
      <c r="DRW53" s="1674">
        <f t="shared" ref="DRW53" si="1594">DRU53*(1+3.5%)</f>
        <v>3.3793091486802016E+27</v>
      </c>
      <c r="DRY53" s="1674">
        <f t="shared" ref="DRY53" si="1595">DRW53*(1+3.5%)</f>
        <v>3.4975849688840082E+27</v>
      </c>
      <c r="DSA53" s="1674">
        <f t="shared" ref="DSA53" si="1596">DRY53*(1+3.5%)</f>
        <v>3.6200004427949481E+27</v>
      </c>
      <c r="DSC53" s="1674">
        <f t="shared" ref="DSC53" si="1597">DSA53*(1+3.5%)</f>
        <v>3.7467004582927712E+27</v>
      </c>
      <c r="DSE53" s="1674">
        <f t="shared" ref="DSE53" si="1598">DSC53*(1+3.5%)</f>
        <v>3.877834974333018E+27</v>
      </c>
      <c r="DSG53" s="1674">
        <f t="shared" ref="DSG53" si="1599">DSE53*(1+3.5%)</f>
        <v>4.0135591984346732E+27</v>
      </c>
      <c r="DSI53" s="1674">
        <f t="shared" ref="DSI53" si="1600">DSG53*(1+3.5%)</f>
        <v>4.1540337703798865E+27</v>
      </c>
      <c r="DSK53" s="1674">
        <f t="shared" ref="DSK53" si="1601">DSI53*(1+3.5%)</f>
        <v>4.299424952343182E+27</v>
      </c>
      <c r="DSM53" s="1674">
        <f t="shared" ref="DSM53" si="1602">DSK53*(1+3.5%)</f>
        <v>4.4499048256751931E+27</v>
      </c>
      <c r="DSO53" s="1674">
        <f t="shared" ref="DSO53" si="1603">DSM53*(1+3.5%)</f>
        <v>4.6056514945738248E+27</v>
      </c>
      <c r="DSQ53" s="1674">
        <f t="shared" ref="DSQ53" si="1604">DSO53*(1+3.5%)</f>
        <v>4.7668492968839085E+27</v>
      </c>
      <c r="DSS53" s="1674">
        <f t="shared" ref="DSS53" si="1605">DSQ53*(1+3.5%)</f>
        <v>4.9336890222748449E+27</v>
      </c>
      <c r="DSU53" s="1674">
        <f t="shared" ref="DSU53" si="1606">DSS53*(1+3.5%)</f>
        <v>5.1063681380544645E+27</v>
      </c>
      <c r="DSW53" s="1674">
        <f t="shared" ref="DSW53" si="1607">DSU53*(1+3.5%)</f>
        <v>5.2850910228863707E+27</v>
      </c>
      <c r="DSY53" s="1674">
        <f t="shared" ref="DSY53" si="1608">DSW53*(1+3.5%)</f>
        <v>5.4700692086873929E+27</v>
      </c>
      <c r="DTA53" s="1674">
        <f t="shared" ref="DTA53" si="1609">DSY53*(1+3.5%)</f>
        <v>5.661521630991451E+27</v>
      </c>
      <c r="DTC53" s="1674">
        <f t="shared" ref="DTC53" si="1610">DTA53*(1+3.5%)</f>
        <v>5.8596748880761514E+27</v>
      </c>
      <c r="DTE53" s="1674">
        <f t="shared" ref="DTE53" si="1611">DTC53*(1+3.5%)</f>
        <v>6.0647635091588159E+27</v>
      </c>
      <c r="DTG53" s="1674">
        <f t="shared" ref="DTG53" si="1612">DTE53*(1+3.5%)</f>
        <v>6.2770302319793737E+27</v>
      </c>
      <c r="DTI53" s="1674">
        <f t="shared" ref="DTI53" si="1613">DTG53*(1+3.5%)</f>
        <v>6.4967262900986509E+27</v>
      </c>
      <c r="DTK53" s="1674">
        <f t="shared" ref="DTK53" si="1614">DTI53*(1+3.5%)</f>
        <v>6.7241117102521031E+27</v>
      </c>
      <c r="DTM53" s="1674">
        <f t="shared" ref="DTM53" si="1615">DTK53*(1+3.5%)</f>
        <v>6.959455620110926E+27</v>
      </c>
      <c r="DTO53" s="1674">
        <f t="shared" ref="DTO53" si="1616">DTM53*(1+3.5%)</f>
        <v>7.2030365668148083E+27</v>
      </c>
      <c r="DTQ53" s="1674">
        <f t="shared" ref="DTQ53" si="1617">DTO53*(1+3.5%)</f>
        <v>7.455142846653326E+27</v>
      </c>
      <c r="DTS53" s="1674">
        <f t="shared" ref="DTS53" si="1618">DTQ53*(1+3.5%)</f>
        <v>7.7160728462861923E+27</v>
      </c>
      <c r="DTU53" s="1674">
        <f t="shared" ref="DTU53" si="1619">DTS53*(1+3.5%)</f>
        <v>7.9861353959062082E+27</v>
      </c>
      <c r="DTW53" s="1674">
        <f t="shared" ref="DTW53" si="1620">DTU53*(1+3.5%)</f>
        <v>8.2656501347629244E+27</v>
      </c>
      <c r="DTY53" s="1674">
        <f t="shared" ref="DTY53" si="1621">DTW53*(1+3.5%)</f>
        <v>8.5549478894796257E+27</v>
      </c>
      <c r="DUA53" s="1674">
        <f t="shared" ref="DUA53" si="1622">DTY53*(1+3.5%)</f>
        <v>8.854371065611412E+27</v>
      </c>
      <c r="DUC53" s="1674">
        <f t="shared" ref="DUC53" si="1623">DUA53*(1+3.5%)</f>
        <v>9.1642740529078111E+27</v>
      </c>
      <c r="DUE53" s="1674">
        <f t="shared" ref="DUE53" si="1624">DUC53*(1+3.5%)</f>
        <v>9.4850236447595833E+27</v>
      </c>
      <c r="DUG53" s="1674">
        <f t="shared" ref="DUG53" si="1625">DUE53*(1+3.5%)</f>
        <v>9.816999472326168E+27</v>
      </c>
      <c r="DUI53" s="1674">
        <f t="shared" ref="DUI53" si="1626">DUG53*(1+3.5%)</f>
        <v>1.0160594453857584E+28</v>
      </c>
      <c r="DUK53" s="1674">
        <f t="shared" ref="DUK53" si="1627">DUI53*(1+3.5%)</f>
        <v>1.0516215259742599E+28</v>
      </c>
      <c r="DUM53" s="1674">
        <f t="shared" ref="DUM53" si="1628">DUK53*(1+3.5%)</f>
        <v>1.0884282793833589E+28</v>
      </c>
      <c r="DUO53" s="1674">
        <f t="shared" ref="DUO53" si="1629">DUM53*(1+3.5%)</f>
        <v>1.1265232691617764E+28</v>
      </c>
      <c r="DUQ53" s="1674">
        <f t="shared" ref="DUQ53" si="1630">DUO53*(1+3.5%)</f>
        <v>1.1659515835824386E+28</v>
      </c>
      <c r="DUS53" s="1674">
        <f t="shared" ref="DUS53" si="1631">DUQ53*(1+3.5%)</f>
        <v>1.2067598890078239E+28</v>
      </c>
      <c r="DUU53" s="1674">
        <f t="shared" ref="DUU53" si="1632">DUS53*(1+3.5%)</f>
        <v>1.2489964851230978E+28</v>
      </c>
      <c r="DUW53" s="1674">
        <f t="shared" ref="DUW53" si="1633">DUU53*(1+3.5%)</f>
        <v>1.292711362102406E+28</v>
      </c>
      <c r="DUY53" s="1674">
        <f t="shared" ref="DUY53" si="1634">DUW53*(1+3.5%)</f>
        <v>1.3379562597759901E+28</v>
      </c>
      <c r="DVA53" s="1674">
        <f t="shared" ref="DVA53" si="1635">DUY53*(1+3.5%)</f>
        <v>1.3847847288681496E+28</v>
      </c>
      <c r="DVC53" s="1674">
        <f t="shared" ref="DVC53" si="1636">DVA53*(1+3.5%)</f>
        <v>1.4332521943785347E+28</v>
      </c>
      <c r="DVE53" s="1674">
        <f t="shared" ref="DVE53" si="1637">DVC53*(1+3.5%)</f>
        <v>1.4834160211817833E+28</v>
      </c>
      <c r="DVG53" s="1674">
        <f t="shared" ref="DVG53" si="1638">DVE53*(1+3.5%)</f>
        <v>1.5353355819231457E+28</v>
      </c>
      <c r="DVI53" s="1674">
        <f t="shared" ref="DVI53" si="1639">DVG53*(1+3.5%)</f>
        <v>1.5890723272904557E+28</v>
      </c>
      <c r="DVK53" s="1674">
        <f t="shared" ref="DVK53" si="1640">DVI53*(1+3.5%)</f>
        <v>1.6446898587456214E+28</v>
      </c>
      <c r="DVM53" s="1674">
        <f t="shared" ref="DVM53" si="1641">DVK53*(1+3.5%)</f>
        <v>1.702254003801718E+28</v>
      </c>
      <c r="DVO53" s="1674">
        <f t="shared" ref="DVO53" si="1642">DVM53*(1+3.5%)</f>
        <v>1.761832893934778E+28</v>
      </c>
      <c r="DVQ53" s="1674">
        <f t="shared" ref="DVQ53" si="1643">DVO53*(1+3.5%)</f>
        <v>1.8234970452224951E+28</v>
      </c>
      <c r="DVS53" s="1674">
        <f t="shared" ref="DVS53" si="1644">DVQ53*(1+3.5%)</f>
        <v>1.8873194418052823E+28</v>
      </c>
      <c r="DVU53" s="1674">
        <f t="shared" ref="DVU53" si="1645">DVS53*(1+3.5%)</f>
        <v>1.9533756222684671E+28</v>
      </c>
      <c r="DVW53" s="1674">
        <f t="shared" ref="DVW53" si="1646">DVU53*(1+3.5%)</f>
        <v>2.0217437690478634E+28</v>
      </c>
      <c r="DVY53" s="1674">
        <f t="shared" ref="DVY53" si="1647">DVW53*(1+3.5%)</f>
        <v>2.0925048009645386E+28</v>
      </c>
      <c r="DWA53" s="1674">
        <f t="shared" ref="DWA53" si="1648">DVY53*(1+3.5%)</f>
        <v>2.1657424689982972E+28</v>
      </c>
      <c r="DWC53" s="1674">
        <f t="shared" ref="DWC53" si="1649">DWA53*(1+3.5%)</f>
        <v>2.2415434554132376E+28</v>
      </c>
      <c r="DWE53" s="1674">
        <f t="shared" ref="DWE53" si="1650">DWC53*(1+3.5%)</f>
        <v>2.3199974763527006E+28</v>
      </c>
      <c r="DWG53" s="1674">
        <f t="shared" ref="DWG53" si="1651">DWE53*(1+3.5%)</f>
        <v>2.4011973880250448E+28</v>
      </c>
      <c r="DWI53" s="1674">
        <f t="shared" ref="DWI53" si="1652">DWG53*(1+3.5%)</f>
        <v>2.4852392966059214E+28</v>
      </c>
      <c r="DWK53" s="1674">
        <f t="shared" ref="DWK53" si="1653">DWI53*(1+3.5%)</f>
        <v>2.5722226719871284E+28</v>
      </c>
      <c r="DWM53" s="1674">
        <f t="shared" ref="DWM53" si="1654">DWK53*(1+3.5%)</f>
        <v>2.6622504655066777E+28</v>
      </c>
      <c r="DWO53" s="1674">
        <f t="shared" ref="DWO53" si="1655">DWM53*(1+3.5%)</f>
        <v>2.7554292317994114E+28</v>
      </c>
      <c r="DWQ53" s="1674">
        <f t="shared" ref="DWQ53" si="1656">DWO53*(1+3.5%)</f>
        <v>2.8518692549123904E+28</v>
      </c>
      <c r="DWS53" s="1674">
        <f t="shared" ref="DWS53" si="1657">DWQ53*(1+3.5%)</f>
        <v>2.9516846788343238E+28</v>
      </c>
      <c r="DWU53" s="1674">
        <f t="shared" ref="DWU53" si="1658">DWS53*(1+3.5%)</f>
        <v>3.0549936425935248E+28</v>
      </c>
      <c r="DWW53" s="1674">
        <f t="shared" ref="DWW53" si="1659">DWU53*(1+3.5%)</f>
        <v>3.1619184200842982E+28</v>
      </c>
      <c r="DWY53" s="1674">
        <f t="shared" ref="DWY53" si="1660">DWW53*(1+3.5%)</f>
        <v>3.2725855647872484E+28</v>
      </c>
      <c r="DXA53" s="1674">
        <f t="shared" ref="DXA53" si="1661">DWY53*(1+3.5%)</f>
        <v>3.3871260595548018E+28</v>
      </c>
      <c r="DXC53" s="1674">
        <f t="shared" ref="DXC53" si="1662">DXA53*(1+3.5%)</f>
        <v>3.5056754716392196E+28</v>
      </c>
      <c r="DXE53" s="1674">
        <f t="shared" ref="DXE53" si="1663">DXC53*(1+3.5%)</f>
        <v>3.6283741131465921E+28</v>
      </c>
      <c r="DXG53" s="1674">
        <f t="shared" ref="DXG53" si="1664">DXE53*(1+3.5%)</f>
        <v>3.7553672071067227E+28</v>
      </c>
      <c r="DXI53" s="1674">
        <f t="shared" ref="DXI53" si="1665">DXG53*(1+3.5%)</f>
        <v>3.8868050593554579E+28</v>
      </c>
      <c r="DXK53" s="1674">
        <f t="shared" ref="DXK53" si="1666">DXI53*(1+3.5%)</f>
        <v>4.0228432364328989E+28</v>
      </c>
      <c r="DXM53" s="1674">
        <f t="shared" ref="DXM53" si="1667">DXK53*(1+3.5%)</f>
        <v>4.1636427497080498E+28</v>
      </c>
      <c r="DXO53" s="1674">
        <f t="shared" ref="DXO53" si="1668">DXM53*(1+3.5%)</f>
        <v>4.3093702459478308E+28</v>
      </c>
      <c r="DXQ53" s="1674">
        <f t="shared" ref="DXQ53" si="1669">DXO53*(1+3.5%)</f>
        <v>4.4601982045560048E+28</v>
      </c>
      <c r="DXS53" s="1674">
        <f t="shared" ref="DXS53" si="1670">DXQ53*(1+3.5%)</f>
        <v>4.6163051417154645E+28</v>
      </c>
      <c r="DXU53" s="1674">
        <f t="shared" ref="DXU53" si="1671">DXS53*(1+3.5%)</f>
        <v>4.7778758216755051E+28</v>
      </c>
      <c r="DXW53" s="1674">
        <f t="shared" ref="DXW53" si="1672">DXU53*(1+3.5%)</f>
        <v>4.9451014754341473E+28</v>
      </c>
      <c r="DXY53" s="1674">
        <f t="shared" ref="DXY53" si="1673">DXW53*(1+3.5%)</f>
        <v>5.1181800270743424E+28</v>
      </c>
      <c r="DYA53" s="1674">
        <f t="shared" ref="DYA53" si="1674">DXY53*(1+3.5%)</f>
        <v>5.2973163280219444E+28</v>
      </c>
      <c r="DYC53" s="1674">
        <f t="shared" ref="DYC53" si="1675">DYA53*(1+3.5%)</f>
        <v>5.4827223995027123E+28</v>
      </c>
      <c r="DYE53" s="1674">
        <f t="shared" ref="DYE53" si="1676">DYC53*(1+3.5%)</f>
        <v>5.6746176834853064E+28</v>
      </c>
      <c r="DYG53" s="1674">
        <f t="shared" ref="DYG53" si="1677">DYE53*(1+3.5%)</f>
        <v>5.8732293024072918E+28</v>
      </c>
      <c r="DYI53" s="1674">
        <f t="shared" ref="DYI53" si="1678">DYG53*(1+3.5%)</f>
        <v>6.0787923279915468E+28</v>
      </c>
      <c r="DYK53" s="1674">
        <f t="shared" ref="DYK53" si="1679">DYI53*(1+3.5%)</f>
        <v>6.2915500594712502E+28</v>
      </c>
      <c r="DYM53" s="1674">
        <f t="shared" ref="DYM53" si="1680">DYK53*(1+3.5%)</f>
        <v>6.5117543115527439E+28</v>
      </c>
      <c r="DYO53" s="1674">
        <f t="shared" ref="DYO53" si="1681">DYM53*(1+3.5%)</f>
        <v>6.7396657124570894E+28</v>
      </c>
      <c r="DYQ53" s="1674">
        <f t="shared" ref="DYQ53" si="1682">DYO53*(1+3.5%)</f>
        <v>6.9755540123930865E+28</v>
      </c>
      <c r="DYS53" s="1674">
        <f t="shared" ref="DYS53" si="1683">DYQ53*(1+3.5%)</f>
        <v>7.2196984028268444E+28</v>
      </c>
      <c r="DYU53" s="1674">
        <f t="shared" ref="DYU53" si="1684">DYS53*(1+3.5%)</f>
        <v>7.4723878469257831E+28</v>
      </c>
      <c r="DYW53" s="1674">
        <f t="shared" ref="DYW53" si="1685">DYU53*(1+3.5%)</f>
        <v>7.733921421568185E+28</v>
      </c>
      <c r="DYY53" s="1674">
        <f t="shared" ref="DYY53" si="1686">DYW53*(1+3.5%)</f>
        <v>8.0046086713230703E+28</v>
      </c>
      <c r="DZA53" s="1674">
        <f t="shared" ref="DZA53" si="1687">DYY53*(1+3.5%)</f>
        <v>8.2847699748193767E+28</v>
      </c>
      <c r="DZC53" s="1674">
        <f t="shared" ref="DZC53" si="1688">DZA53*(1+3.5%)</f>
        <v>8.5747369239380544E+28</v>
      </c>
      <c r="DZE53" s="1674">
        <f t="shared" ref="DZE53" si="1689">DZC53*(1+3.5%)</f>
        <v>8.8748527162758853E+28</v>
      </c>
      <c r="DZG53" s="1674">
        <f t="shared" ref="DZG53" si="1690">DZE53*(1+3.5%)</f>
        <v>9.1854725613455405E+28</v>
      </c>
      <c r="DZI53" s="1674">
        <f t="shared" ref="DZI53" si="1691">DZG53*(1+3.5%)</f>
        <v>9.5069641009926339E+28</v>
      </c>
      <c r="DZK53" s="1674">
        <f t="shared" ref="DZK53" si="1692">DZI53*(1+3.5%)</f>
        <v>9.8397078445273756E+28</v>
      </c>
      <c r="DZM53" s="1674">
        <f t="shared" ref="DZM53" si="1693">DZK53*(1+3.5%)</f>
        <v>1.0184097619085832E+29</v>
      </c>
      <c r="DZO53" s="1674">
        <f t="shared" ref="DZO53" si="1694">DZM53*(1+3.5%)</f>
        <v>1.0540541035753835E+29</v>
      </c>
      <c r="DZQ53" s="1674">
        <f t="shared" ref="DZQ53" si="1695">DZO53*(1+3.5%)</f>
        <v>1.0909459972005218E+29</v>
      </c>
      <c r="DZS53" s="1674">
        <f t="shared" ref="DZS53" si="1696">DZQ53*(1+3.5%)</f>
        <v>1.1291291071025401E+29</v>
      </c>
      <c r="DZU53" s="1674">
        <f t="shared" ref="DZU53" si="1697">DZS53*(1+3.5%)</f>
        <v>1.1686486258511289E+29</v>
      </c>
      <c r="DZW53" s="1674">
        <f t="shared" ref="DZW53" si="1698">DZU53*(1+3.5%)</f>
        <v>1.2095513277559182E+29</v>
      </c>
      <c r="DZY53" s="1674">
        <f t="shared" ref="DZY53" si="1699">DZW53*(1+3.5%)</f>
        <v>1.2518856242273753E+29</v>
      </c>
      <c r="EAA53" s="1674">
        <f t="shared" ref="EAA53" si="1700">DZY53*(1+3.5%)</f>
        <v>1.2957016210753333E+29</v>
      </c>
      <c r="EAC53" s="1674">
        <f t="shared" ref="EAC53" si="1701">EAA53*(1+3.5%)</f>
        <v>1.3410511778129698E+29</v>
      </c>
      <c r="EAE53" s="1674">
        <f t="shared" ref="EAE53" si="1702">EAC53*(1+3.5%)</f>
        <v>1.3879879690364236E+29</v>
      </c>
      <c r="EAG53" s="1674">
        <f t="shared" ref="EAG53" si="1703">EAE53*(1+3.5%)</f>
        <v>1.4365675479526982E+29</v>
      </c>
      <c r="EAI53" s="1674">
        <f t="shared" ref="EAI53" si="1704">EAG53*(1+3.5%)</f>
        <v>1.4868474121310425E+29</v>
      </c>
      <c r="EAK53" s="1674">
        <f t="shared" ref="EAK53" si="1705">EAI53*(1+3.5%)</f>
        <v>1.5388870715556289E+29</v>
      </c>
      <c r="EAM53" s="1674">
        <f t="shared" ref="EAM53" si="1706">EAK53*(1+3.5%)</f>
        <v>1.5927481190600758E+29</v>
      </c>
      <c r="EAO53" s="1674">
        <f t="shared" ref="EAO53" si="1707">EAM53*(1+3.5%)</f>
        <v>1.6484943032271784E+29</v>
      </c>
      <c r="EAQ53" s="1674">
        <f t="shared" ref="EAQ53" si="1708">EAO53*(1+3.5%)</f>
        <v>1.7061916038401296E+29</v>
      </c>
      <c r="EAS53" s="1674">
        <f t="shared" ref="EAS53" si="1709">EAQ53*(1+3.5%)</f>
        <v>1.7659083099745341E+29</v>
      </c>
      <c r="EAU53" s="1674">
        <f t="shared" ref="EAU53" si="1710">EAS53*(1+3.5%)</f>
        <v>1.8277151008236428E+29</v>
      </c>
      <c r="EAW53" s="1674">
        <f t="shared" ref="EAW53" si="1711">EAU53*(1+3.5%)</f>
        <v>1.8916851293524703E+29</v>
      </c>
      <c r="EAY53" s="1674">
        <f t="shared" ref="EAY53" si="1712">EAW53*(1+3.5%)</f>
        <v>1.9578941088798066E+29</v>
      </c>
      <c r="EBA53" s="1674">
        <f t="shared" ref="EBA53" si="1713">EAY53*(1+3.5%)</f>
        <v>2.0264204026905996E+29</v>
      </c>
      <c r="EBC53" s="1674">
        <f t="shared" ref="EBC53" si="1714">EBA53*(1+3.5%)</f>
        <v>2.0973451167847703E+29</v>
      </c>
      <c r="EBE53" s="1674">
        <f t="shared" ref="EBE53" si="1715">EBC53*(1+3.5%)</f>
        <v>2.1707521958722372E+29</v>
      </c>
      <c r="EBG53" s="1674">
        <f t="shared" ref="EBG53" si="1716">EBE53*(1+3.5%)</f>
        <v>2.2467285227277653E+29</v>
      </c>
      <c r="EBI53" s="1674">
        <f t="shared" ref="EBI53" si="1717">EBG53*(1+3.5%)</f>
        <v>2.3253640210232367E+29</v>
      </c>
      <c r="EBK53" s="1674">
        <f t="shared" ref="EBK53" si="1718">EBI53*(1+3.5%)</f>
        <v>2.40675176175905E+29</v>
      </c>
      <c r="EBM53" s="1674">
        <f t="shared" ref="EBM53" si="1719">EBK53*(1+3.5%)</f>
        <v>2.4909880734206166E+29</v>
      </c>
      <c r="EBO53" s="1674">
        <f t="shared" ref="EBO53" si="1720">EBM53*(1+3.5%)</f>
        <v>2.5781726559903381E+29</v>
      </c>
      <c r="EBQ53" s="1674">
        <f t="shared" ref="EBQ53" si="1721">EBO53*(1+3.5%)</f>
        <v>2.6684086989499999E+29</v>
      </c>
      <c r="EBS53" s="1674">
        <f t="shared" ref="EBS53" si="1722">EBQ53*(1+3.5%)</f>
        <v>2.7618030034132497E+29</v>
      </c>
      <c r="EBU53" s="1674">
        <f t="shared" ref="EBU53" si="1723">EBS53*(1+3.5%)</f>
        <v>2.8584661085327132E+29</v>
      </c>
      <c r="EBW53" s="1674">
        <f t="shared" ref="EBW53" si="1724">EBU53*(1+3.5%)</f>
        <v>2.958512422331358E+29</v>
      </c>
      <c r="EBY53" s="1674">
        <f t="shared" ref="EBY53" si="1725">EBW53*(1+3.5%)</f>
        <v>3.0620603571129551E+29</v>
      </c>
      <c r="ECA53" s="1674">
        <f t="shared" ref="ECA53" si="1726">EBY53*(1+3.5%)</f>
        <v>3.1692324696119084E+29</v>
      </c>
      <c r="ECC53" s="1674">
        <f t="shared" ref="ECC53" si="1727">ECA53*(1+3.5%)</f>
        <v>3.2801556060483253E+29</v>
      </c>
      <c r="ECE53" s="1674">
        <f t="shared" ref="ECE53" si="1728">ECC53*(1+3.5%)</f>
        <v>3.3949610522600164E+29</v>
      </c>
      <c r="ECG53" s="1674">
        <f t="shared" ref="ECG53" si="1729">ECE53*(1+3.5%)</f>
        <v>3.5137846890891167E+29</v>
      </c>
      <c r="ECI53" s="1674">
        <f t="shared" ref="ECI53" si="1730">ECG53*(1+3.5%)</f>
        <v>3.6367671532072355E+29</v>
      </c>
      <c r="ECK53" s="1674">
        <f t="shared" ref="ECK53" si="1731">ECI53*(1+3.5%)</f>
        <v>3.7640540035694881E+29</v>
      </c>
      <c r="ECM53" s="1674">
        <f t="shared" ref="ECM53" si="1732">ECK53*(1+3.5%)</f>
        <v>3.8957958936944198E+29</v>
      </c>
      <c r="ECO53" s="1674">
        <f t="shared" ref="ECO53" si="1733">ECM53*(1+3.5%)</f>
        <v>4.0321487499737239E+29</v>
      </c>
      <c r="ECQ53" s="1674">
        <f t="shared" ref="ECQ53" si="1734">ECO53*(1+3.5%)</f>
        <v>4.1732739562228037E+29</v>
      </c>
      <c r="ECS53" s="1674">
        <f t="shared" ref="ECS53" si="1735">ECQ53*(1+3.5%)</f>
        <v>4.3193385446906011E+29</v>
      </c>
      <c r="ECU53" s="1674">
        <f t="shared" ref="ECU53" si="1736">ECS53*(1+3.5%)</f>
        <v>4.4705153937547717E+29</v>
      </c>
      <c r="ECW53" s="1674">
        <f t="shared" ref="ECW53" si="1737">ECU53*(1+3.5%)</f>
        <v>4.626983432536188E+29</v>
      </c>
      <c r="ECY53" s="1674">
        <f t="shared" ref="ECY53" si="1738">ECW53*(1+3.5%)</f>
        <v>4.7889278526749542E+29</v>
      </c>
      <c r="EDA53" s="1674">
        <f t="shared" ref="EDA53" si="1739">ECY53*(1+3.5%)</f>
        <v>4.9565403275185774E+29</v>
      </c>
      <c r="EDC53" s="1674">
        <f t="shared" ref="EDC53" si="1740">EDA53*(1+3.5%)</f>
        <v>5.130019238981727E+29</v>
      </c>
      <c r="EDE53" s="1674">
        <f t="shared" ref="EDE53" si="1741">EDC53*(1+3.5%)</f>
        <v>5.309569912346087E+29</v>
      </c>
      <c r="EDG53" s="1674">
        <f t="shared" ref="EDG53" si="1742">EDE53*(1+3.5%)</f>
        <v>5.4954048592781998E+29</v>
      </c>
      <c r="EDI53" s="1674">
        <f t="shared" ref="EDI53" si="1743">EDG53*(1+3.5%)</f>
        <v>5.6877440293529364E+29</v>
      </c>
      <c r="EDK53" s="1674">
        <f t="shared" ref="EDK53" si="1744">EDI53*(1+3.5%)</f>
        <v>5.8868150703802886E+29</v>
      </c>
      <c r="EDM53" s="1674">
        <f t="shared" ref="EDM53" si="1745">EDK53*(1+3.5%)</f>
        <v>6.0928535978435982E+29</v>
      </c>
      <c r="EDO53" s="1674">
        <f t="shared" ref="EDO53" si="1746">EDM53*(1+3.5%)</f>
        <v>6.3061034737681233E+29</v>
      </c>
      <c r="EDQ53" s="1674">
        <f t="shared" ref="EDQ53" si="1747">EDO53*(1+3.5%)</f>
        <v>6.5268170953500075E+29</v>
      </c>
      <c r="EDS53" s="1674">
        <f t="shared" ref="EDS53" si="1748">EDQ53*(1+3.5%)</f>
        <v>6.7552556936872571E+29</v>
      </c>
      <c r="EDU53" s="1674">
        <f t="shared" ref="EDU53" si="1749">EDS53*(1+3.5%)</f>
        <v>6.99168964296631E+29</v>
      </c>
      <c r="EDW53" s="1674">
        <f t="shared" ref="EDW53" si="1750">EDU53*(1+3.5%)</f>
        <v>7.2363987804701303E+29</v>
      </c>
      <c r="EDY53" s="1674">
        <f t="shared" ref="EDY53" si="1751">EDW53*(1+3.5%)</f>
        <v>7.4896727377865842E+29</v>
      </c>
      <c r="EEA53" s="1674">
        <f t="shared" ref="EEA53" si="1752">EDY53*(1+3.5%)</f>
        <v>7.7518112836091144E+29</v>
      </c>
      <c r="EEC53" s="1674">
        <f t="shared" ref="EEC53" si="1753">EEA53*(1+3.5%)</f>
        <v>8.0231246785354331E+29</v>
      </c>
      <c r="EEE53" s="1674">
        <f t="shared" ref="EEE53" si="1754">EEC53*(1+3.5%)</f>
        <v>8.303934042284172E+29</v>
      </c>
      <c r="EEG53" s="1674">
        <f t="shared" ref="EEG53" si="1755">EEE53*(1+3.5%)</f>
        <v>8.5945717337641168E+29</v>
      </c>
      <c r="EEI53" s="1674">
        <f t="shared" ref="EEI53" si="1756">EEG53*(1+3.5%)</f>
        <v>8.8953817444458604E+29</v>
      </c>
      <c r="EEK53" s="1674">
        <f t="shared" ref="EEK53" si="1757">EEI53*(1+3.5%)</f>
        <v>9.2067201055014648E+29</v>
      </c>
      <c r="EEM53" s="1674">
        <f t="shared" ref="EEM53" si="1758">EEK53*(1+3.5%)</f>
        <v>9.5289553091940153E+29</v>
      </c>
      <c r="EEO53" s="1674">
        <f t="shared" ref="EEO53" si="1759">EEM53*(1+3.5%)</f>
        <v>9.862468745015805E+29</v>
      </c>
      <c r="EEQ53" s="1674">
        <f t="shared" ref="EEQ53" si="1760">EEO53*(1+3.5%)</f>
        <v>1.0207655151091358E+30</v>
      </c>
      <c r="EES53" s="1674">
        <f t="shared" ref="EES53" si="1761">EEQ53*(1+3.5%)</f>
        <v>1.0564923081379554E+30</v>
      </c>
      <c r="EEU53" s="1674">
        <f t="shared" ref="EEU53" si="1762">EES53*(1+3.5%)</f>
        <v>1.0934695389227837E+30</v>
      </c>
      <c r="EEW53" s="1674">
        <f t="shared" ref="EEW53" si="1763">EEU53*(1+3.5%)</f>
        <v>1.1317409727850811E+30</v>
      </c>
      <c r="EEY53" s="1674">
        <f t="shared" ref="EEY53" si="1764">EEW53*(1+3.5%)</f>
        <v>1.1713519068325588E+30</v>
      </c>
      <c r="EFA53" s="1674">
        <f t="shared" ref="EFA53" si="1765">EEY53*(1+3.5%)</f>
        <v>1.2123492235716982E+30</v>
      </c>
      <c r="EFC53" s="1674">
        <f t="shared" ref="EFC53" si="1766">EFA53*(1+3.5%)</f>
        <v>1.2547814463967076E+30</v>
      </c>
      <c r="EFE53" s="1674">
        <f t="shared" ref="EFE53" si="1767">EFC53*(1+3.5%)</f>
        <v>1.2986987970205922E+30</v>
      </c>
      <c r="EFG53" s="1674">
        <f t="shared" ref="EFG53" si="1768">EFE53*(1+3.5%)</f>
        <v>1.3441532549163128E+30</v>
      </c>
      <c r="EFI53" s="1674">
        <f t="shared" ref="EFI53" si="1769">EFG53*(1+3.5%)</f>
        <v>1.3911986188383837E+30</v>
      </c>
      <c r="EFK53" s="1674">
        <f t="shared" ref="EFK53" si="1770">EFI53*(1+3.5%)</f>
        <v>1.4398905704977271E+30</v>
      </c>
      <c r="EFM53" s="1674">
        <f t="shared" ref="EFM53" si="1771">EFK53*(1+3.5%)</f>
        <v>1.4902867404651474E+30</v>
      </c>
      <c r="EFO53" s="1674">
        <f t="shared" ref="EFO53" si="1772">EFM53*(1+3.5%)</f>
        <v>1.5424467763814275E+30</v>
      </c>
      <c r="EFQ53" s="1674">
        <f t="shared" ref="EFQ53" si="1773">EFO53*(1+3.5%)</f>
        <v>1.5964324135547774E+30</v>
      </c>
      <c r="EFS53" s="1674">
        <f t="shared" ref="EFS53" si="1774">EFQ53*(1+3.5%)</f>
        <v>1.6523075480291945E+30</v>
      </c>
      <c r="EFU53" s="1674">
        <f t="shared" ref="EFU53" si="1775">EFS53*(1+3.5%)</f>
        <v>1.7101383122102163E+30</v>
      </c>
      <c r="EFW53" s="1674">
        <f t="shared" ref="EFW53" si="1776">EFU53*(1+3.5%)</f>
        <v>1.7699931531375737E+30</v>
      </c>
      <c r="EFY53" s="1674">
        <f t="shared" ref="EFY53" si="1777">EFW53*(1+3.5%)</f>
        <v>1.8319429134973888E+30</v>
      </c>
      <c r="EGA53" s="1674">
        <f t="shared" ref="EGA53" si="1778">EFY53*(1+3.5%)</f>
        <v>1.8960609154697972E+30</v>
      </c>
      <c r="EGC53" s="1674">
        <f t="shared" ref="EGC53" si="1779">EGA53*(1+3.5%)</f>
        <v>1.9624230475112401E+30</v>
      </c>
      <c r="EGE53" s="1674">
        <f t="shared" ref="EGE53" si="1780">EGC53*(1+3.5%)</f>
        <v>2.0311078541741334E+30</v>
      </c>
      <c r="EGG53" s="1674">
        <f t="shared" ref="EGG53" si="1781">EGE53*(1+3.5%)</f>
        <v>2.1021966290702281E+30</v>
      </c>
      <c r="EGI53" s="1674">
        <f t="shared" ref="EGI53" si="1782">EGG53*(1+3.5%)</f>
        <v>2.1757735110876859E+30</v>
      </c>
      <c r="EGK53" s="1674">
        <f t="shared" ref="EGK53" si="1783">EGI53*(1+3.5%)</f>
        <v>2.2519255839757547E+30</v>
      </c>
      <c r="EGM53" s="1674">
        <f t="shared" ref="EGM53" si="1784">EGK53*(1+3.5%)</f>
        <v>2.330742979414906E+30</v>
      </c>
      <c r="EGO53" s="1674">
        <f t="shared" ref="EGO53" si="1785">EGM53*(1+3.5%)</f>
        <v>2.4123189836944275E+30</v>
      </c>
      <c r="EGQ53" s="1674">
        <f t="shared" ref="EGQ53" si="1786">EGO53*(1+3.5%)</f>
        <v>2.4967501481237321E+30</v>
      </c>
      <c r="EGS53" s="1674">
        <f t="shared" ref="EGS53" si="1787">EGQ53*(1+3.5%)</f>
        <v>2.5841364033080626E+30</v>
      </c>
      <c r="EGU53" s="1674">
        <f t="shared" ref="EGU53" si="1788">EGS53*(1+3.5%)</f>
        <v>2.6745811774238445E+30</v>
      </c>
      <c r="EGW53" s="1674">
        <f t="shared" ref="EGW53" si="1789">EGU53*(1+3.5%)</f>
        <v>2.7681915186336787E+30</v>
      </c>
      <c r="EGY53" s="1674">
        <f t="shared" ref="EGY53" si="1790">EGW53*(1+3.5%)</f>
        <v>2.8650782217858571E+30</v>
      </c>
      <c r="EHA53" s="1674">
        <f t="shared" ref="EHA53" si="1791">EGY53*(1+3.5%)</f>
        <v>2.9653559595483618E+30</v>
      </c>
      <c r="EHC53" s="1674">
        <f t="shared" ref="EHC53" si="1792">EHA53*(1+3.5%)</f>
        <v>3.069143418132554E+30</v>
      </c>
      <c r="EHE53" s="1674">
        <f t="shared" ref="EHE53" si="1793">EHC53*(1+3.5%)</f>
        <v>3.1765634377671929E+30</v>
      </c>
      <c r="EHG53" s="1674">
        <f t="shared" ref="EHG53" si="1794">EHE53*(1+3.5%)</f>
        <v>3.2877431580890444E+30</v>
      </c>
      <c r="EHI53" s="1674">
        <f t="shared" ref="EHI53" si="1795">EHG53*(1+3.5%)</f>
        <v>3.4028141686221605E+30</v>
      </c>
      <c r="EHK53" s="1674">
        <f t="shared" ref="EHK53" si="1796">EHI53*(1+3.5%)</f>
        <v>3.5219126645239357E+30</v>
      </c>
      <c r="EHM53" s="1674">
        <f t="shared" ref="EHM53" si="1797">EHK53*(1+3.5%)</f>
        <v>3.6451796077822729E+30</v>
      </c>
      <c r="EHO53" s="1674">
        <f t="shared" ref="EHO53" si="1798">EHM53*(1+3.5%)</f>
        <v>3.7727608940546521E+30</v>
      </c>
      <c r="EHQ53" s="1674">
        <f t="shared" ref="EHQ53" si="1799">EHO53*(1+3.5%)</f>
        <v>3.9048075253465647E+30</v>
      </c>
      <c r="EHS53" s="1674">
        <f t="shared" ref="EHS53" si="1800">EHQ53*(1+3.5%)</f>
        <v>4.041475788733694E+30</v>
      </c>
      <c r="EHU53" s="1674">
        <f t="shared" ref="EHU53" si="1801">EHS53*(1+3.5%)</f>
        <v>4.1829274413393729E+30</v>
      </c>
      <c r="EHW53" s="1674">
        <f t="shared" ref="EHW53" si="1802">EHU53*(1+3.5%)</f>
        <v>4.3293299017862507E+30</v>
      </c>
      <c r="EHY53" s="1674">
        <f t="shared" ref="EHY53" si="1803">EHW53*(1+3.5%)</f>
        <v>4.480856448348769E+30</v>
      </c>
      <c r="EIA53" s="1674">
        <f t="shared" ref="EIA53" si="1804">EHY53*(1+3.5%)</f>
        <v>4.6376864240409755E+30</v>
      </c>
      <c r="EIC53" s="1674">
        <f t="shared" ref="EIC53" si="1805">EIA53*(1+3.5%)</f>
        <v>4.8000054488824093E+30</v>
      </c>
      <c r="EIE53" s="1674">
        <f t="shared" ref="EIE53" si="1806">EIC53*(1+3.5%)</f>
        <v>4.9680056395932931E+30</v>
      </c>
      <c r="EIG53" s="1674">
        <f t="shared" ref="EIG53" si="1807">EIE53*(1+3.5%)</f>
        <v>5.1418858369790575E+30</v>
      </c>
      <c r="EII53" s="1674">
        <f t="shared" ref="EII53" si="1808">EIG53*(1+3.5%)</f>
        <v>5.3218518412733244E+30</v>
      </c>
      <c r="EIK53" s="1674">
        <f t="shared" ref="EIK53" si="1809">EII53*(1+3.5%)</f>
        <v>5.5081166557178908E+30</v>
      </c>
      <c r="EIM53" s="1674">
        <f t="shared" ref="EIM53" si="1810">EIK53*(1+3.5%)</f>
        <v>5.700900738668017E+30</v>
      </c>
      <c r="EIO53" s="1674">
        <f t="shared" ref="EIO53" si="1811">EIM53*(1+3.5%)</f>
        <v>5.9004322645213973E+30</v>
      </c>
      <c r="EIQ53" s="1674">
        <f t="shared" ref="EIQ53" si="1812">EIO53*(1+3.5%)</f>
        <v>6.1069473937796456E+30</v>
      </c>
      <c r="EIS53" s="1674">
        <f t="shared" ref="EIS53" si="1813">EIQ53*(1+3.5%)</f>
        <v>6.320690552561933E+30</v>
      </c>
      <c r="EIU53" s="1674">
        <f t="shared" ref="EIU53" si="1814">EIS53*(1+3.5%)</f>
        <v>6.5419147219015996E+30</v>
      </c>
      <c r="EIW53" s="1674">
        <f t="shared" ref="EIW53" si="1815">EIU53*(1+3.5%)</f>
        <v>6.7708817371681555E+30</v>
      </c>
      <c r="EIY53" s="1674">
        <f t="shared" ref="EIY53" si="1816">EIW53*(1+3.5%)</f>
        <v>7.00786259796904E+30</v>
      </c>
      <c r="EJA53" s="1674">
        <f t="shared" ref="EJA53" si="1817">EIY53*(1+3.5%)</f>
        <v>7.2531377888979559E+30</v>
      </c>
      <c r="EJC53" s="1674">
        <f t="shared" ref="EJC53" si="1818">EJA53*(1+3.5%)</f>
        <v>7.5069976115093836E+30</v>
      </c>
      <c r="EJE53" s="1674">
        <f t="shared" ref="EJE53" si="1819">EJC53*(1+3.5%)</f>
        <v>7.7697425279122113E+30</v>
      </c>
      <c r="EJG53" s="1674">
        <f t="shared" ref="EJG53" si="1820">EJE53*(1+3.5%)</f>
        <v>8.0416835163891383E+30</v>
      </c>
      <c r="EJI53" s="1674">
        <f t="shared" ref="EJI53" si="1821">EJG53*(1+3.5%)</f>
        <v>8.3231424394627573E+30</v>
      </c>
      <c r="EJK53" s="1674">
        <f t="shared" ref="EJK53" si="1822">EJI53*(1+3.5%)</f>
        <v>8.614452424843953E+30</v>
      </c>
      <c r="EJM53" s="1674">
        <f t="shared" ref="EJM53" si="1823">EJK53*(1+3.5%)</f>
        <v>8.9159582597134908E+30</v>
      </c>
      <c r="EJO53" s="1674">
        <f t="shared" ref="EJO53" si="1824">EJM53*(1+3.5%)</f>
        <v>9.2280167988034627E+30</v>
      </c>
      <c r="EJQ53" s="1674">
        <f t="shared" ref="EJQ53" si="1825">EJO53*(1+3.5%)</f>
        <v>9.5509973867615835E+30</v>
      </c>
      <c r="EJS53" s="1674">
        <f t="shared" ref="EJS53" si="1826">EJQ53*(1+3.5%)</f>
        <v>9.8852822952982383E+30</v>
      </c>
      <c r="EJU53" s="1674">
        <f t="shared" ref="EJU53" si="1827">EJS53*(1+3.5%)</f>
        <v>1.0231267175633676E+31</v>
      </c>
      <c r="EJW53" s="1674">
        <f t="shared" ref="EJW53" si="1828">EJU53*(1+3.5%)</f>
        <v>1.0589361526780854E+31</v>
      </c>
      <c r="EJY53" s="1674">
        <f t="shared" ref="EJY53" si="1829">EJW53*(1+3.5%)</f>
        <v>1.0959989180218182E+31</v>
      </c>
      <c r="EKA53" s="1674">
        <f t="shared" ref="EKA53" si="1830">EJY53*(1+3.5%)</f>
        <v>1.1343588801525817E+31</v>
      </c>
      <c r="EKC53" s="1674">
        <f t="shared" ref="EKC53" si="1831">EKA53*(1+3.5%)</f>
        <v>1.1740614409579219E+31</v>
      </c>
      <c r="EKE53" s="1674">
        <f t="shared" ref="EKE53" si="1832">EKC53*(1+3.5%)</f>
        <v>1.2151535913914491E+31</v>
      </c>
      <c r="EKG53" s="1674">
        <f t="shared" ref="EKG53" si="1833">EKE53*(1+3.5%)</f>
        <v>1.2576839670901498E+31</v>
      </c>
      <c r="EKI53" s="1674">
        <f t="shared" ref="EKI53" si="1834">EKG53*(1+3.5%)</f>
        <v>1.3017029059383049E+31</v>
      </c>
      <c r="EKK53" s="1674">
        <f t="shared" ref="EKK53" si="1835">EKI53*(1+3.5%)</f>
        <v>1.3472625076461455E+31</v>
      </c>
      <c r="EKM53" s="1674">
        <f t="shared" ref="EKM53" si="1836">EKK53*(1+3.5%)</f>
        <v>1.3944166954137604E+31</v>
      </c>
      <c r="EKO53" s="1674">
        <f t="shared" ref="EKO53" si="1837">EKM53*(1+3.5%)</f>
        <v>1.443221279753242E+31</v>
      </c>
      <c r="EKQ53" s="1674">
        <f t="shared" ref="EKQ53" si="1838">EKO53*(1+3.5%)</f>
        <v>1.4937340245446053E+31</v>
      </c>
      <c r="EKS53" s="1674">
        <f t="shared" ref="EKS53" si="1839">EKQ53*(1+3.5%)</f>
        <v>1.5460147154036663E+31</v>
      </c>
      <c r="EKU53" s="1674">
        <f t="shared" ref="EKU53" si="1840">EKS53*(1+3.5%)</f>
        <v>1.6001252304427946E+31</v>
      </c>
      <c r="EKW53" s="1674">
        <f t="shared" ref="EKW53" si="1841">EKU53*(1+3.5%)</f>
        <v>1.6561296135082923E+31</v>
      </c>
      <c r="EKY53" s="1674">
        <f t="shared" ref="EKY53" si="1842">EKW53*(1+3.5%)</f>
        <v>1.7140941499810824E+31</v>
      </c>
      <c r="ELA53" s="1674">
        <f t="shared" ref="ELA53" si="1843">EKY53*(1+3.5%)</f>
        <v>1.7740874452304201E+31</v>
      </c>
      <c r="ELC53" s="1674">
        <f t="shared" ref="ELC53" si="1844">ELA53*(1+3.5%)</f>
        <v>1.8361805058134846E+31</v>
      </c>
      <c r="ELE53" s="1674">
        <f t="shared" ref="ELE53" si="1845">ELC53*(1+3.5%)</f>
        <v>1.9004468235169565E+31</v>
      </c>
      <c r="ELG53" s="1674">
        <f t="shared" ref="ELG53" si="1846">ELE53*(1+3.5%)</f>
        <v>1.9669624623400499E+31</v>
      </c>
      <c r="ELI53" s="1674">
        <f t="shared" ref="ELI53" si="1847">ELG53*(1+3.5%)</f>
        <v>2.0358061485219514E+31</v>
      </c>
      <c r="ELK53" s="1674">
        <f t="shared" ref="ELK53" si="1848">ELI53*(1+3.5%)</f>
        <v>2.1070593637202196E+31</v>
      </c>
      <c r="ELM53" s="1674">
        <f t="shared" ref="ELM53" si="1849">ELK53*(1+3.5%)</f>
        <v>2.1808064414504271E+31</v>
      </c>
      <c r="ELO53" s="1674">
        <f t="shared" ref="ELO53" si="1850">ELM53*(1+3.5%)</f>
        <v>2.2571346669011919E+31</v>
      </c>
      <c r="ELQ53" s="1674">
        <f t="shared" ref="ELQ53" si="1851">ELO53*(1+3.5%)</f>
        <v>2.3361343802427334E+31</v>
      </c>
      <c r="ELS53" s="1674">
        <f t="shared" ref="ELS53" si="1852">ELQ53*(1+3.5%)</f>
        <v>2.417899083551229E+31</v>
      </c>
      <c r="ELU53" s="1674">
        <f t="shared" ref="ELU53" si="1853">ELS53*(1+3.5%)</f>
        <v>2.5025255514755216E+31</v>
      </c>
      <c r="ELW53" s="1674">
        <f t="shared" ref="ELW53" si="1854">ELU53*(1+3.5%)</f>
        <v>2.5901139457771647E+31</v>
      </c>
      <c r="ELY53" s="1674">
        <f t="shared" ref="ELY53" si="1855">ELW53*(1+3.5%)</f>
        <v>2.6807679338793652E+31</v>
      </c>
      <c r="EMA53" s="1674">
        <f t="shared" ref="EMA53" si="1856">ELY53*(1+3.5%)</f>
        <v>2.7745948115651427E+31</v>
      </c>
      <c r="EMC53" s="1674">
        <f t="shared" ref="EMC53" si="1857">EMA53*(1+3.5%)</f>
        <v>2.8717056299699226E+31</v>
      </c>
      <c r="EME53" s="1674">
        <f t="shared" ref="EME53" si="1858">EMC53*(1+3.5%)</f>
        <v>2.9722153270188695E+31</v>
      </c>
      <c r="EMG53" s="1674">
        <f t="shared" ref="EMG53" si="1859">EME53*(1+3.5%)</f>
        <v>3.0762428634645296E+31</v>
      </c>
      <c r="EMI53" s="1674">
        <f t="shared" ref="EMI53" si="1860">EMG53*(1+3.5%)</f>
        <v>3.1839113636857877E+31</v>
      </c>
      <c r="EMK53" s="1674">
        <f t="shared" ref="EMK53" si="1861">EMI53*(1+3.5%)</f>
        <v>3.2953482614147898E+31</v>
      </c>
      <c r="EMM53" s="1674">
        <f t="shared" ref="EMM53" si="1862">EMK53*(1+3.5%)</f>
        <v>3.4106854505643072E+31</v>
      </c>
      <c r="EMO53" s="1674">
        <f t="shared" ref="EMO53" si="1863">EMM53*(1+3.5%)</f>
        <v>3.5300594413340578E+31</v>
      </c>
      <c r="EMQ53" s="1674">
        <f t="shared" ref="EMQ53" si="1864">EMO53*(1+3.5%)</f>
        <v>3.6536115217807498E+31</v>
      </c>
      <c r="EMS53" s="1674">
        <f t="shared" ref="EMS53" si="1865">EMQ53*(1+3.5%)</f>
        <v>3.7814879250430759E+31</v>
      </c>
      <c r="EMU53" s="1674">
        <f t="shared" ref="EMU53" si="1866">EMS53*(1+3.5%)</f>
        <v>3.9138400024195831E+31</v>
      </c>
      <c r="EMW53" s="1674">
        <f t="shared" ref="EMW53" si="1867">EMU53*(1+3.5%)</f>
        <v>4.050824402504268E+31</v>
      </c>
      <c r="EMY53" s="1674">
        <f t="shared" ref="EMY53" si="1868">EMW53*(1+3.5%)</f>
        <v>4.1926032565919167E+31</v>
      </c>
      <c r="ENA53" s="1674">
        <f t="shared" ref="ENA53" si="1869">EMY53*(1+3.5%)</f>
        <v>4.3393443705726332E+31</v>
      </c>
      <c r="ENC53" s="1674">
        <f t="shared" ref="ENC53" si="1870">ENA53*(1+3.5%)</f>
        <v>4.4912214235426751E+31</v>
      </c>
      <c r="ENE53" s="1674">
        <f t="shared" ref="ENE53" si="1871">ENC53*(1+3.5%)</f>
        <v>4.6484141733666681E+31</v>
      </c>
      <c r="ENG53" s="1674">
        <f t="shared" ref="ENG53" si="1872">ENE53*(1+3.5%)</f>
        <v>4.8111086694345009E+31</v>
      </c>
      <c r="ENI53" s="1674">
        <f t="shared" ref="ENI53" si="1873">ENG53*(1+3.5%)</f>
        <v>4.9794974728647085E+31</v>
      </c>
      <c r="ENK53" s="1674">
        <f t="shared" ref="ENK53" si="1874">ENI53*(1+3.5%)</f>
        <v>5.153779884414973E+31</v>
      </c>
      <c r="ENM53" s="1674">
        <f t="shared" ref="ENM53" si="1875">ENK53*(1+3.5%)</f>
        <v>5.3341621803694963E+31</v>
      </c>
      <c r="ENO53" s="1674">
        <f t="shared" ref="ENO53" si="1876">ENM53*(1+3.5%)</f>
        <v>5.5208578566824278E+31</v>
      </c>
      <c r="ENQ53" s="1674">
        <f t="shared" ref="ENQ53" si="1877">ENO53*(1+3.5%)</f>
        <v>5.7140878816663125E+31</v>
      </c>
      <c r="ENS53" s="1674">
        <f t="shared" ref="ENS53" si="1878">ENQ53*(1+3.5%)</f>
        <v>5.914080957524633E+31</v>
      </c>
      <c r="ENU53" s="1674">
        <f t="shared" ref="ENU53" si="1879">ENS53*(1+3.5%)</f>
        <v>6.1210737910379948E+31</v>
      </c>
      <c r="ENW53" s="1674">
        <f t="shared" ref="ENW53" si="1880">ENU53*(1+3.5%)</f>
        <v>6.3353113737243245E+31</v>
      </c>
      <c r="ENY53" s="1674">
        <f t="shared" ref="ENY53" si="1881">ENW53*(1+3.5%)</f>
        <v>6.5570472718046757E+31</v>
      </c>
      <c r="EOA53" s="1674">
        <f t="shared" ref="EOA53" si="1882">ENY53*(1+3.5%)</f>
        <v>6.7865439263178393E+31</v>
      </c>
      <c r="EOC53" s="1674">
        <f t="shared" ref="EOC53" si="1883">EOA53*(1+3.5%)</f>
        <v>7.024072963738963E+31</v>
      </c>
      <c r="EOE53" s="1674">
        <f t="shared" ref="EOE53" si="1884">EOC53*(1+3.5%)</f>
        <v>7.2699155174698257E+31</v>
      </c>
      <c r="EOG53" s="1674">
        <f t="shared" ref="EOG53" si="1885">EOE53*(1+3.5%)</f>
        <v>7.5243625605812689E+31</v>
      </c>
      <c r="EOI53" s="1674">
        <f t="shared" ref="EOI53" si="1886">EOG53*(1+3.5%)</f>
        <v>7.7877152502016125E+31</v>
      </c>
      <c r="EOK53" s="1674">
        <f t="shared" ref="EOK53" si="1887">EOI53*(1+3.5%)</f>
        <v>8.0602852839586688E+31</v>
      </c>
      <c r="EOM53" s="1674">
        <f t="shared" ref="EOM53" si="1888">EOK53*(1+3.5%)</f>
        <v>8.3423952688972221E+31</v>
      </c>
      <c r="EOO53" s="1674">
        <f t="shared" ref="EOO53" si="1889">EOM53*(1+3.5%)</f>
        <v>8.6343791033086244E+31</v>
      </c>
      <c r="EOQ53" s="1674">
        <f t="shared" ref="EOQ53" si="1890">EOO53*(1+3.5%)</f>
        <v>8.9365823719244261E+31</v>
      </c>
      <c r="EOS53" s="1674">
        <f t="shared" ref="EOS53" si="1891">EOQ53*(1+3.5%)</f>
        <v>9.2493627549417804E+31</v>
      </c>
      <c r="EOU53" s="1674">
        <f t="shared" ref="EOU53" si="1892">EOS53*(1+3.5%)</f>
        <v>9.5730904513647412E+31</v>
      </c>
      <c r="EOW53" s="1674">
        <f t="shared" ref="EOW53" si="1893">EOU53*(1+3.5%)</f>
        <v>9.9081486171625063E+31</v>
      </c>
      <c r="EOY53" s="1674">
        <f t="shared" ref="EOY53" si="1894">EOW53*(1+3.5%)</f>
        <v>1.0254933818763194E+32</v>
      </c>
      <c r="EPA53" s="1674">
        <f t="shared" ref="EPA53" si="1895">EOY53*(1+3.5%)</f>
        <v>1.0613856502419905E+32</v>
      </c>
      <c r="EPC53" s="1674">
        <f t="shared" ref="EPC53" si="1896">EPA53*(1+3.5%)</f>
        <v>1.0985341480004601E+32</v>
      </c>
      <c r="EPE53" s="1674">
        <f t="shared" ref="EPE53" si="1897">EPC53*(1+3.5%)</f>
        <v>1.1369828431804761E+32</v>
      </c>
      <c r="EPG53" s="1674">
        <f t="shared" ref="EPG53" si="1898">EPE53*(1+3.5%)</f>
        <v>1.1767772426917927E+32</v>
      </c>
      <c r="EPI53" s="1674">
        <f t="shared" ref="EPI53" si="1899">EPG53*(1+3.5%)</f>
        <v>1.2179644461860054E+32</v>
      </c>
      <c r="EPK53" s="1674">
        <f t="shared" ref="EPK53" si="1900">EPI53*(1+3.5%)</f>
        <v>1.2605932018025154E+32</v>
      </c>
      <c r="EPM53" s="1674">
        <f t="shared" ref="EPM53" si="1901">EPK53*(1+3.5%)</f>
        <v>1.3047139638656034E+32</v>
      </c>
      <c r="EPO53" s="1674">
        <f t="shared" ref="EPO53" si="1902">EPM53*(1+3.5%)</f>
        <v>1.3503789526008994E+32</v>
      </c>
      <c r="EPQ53" s="1674">
        <f t="shared" ref="EPQ53" si="1903">EPO53*(1+3.5%)</f>
        <v>1.3976422159419308E+32</v>
      </c>
      <c r="EPS53" s="1674">
        <f t="shared" ref="EPS53" si="1904">EPQ53*(1+3.5%)</f>
        <v>1.4465596934998982E+32</v>
      </c>
      <c r="EPU53" s="1674">
        <f t="shared" ref="EPU53" si="1905">EPS53*(1+3.5%)</f>
        <v>1.4971892827723945E+32</v>
      </c>
      <c r="EPW53" s="1674">
        <f t="shared" ref="EPW53" si="1906">EPU53*(1+3.5%)</f>
        <v>1.5495909076694281E+32</v>
      </c>
      <c r="EPY53" s="1674">
        <f t="shared" ref="EPY53" si="1907">EPW53*(1+3.5%)</f>
        <v>1.603826589437858E+32</v>
      </c>
      <c r="EQA53" s="1674">
        <f t="shared" ref="EQA53" si="1908">EPY53*(1+3.5%)</f>
        <v>1.659960520068183E+32</v>
      </c>
      <c r="EQC53" s="1674">
        <f t="shared" ref="EQC53" si="1909">EQA53*(1+3.5%)</f>
        <v>1.7180591382705694E+32</v>
      </c>
      <c r="EQE53" s="1674">
        <f t="shared" ref="EQE53" si="1910">EQC53*(1+3.5%)</f>
        <v>1.7781912081100391E+32</v>
      </c>
      <c r="EQG53" s="1674">
        <f t="shared" ref="EQG53" si="1911">EQE53*(1+3.5%)</f>
        <v>1.8404279003938903E+32</v>
      </c>
      <c r="EQI53" s="1674">
        <f t="shared" ref="EQI53" si="1912">EQG53*(1+3.5%)</f>
        <v>1.9048428769076764E+32</v>
      </c>
      <c r="EQK53" s="1674">
        <f t="shared" ref="EQK53" si="1913">EQI53*(1+3.5%)</f>
        <v>1.971512377599445E+32</v>
      </c>
      <c r="EQM53" s="1674">
        <f t="shared" ref="EQM53" si="1914">EQK53*(1+3.5%)</f>
        <v>2.0405153108154256E+32</v>
      </c>
      <c r="EQO53" s="1674">
        <f t="shared" ref="EQO53" si="1915">EQM53*(1+3.5%)</f>
        <v>2.1119333466939654E+32</v>
      </c>
      <c r="EQQ53" s="1674">
        <f t="shared" ref="EQQ53" si="1916">EQO53*(1+3.5%)</f>
        <v>2.1858510138282542E+32</v>
      </c>
      <c r="EQS53" s="1674">
        <f t="shared" ref="EQS53" si="1917">EQQ53*(1+3.5%)</f>
        <v>2.2623557993122429E+32</v>
      </c>
      <c r="EQU53" s="1674">
        <f t="shared" ref="EQU53" si="1918">EQS53*(1+3.5%)</f>
        <v>2.3415382522881713E+32</v>
      </c>
      <c r="EQW53" s="1674">
        <f t="shared" ref="EQW53" si="1919">EQU53*(1+3.5%)</f>
        <v>2.423492091118257E+32</v>
      </c>
      <c r="EQY53" s="1674">
        <f t="shared" ref="EQY53" si="1920">EQW53*(1+3.5%)</f>
        <v>2.5083143143073957E+32</v>
      </c>
      <c r="ERA53" s="1674">
        <f t="shared" ref="ERA53" si="1921">EQY53*(1+3.5%)</f>
        <v>2.5961053153081543E+32</v>
      </c>
      <c r="ERC53" s="1674">
        <f t="shared" ref="ERC53" si="1922">ERA53*(1+3.5%)</f>
        <v>2.6869690013439395E+32</v>
      </c>
      <c r="ERE53" s="1674">
        <f t="shared" ref="ERE53" si="1923">ERC53*(1+3.5%)</f>
        <v>2.7810129163909773E+32</v>
      </c>
      <c r="ERG53" s="1674">
        <f t="shared" ref="ERG53" si="1924">ERE53*(1+3.5%)</f>
        <v>2.8783483684646613E+32</v>
      </c>
      <c r="ERI53" s="1674">
        <f t="shared" ref="ERI53" si="1925">ERG53*(1+3.5%)</f>
        <v>2.9790905613609242E+32</v>
      </c>
      <c r="ERK53" s="1674">
        <f t="shared" ref="ERK53" si="1926">ERI53*(1+3.5%)</f>
        <v>3.0833587310085565E+32</v>
      </c>
      <c r="ERM53" s="1674">
        <f t="shared" ref="ERM53" si="1927">ERK53*(1+3.5%)</f>
        <v>3.1912762865938557E+32</v>
      </c>
      <c r="ERO53" s="1674">
        <f t="shared" ref="ERO53" si="1928">ERM53*(1+3.5%)</f>
        <v>3.3029709566246406E+32</v>
      </c>
      <c r="ERQ53" s="1674">
        <f t="shared" ref="ERQ53" si="1929">ERO53*(1+3.5%)</f>
        <v>3.4185749401065027E+32</v>
      </c>
      <c r="ERS53" s="1674">
        <f t="shared" ref="ERS53" si="1930">ERQ53*(1+3.5%)</f>
        <v>3.5382250630102302E+32</v>
      </c>
      <c r="ERU53" s="1674">
        <f t="shared" ref="ERU53" si="1931">ERS53*(1+3.5%)</f>
        <v>3.6620629402155881E+32</v>
      </c>
      <c r="ERW53" s="1674">
        <f t="shared" ref="ERW53" si="1932">ERU53*(1+3.5%)</f>
        <v>3.7902351431231332E+32</v>
      </c>
      <c r="ERY53" s="1674">
        <f t="shared" ref="ERY53" si="1933">ERW53*(1+3.5%)</f>
        <v>3.9228933731324426E+32</v>
      </c>
      <c r="ESA53" s="1674">
        <f t="shared" ref="ESA53" si="1934">ERY53*(1+3.5%)</f>
        <v>4.0601946411920778E+32</v>
      </c>
      <c r="ESC53" s="1674">
        <f t="shared" ref="ESC53" si="1935">ESA53*(1+3.5%)</f>
        <v>4.2023014536338001E+32</v>
      </c>
      <c r="ESE53" s="1674">
        <f t="shared" ref="ESE53" si="1936">ESC53*(1+3.5%)</f>
        <v>4.3493820045109828E+32</v>
      </c>
      <c r="ESG53" s="1674">
        <f t="shared" ref="ESG53" si="1937">ESE53*(1+3.5%)</f>
        <v>4.5016103746688669E+32</v>
      </c>
      <c r="ESI53" s="1674">
        <f t="shared" ref="ESI53" si="1938">ESG53*(1+3.5%)</f>
        <v>4.659166737782277E+32</v>
      </c>
      <c r="ESK53" s="1674">
        <f t="shared" ref="ESK53" si="1939">ESI53*(1+3.5%)</f>
        <v>4.8222375736046564E+32</v>
      </c>
      <c r="ESM53" s="1674">
        <f t="shared" ref="ESM53" si="1940">ESK53*(1+3.5%)</f>
        <v>4.9910158886808193E+32</v>
      </c>
      <c r="ESO53" s="1674">
        <f t="shared" ref="ESO53" si="1941">ESM53*(1+3.5%)</f>
        <v>5.1657014447846478E+32</v>
      </c>
      <c r="ESQ53" s="1674">
        <f t="shared" ref="ESQ53" si="1942">ESO53*(1+3.5%)</f>
        <v>5.34650099535211E+32</v>
      </c>
      <c r="ESS53" s="1674">
        <f t="shared" ref="ESS53" si="1943">ESQ53*(1+3.5%)</f>
        <v>5.5336285301894333E+32</v>
      </c>
      <c r="ESU53" s="1674">
        <f t="shared" ref="ESU53" si="1944">ESS53*(1+3.5%)</f>
        <v>5.7273055287460627E+32</v>
      </c>
      <c r="ESW53" s="1674">
        <f t="shared" ref="ESW53" si="1945">ESU53*(1+3.5%)</f>
        <v>5.9277612222521745E+32</v>
      </c>
      <c r="ESY53" s="1674">
        <f t="shared" ref="ESY53" si="1946">ESW53*(1+3.5%)</f>
        <v>6.135232865031E+32</v>
      </c>
      <c r="ETA53" s="1674">
        <f t="shared" ref="ETA53" si="1947">ESY53*(1+3.5%)</f>
        <v>6.3499660153070848E+32</v>
      </c>
      <c r="ETC53" s="1674">
        <f t="shared" ref="ETC53" si="1948">ETA53*(1+3.5%)</f>
        <v>6.5722148258428329E+32</v>
      </c>
      <c r="ETE53" s="1674">
        <f t="shared" ref="ETE53" si="1949">ETC53*(1+3.5%)</f>
        <v>6.8022423447473315E+32</v>
      </c>
      <c r="ETG53" s="1674">
        <f t="shared" ref="ETG53" si="1950">ETE53*(1+3.5%)</f>
        <v>7.0403208268134881E+32</v>
      </c>
      <c r="ETI53" s="1674">
        <f t="shared" ref="ETI53" si="1951">ETG53*(1+3.5%)</f>
        <v>7.2867320557519598E+32</v>
      </c>
      <c r="ETK53" s="1674">
        <f t="shared" ref="ETK53" si="1952">ETI53*(1+3.5%)</f>
        <v>7.5417676777032779E+32</v>
      </c>
      <c r="ETM53" s="1674">
        <f t="shared" ref="ETM53" si="1953">ETK53*(1+3.5%)</f>
        <v>7.805729546422892E+32</v>
      </c>
      <c r="ETO53" s="1674">
        <f t="shared" ref="ETO53" si="1954">ETM53*(1+3.5%)</f>
        <v>8.0789300805476929E+32</v>
      </c>
      <c r="ETQ53" s="1674">
        <f t="shared" ref="ETQ53" si="1955">ETO53*(1+3.5%)</f>
        <v>8.3616926333668609E+32</v>
      </c>
      <c r="ETS53" s="1674">
        <f t="shared" ref="ETS53" si="1956">ETQ53*(1+3.5%)</f>
        <v>8.6543518755347002E+32</v>
      </c>
      <c r="ETU53" s="1674">
        <f t="shared" ref="ETU53" si="1957">ETS53*(1+3.5%)</f>
        <v>8.9572541911784142E+32</v>
      </c>
      <c r="ETW53" s="1674">
        <f t="shared" ref="ETW53" si="1958">ETU53*(1+3.5%)</f>
        <v>9.2707580878696576E+32</v>
      </c>
      <c r="ETY53" s="1674">
        <f t="shared" ref="ETY53" si="1959">ETW53*(1+3.5%)</f>
        <v>9.5952346209450943E+32</v>
      </c>
      <c r="EUA53" s="1674">
        <f t="shared" ref="EUA53" si="1960">ETY53*(1+3.5%)</f>
        <v>9.9310678326781722E+32</v>
      </c>
      <c r="EUC53" s="1674">
        <f t="shared" ref="EUC53" si="1961">EUA53*(1+3.5%)</f>
        <v>1.0278655206821908E+33</v>
      </c>
      <c r="EUE53" s="1674">
        <f t="shared" ref="EUE53" si="1962">EUC53*(1+3.5%)</f>
        <v>1.0638408139060674E+33</v>
      </c>
      <c r="EUG53" s="1674">
        <f t="shared" ref="EUG53" si="1963">EUE53*(1+3.5%)</f>
        <v>1.1010752423927796E+33</v>
      </c>
      <c r="EUI53" s="1674">
        <f t="shared" ref="EUI53" si="1964">EUG53*(1+3.5%)</f>
        <v>1.1396128758765268E+33</v>
      </c>
      <c r="EUK53" s="1674">
        <f t="shared" ref="EUK53" si="1965">EUI53*(1+3.5%)</f>
        <v>1.1794993265322052E+33</v>
      </c>
      <c r="EUM53" s="1674">
        <f t="shared" ref="EUM53" si="1966">EUK53*(1+3.5%)</f>
        <v>1.2207818029608322E+33</v>
      </c>
      <c r="EUO53" s="1674">
        <f t="shared" ref="EUO53" si="1967">EUM53*(1+3.5%)</f>
        <v>1.2635091660644612E+33</v>
      </c>
      <c r="EUQ53" s="1674">
        <f t="shared" ref="EUQ53" si="1968">EUO53*(1+3.5%)</f>
        <v>1.3077319868767174E+33</v>
      </c>
      <c r="EUS53" s="1674">
        <f t="shared" ref="EUS53" si="1969">EUQ53*(1+3.5%)</f>
        <v>1.3535026064174024E+33</v>
      </c>
      <c r="EUU53" s="1674">
        <f t="shared" ref="EUU53" si="1970">EUS53*(1+3.5%)</f>
        <v>1.4008751976420113E+33</v>
      </c>
      <c r="EUW53" s="1674">
        <f t="shared" ref="EUW53" si="1971">EUU53*(1+3.5%)</f>
        <v>1.4499058295594816E+33</v>
      </c>
      <c r="EUY53" s="1674">
        <f t="shared" ref="EUY53" si="1972">EUW53*(1+3.5%)</f>
        <v>1.5006525335940634E+33</v>
      </c>
      <c r="EVA53" s="1674">
        <f t="shared" ref="EVA53" si="1973">EUY53*(1+3.5%)</f>
        <v>1.5531753722698554E+33</v>
      </c>
      <c r="EVC53" s="1674">
        <f t="shared" ref="EVC53" si="1974">EVA53*(1+3.5%)</f>
        <v>1.6075365102993003E+33</v>
      </c>
      <c r="EVE53" s="1674">
        <f t="shared" ref="EVE53" si="1975">EVC53*(1+3.5%)</f>
        <v>1.6638002881597758E+33</v>
      </c>
      <c r="EVG53" s="1674">
        <f t="shared" ref="EVG53" si="1976">EVE53*(1+3.5%)</f>
        <v>1.7220332982453677E+33</v>
      </c>
      <c r="EVI53" s="1674">
        <f t="shared" ref="EVI53" si="1977">EVG53*(1+3.5%)</f>
        <v>1.7823044636839554E+33</v>
      </c>
      <c r="EVK53" s="1674">
        <f t="shared" ref="EVK53" si="1978">EVI53*(1+3.5%)</f>
        <v>1.8446851199128936E+33</v>
      </c>
      <c r="EVM53" s="1674">
        <f t="shared" ref="EVM53" si="1979">EVK53*(1+3.5%)</f>
        <v>1.9092490991098448E+33</v>
      </c>
      <c r="EVO53" s="1674">
        <f t="shared" ref="EVO53" si="1980">EVM53*(1+3.5%)</f>
        <v>1.9760728175786893E+33</v>
      </c>
      <c r="EVQ53" s="1674">
        <f t="shared" ref="EVQ53" si="1981">EVO53*(1+3.5%)</f>
        <v>2.0452353661939434E+33</v>
      </c>
      <c r="EVS53" s="1674">
        <f t="shared" ref="EVS53" si="1982">EVQ53*(1+3.5%)</f>
        <v>2.1168186040107312E+33</v>
      </c>
      <c r="EVU53" s="1674">
        <f t="shared" ref="EVU53" si="1983">EVS53*(1+3.5%)</f>
        <v>2.1909072551511066E+33</v>
      </c>
      <c r="EVW53" s="1674">
        <f t="shared" ref="EVW53" si="1984">EVU53*(1+3.5%)</f>
        <v>2.2675890090813952E+33</v>
      </c>
      <c r="EVY53" s="1674">
        <f t="shared" ref="EVY53" si="1985">EVW53*(1+3.5%)</f>
        <v>2.3469546243992438E+33</v>
      </c>
      <c r="EWA53" s="1674">
        <f t="shared" ref="EWA53" si="1986">EVY53*(1+3.5%)</f>
        <v>2.4290980362532171E+33</v>
      </c>
      <c r="EWC53" s="1674">
        <f t="shared" ref="EWC53" si="1987">EWA53*(1+3.5%)</f>
        <v>2.5141164675220797E+33</v>
      </c>
      <c r="EWE53" s="1674">
        <f t="shared" ref="EWE53" si="1988">EWC53*(1+3.5%)</f>
        <v>2.6021105438853521E+33</v>
      </c>
      <c r="EWG53" s="1674">
        <f t="shared" ref="EWG53" si="1989">EWE53*(1+3.5%)</f>
        <v>2.6931844129213392E+33</v>
      </c>
      <c r="EWI53" s="1674">
        <f t="shared" ref="EWI53" si="1990">EWG53*(1+3.5%)</f>
        <v>2.7874458673735859E+33</v>
      </c>
      <c r="EWK53" s="1674">
        <f t="shared" ref="EWK53" si="1991">EWI53*(1+3.5%)</f>
        <v>2.8850064727316613E+33</v>
      </c>
      <c r="EWM53" s="1674">
        <f t="shared" ref="EWM53" si="1992">EWK53*(1+3.5%)</f>
        <v>2.9859816992772695E+33</v>
      </c>
      <c r="EWO53" s="1674">
        <f t="shared" ref="EWO53" si="1993">EWM53*(1+3.5%)</f>
        <v>3.0904910587519739E+33</v>
      </c>
      <c r="EWQ53" s="1674">
        <f t="shared" ref="EWQ53" si="1994">EWO53*(1+3.5%)</f>
        <v>3.1986582458082928E+33</v>
      </c>
      <c r="EWS53" s="1674">
        <f t="shared" ref="EWS53" si="1995">EWQ53*(1+3.5%)</f>
        <v>3.3106112844115829E+33</v>
      </c>
      <c r="EWU53" s="1674">
        <f t="shared" ref="EWU53" si="1996">EWS53*(1+3.5%)</f>
        <v>3.4264826793659879E+33</v>
      </c>
      <c r="EWW53" s="1674">
        <f t="shared" ref="EWW53" si="1997">EWU53*(1+3.5%)</f>
        <v>3.5464095731437974E+33</v>
      </c>
      <c r="EWY53" s="1674">
        <f t="shared" ref="EWY53" si="1998">EWW53*(1+3.5%)</f>
        <v>3.6705339082038303E+33</v>
      </c>
      <c r="EXA53" s="1674">
        <f t="shared" ref="EXA53" si="1999">EWY53*(1+3.5%)</f>
        <v>3.7990025949909638E+33</v>
      </c>
      <c r="EXC53" s="1674">
        <f t="shared" ref="EXC53" si="2000">EXA53*(1+3.5%)</f>
        <v>3.9319676858156474E+33</v>
      </c>
      <c r="EXE53" s="1674">
        <f t="shared" ref="EXE53" si="2001">EXC53*(1+3.5%)</f>
        <v>4.069586554819195E+33</v>
      </c>
      <c r="EXG53" s="1674">
        <f t="shared" ref="EXG53" si="2002">EXE53*(1+3.5%)</f>
        <v>4.2120220842378668E+33</v>
      </c>
      <c r="EXI53" s="1674">
        <f t="shared" ref="EXI53" si="2003">EXG53*(1+3.5%)</f>
        <v>4.3594428571861918E+33</v>
      </c>
      <c r="EXK53" s="1674">
        <f t="shared" ref="EXK53" si="2004">EXI53*(1+3.5%)</f>
        <v>4.5120233571877083E+33</v>
      </c>
      <c r="EXM53" s="1674">
        <f t="shared" ref="EXM53" si="2005">EXK53*(1+3.5%)</f>
        <v>4.669944174689278E+33</v>
      </c>
      <c r="EXO53" s="1674">
        <f t="shared" ref="EXO53" si="2006">EXM53*(1+3.5%)</f>
        <v>4.8333922208034022E+33</v>
      </c>
      <c r="EXQ53" s="1674">
        <f t="shared" ref="EXQ53" si="2007">EXO53*(1+3.5%)</f>
        <v>5.0025609485315208E+33</v>
      </c>
      <c r="EXS53" s="1674">
        <f t="shared" ref="EXS53" si="2008">EXQ53*(1+3.5%)</f>
        <v>5.1776505817301234E+33</v>
      </c>
      <c r="EXU53" s="1674">
        <f t="shared" ref="EXU53" si="2009">EXS53*(1+3.5%)</f>
        <v>5.3588683520906774E+33</v>
      </c>
      <c r="EXW53" s="1674">
        <f t="shared" ref="EXW53" si="2010">EXU53*(1+3.5%)</f>
        <v>5.5464287444138502E+33</v>
      </c>
      <c r="EXY53" s="1674">
        <f t="shared" ref="EXY53" si="2011">EXW53*(1+3.5%)</f>
        <v>5.7405537504683347E+33</v>
      </c>
      <c r="EYA53" s="1674">
        <f t="shared" ref="EYA53" si="2012">EXY53*(1+3.5%)</f>
        <v>5.9414731317347261E+33</v>
      </c>
      <c r="EYC53" s="1674">
        <f t="shared" ref="EYC53" si="2013">EYA53*(1+3.5%)</f>
        <v>6.1494246913454413E+33</v>
      </c>
      <c r="EYE53" s="1674">
        <f t="shared" ref="EYE53" si="2014">EYC53*(1+3.5%)</f>
        <v>6.3646545555425312E+33</v>
      </c>
      <c r="EYG53" s="1674">
        <f t="shared" ref="EYG53" si="2015">EYE53*(1+3.5%)</f>
        <v>6.5874174649865195E+33</v>
      </c>
      <c r="EYI53" s="1674">
        <f t="shared" ref="EYI53" si="2016">EYG53*(1+3.5%)</f>
        <v>6.8179770762610471E+33</v>
      </c>
      <c r="EYK53" s="1674">
        <f t="shared" ref="EYK53" si="2017">EYI53*(1+3.5%)</f>
        <v>7.056606273930183E+33</v>
      </c>
      <c r="EYM53" s="1674">
        <f t="shared" ref="EYM53" si="2018">EYK53*(1+3.5%)</f>
        <v>7.3035874935177389E+33</v>
      </c>
      <c r="EYO53" s="1674">
        <f t="shared" ref="EYO53" si="2019">EYM53*(1+3.5%)</f>
        <v>7.5592130557908586E+33</v>
      </c>
      <c r="EYQ53" s="1674">
        <f t="shared" ref="EYQ53" si="2020">EYO53*(1+3.5%)</f>
        <v>7.8237855127435379E+33</v>
      </c>
      <c r="EYS53" s="1674">
        <f t="shared" ref="EYS53" si="2021">EYQ53*(1+3.5%)</f>
        <v>8.0976180056895611E+33</v>
      </c>
      <c r="EYU53" s="1674">
        <f t="shared" ref="EYU53" si="2022">EYS53*(1+3.5%)</f>
        <v>8.3810346358886957E+33</v>
      </c>
      <c r="EYW53" s="1674">
        <f t="shared" ref="EYW53" si="2023">EYU53*(1+3.5%)</f>
        <v>8.674370848144799E+33</v>
      </c>
      <c r="EYY53" s="1674">
        <f t="shared" ref="EYY53" si="2024">EYW53*(1+3.5%)</f>
        <v>8.9779738278298664E+33</v>
      </c>
      <c r="EZA53" s="1674">
        <f t="shared" ref="EZA53" si="2025">EYY53*(1+3.5%)</f>
        <v>9.2922029118039106E+33</v>
      </c>
      <c r="EZC53" s="1674">
        <f t="shared" ref="EZC53" si="2026">EZA53*(1+3.5%)</f>
        <v>9.6174300137170462E+33</v>
      </c>
      <c r="EZE53" s="1674">
        <f t="shared" ref="EZE53" si="2027">EZC53*(1+3.5%)</f>
        <v>9.9540400641971419E+33</v>
      </c>
      <c r="EZG53" s="1674">
        <f t="shared" ref="EZG53" si="2028">EZE53*(1+3.5%)</f>
        <v>1.0302431466444041E+34</v>
      </c>
      <c r="EZI53" s="1674">
        <f t="shared" ref="EZI53" si="2029">EZG53*(1+3.5%)</f>
        <v>1.0663016567769582E+34</v>
      </c>
      <c r="EZK53" s="1674">
        <f t="shared" ref="EZK53" si="2030">EZI53*(1+3.5%)</f>
        <v>1.1036222147641517E+34</v>
      </c>
      <c r="EZM53" s="1674">
        <f t="shared" ref="EZM53" si="2031">EZK53*(1+3.5%)</f>
        <v>1.142248992280897E+34</v>
      </c>
      <c r="EZO53" s="1674">
        <f t="shared" ref="EZO53" si="2032">EZM53*(1+3.5%)</f>
        <v>1.1822277070107283E+34</v>
      </c>
      <c r="EZQ53" s="1674">
        <f t="shared" ref="EZQ53" si="2033">EZO53*(1+3.5%)</f>
        <v>1.2236056767561037E+34</v>
      </c>
      <c r="EZS53" s="1674">
        <f t="shared" ref="EZS53" si="2034">EZQ53*(1+3.5%)</f>
        <v>1.2664318754425671E+34</v>
      </c>
      <c r="EZU53" s="1674">
        <f t="shared" ref="EZU53" si="2035">EZS53*(1+3.5%)</f>
        <v>1.3107569910830569E+34</v>
      </c>
      <c r="EZW53" s="1674">
        <f t="shared" ref="EZW53" si="2036">EZU53*(1+3.5%)</f>
        <v>1.3566334857709637E+34</v>
      </c>
      <c r="EZY53" s="1674">
        <f t="shared" ref="EZY53" si="2037">EZW53*(1+3.5%)</f>
        <v>1.4041156577729473E+34</v>
      </c>
      <c r="FAA53" s="1674">
        <f t="shared" ref="FAA53" si="2038">EZY53*(1+3.5%)</f>
        <v>1.4532597057950002E+34</v>
      </c>
      <c r="FAC53" s="1674">
        <f t="shared" ref="FAC53" si="2039">FAA53*(1+3.5%)</f>
        <v>1.504123795497825E+34</v>
      </c>
      <c r="FAE53" s="1674">
        <f t="shared" ref="FAE53" si="2040">FAC53*(1+3.5%)</f>
        <v>1.5567681283402487E+34</v>
      </c>
      <c r="FAG53" s="1674">
        <f t="shared" ref="FAG53" si="2041">FAE53*(1+3.5%)</f>
        <v>1.6112550128321573E+34</v>
      </c>
      <c r="FAI53" s="1674">
        <f t="shared" ref="FAI53" si="2042">FAG53*(1+3.5%)</f>
        <v>1.6676489382812826E+34</v>
      </c>
      <c r="FAK53" s="1674">
        <f t="shared" ref="FAK53" si="2043">FAI53*(1+3.5%)</f>
        <v>1.7260166511211274E+34</v>
      </c>
      <c r="FAM53" s="1674">
        <f t="shared" ref="FAM53" si="2044">FAK53*(1+3.5%)</f>
        <v>1.7864272339103667E+34</v>
      </c>
      <c r="FAO53" s="1674">
        <f t="shared" ref="FAO53" si="2045">FAM53*(1+3.5%)</f>
        <v>1.8489521870972294E+34</v>
      </c>
      <c r="FAQ53" s="1674">
        <f t="shared" ref="FAQ53" si="2046">FAO53*(1+3.5%)</f>
        <v>1.9136655136456323E+34</v>
      </c>
      <c r="FAS53" s="1674">
        <f t="shared" ref="FAS53" si="2047">FAQ53*(1+3.5%)</f>
        <v>1.9806438066232293E+34</v>
      </c>
      <c r="FAU53" s="1674">
        <f t="shared" ref="FAU53" si="2048">FAS53*(1+3.5%)</f>
        <v>2.049966339855042E+34</v>
      </c>
      <c r="FAW53" s="1674">
        <f t="shared" ref="FAW53" si="2049">FAU53*(1+3.5%)</f>
        <v>2.1217151617499682E+34</v>
      </c>
      <c r="FAY53" s="1674">
        <f t="shared" ref="FAY53" si="2050">FAW53*(1+3.5%)</f>
        <v>2.1959751924112169E+34</v>
      </c>
      <c r="FBA53" s="1674">
        <f t="shared" ref="FBA53" si="2051">FAY53*(1+3.5%)</f>
        <v>2.2728343241456095E+34</v>
      </c>
      <c r="FBC53" s="1674">
        <f t="shared" ref="FBC53" si="2052">FBA53*(1+3.5%)</f>
        <v>2.3523835254907056E+34</v>
      </c>
      <c r="FBE53" s="1674">
        <f t="shared" ref="FBE53" si="2053">FBC53*(1+3.5%)</f>
        <v>2.4347169488828801E+34</v>
      </c>
      <c r="FBG53" s="1674">
        <f t="shared" ref="FBG53" si="2054">FBE53*(1+3.5%)</f>
        <v>2.5199320420937806E+34</v>
      </c>
      <c r="FBI53" s="1674">
        <f t="shared" ref="FBI53" si="2055">FBG53*(1+3.5%)</f>
        <v>2.6081296635670625E+34</v>
      </c>
      <c r="FBK53" s="1674">
        <f t="shared" ref="FBK53" si="2056">FBI53*(1+3.5%)</f>
        <v>2.6994142017919094E+34</v>
      </c>
      <c r="FBM53" s="1674">
        <f t="shared" ref="FBM53" si="2057">FBK53*(1+3.5%)</f>
        <v>2.7938936988546258E+34</v>
      </c>
      <c r="FBO53" s="1674">
        <f t="shared" ref="FBO53" si="2058">FBM53*(1+3.5%)</f>
        <v>2.8916799783145376E+34</v>
      </c>
      <c r="FBQ53" s="1674">
        <f t="shared" ref="FBQ53" si="2059">FBO53*(1+3.5%)</f>
        <v>2.9928887775555464E+34</v>
      </c>
      <c r="FBS53" s="1674">
        <f t="shared" ref="FBS53" si="2060">FBQ53*(1+3.5%)</f>
        <v>3.0976398847699902E+34</v>
      </c>
      <c r="FBU53" s="1674">
        <f t="shared" ref="FBU53" si="2061">FBS53*(1+3.5%)</f>
        <v>3.2060572807369394E+34</v>
      </c>
      <c r="FBW53" s="1674">
        <f t="shared" ref="FBW53" si="2062">FBU53*(1+3.5%)</f>
        <v>3.3182692855627323E+34</v>
      </c>
      <c r="FBY53" s="1674">
        <f t="shared" ref="FBY53" si="2063">FBW53*(1+3.5%)</f>
        <v>3.4344087105574276E+34</v>
      </c>
      <c r="FCA53" s="1674">
        <f t="shared" ref="FCA53" si="2064">FBY53*(1+3.5%)</f>
        <v>3.5546130154269375E+34</v>
      </c>
      <c r="FCC53" s="1674">
        <f t="shared" ref="FCC53" si="2065">FCA53*(1+3.5%)</f>
        <v>3.6790244709668801E+34</v>
      </c>
      <c r="FCE53" s="1674">
        <f t="shared" ref="FCE53" si="2066">FCC53*(1+3.5%)</f>
        <v>3.8077903274507205E+34</v>
      </c>
      <c r="FCG53" s="1674">
        <f t="shared" ref="FCG53" si="2067">FCE53*(1+3.5%)</f>
        <v>3.9410629889114956E+34</v>
      </c>
      <c r="FCI53" s="1674">
        <f t="shared" ref="FCI53" si="2068">FCG53*(1+3.5%)</f>
        <v>4.0790001935233974E+34</v>
      </c>
      <c r="FCK53" s="1674">
        <f t="shared" ref="FCK53" si="2069">FCI53*(1+3.5%)</f>
        <v>4.2217652002967158E+34</v>
      </c>
      <c r="FCM53" s="1674">
        <f t="shared" ref="FCM53" si="2070">FCK53*(1+3.5%)</f>
        <v>4.3695269823071008E+34</v>
      </c>
      <c r="FCO53" s="1674">
        <f t="shared" ref="FCO53" si="2071">FCM53*(1+3.5%)</f>
        <v>4.5224604266878488E+34</v>
      </c>
      <c r="FCQ53" s="1674">
        <f t="shared" ref="FCQ53" si="2072">FCO53*(1+3.5%)</f>
        <v>4.6807465416219234E+34</v>
      </c>
      <c r="FCS53" s="1674">
        <f t="shared" ref="FCS53" si="2073">FCQ53*(1+3.5%)</f>
        <v>4.8445726705786903E+34</v>
      </c>
      <c r="FCU53" s="1674">
        <f t="shared" ref="FCU53" si="2074">FCS53*(1+3.5%)</f>
        <v>5.0141327140489443E+34</v>
      </c>
      <c r="FCW53" s="1674">
        <f t="shared" ref="FCW53" si="2075">FCU53*(1+3.5%)</f>
        <v>5.1896273590406568E+34</v>
      </c>
      <c r="FCY53" s="1674">
        <f t="shared" ref="FCY53" si="2076">FCW53*(1+3.5%)</f>
        <v>5.3712643166070796E+34</v>
      </c>
      <c r="FDA53" s="1674">
        <f t="shared" ref="FDA53" si="2077">FCY53*(1+3.5%)</f>
        <v>5.5592585676883272E+34</v>
      </c>
      <c r="FDC53" s="1674">
        <f t="shared" ref="FDC53" si="2078">FDA53*(1+3.5%)</f>
        <v>5.7538326175574178E+34</v>
      </c>
      <c r="FDE53" s="1674">
        <f t="shared" ref="FDE53" si="2079">FDC53*(1+3.5%)</f>
        <v>5.9552167591719267E+34</v>
      </c>
      <c r="FDG53" s="1674">
        <f t="shared" ref="FDG53" si="2080">FDE53*(1+3.5%)</f>
        <v>6.1636493457429441E+34</v>
      </c>
      <c r="FDI53" s="1674">
        <f t="shared" ref="FDI53" si="2081">FDG53*(1+3.5%)</f>
        <v>6.3793770728439466E+34</v>
      </c>
      <c r="FDK53" s="1674">
        <f t="shared" ref="FDK53" si="2082">FDI53*(1+3.5%)</f>
        <v>6.6026552703934839E+34</v>
      </c>
      <c r="FDM53" s="1674">
        <f t="shared" ref="FDM53" si="2083">FDK53*(1+3.5%)</f>
        <v>6.8337482048572551E+34</v>
      </c>
      <c r="FDO53" s="1674">
        <f t="shared" ref="FDO53" si="2084">FDM53*(1+3.5%)</f>
        <v>7.0729293920272587E+34</v>
      </c>
      <c r="FDQ53" s="1674">
        <f t="shared" ref="FDQ53" si="2085">FDO53*(1+3.5%)</f>
        <v>7.3204819207482122E+34</v>
      </c>
      <c r="FDS53" s="1674">
        <f t="shared" ref="FDS53" si="2086">FDQ53*(1+3.5%)</f>
        <v>7.5766987879743992E+34</v>
      </c>
      <c r="FDU53" s="1674">
        <f t="shared" ref="FDU53" si="2087">FDS53*(1+3.5%)</f>
        <v>7.8418832455535026E+34</v>
      </c>
      <c r="FDW53" s="1674">
        <f t="shared" ref="FDW53" si="2088">FDU53*(1+3.5%)</f>
        <v>8.1163491591478748E+34</v>
      </c>
      <c r="FDY53" s="1674">
        <f t="shared" ref="FDY53" si="2089">FDW53*(1+3.5%)</f>
        <v>8.4004213797180496E+34</v>
      </c>
      <c r="FEA53" s="1674">
        <f t="shared" ref="FEA53" si="2090">FDY53*(1+3.5%)</f>
        <v>8.6944361280081799E+34</v>
      </c>
      <c r="FEC53" s="1674">
        <f t="shared" ref="FEC53" si="2091">FEA53*(1+3.5%)</f>
        <v>8.9987413924884658E+34</v>
      </c>
      <c r="FEE53" s="1674">
        <f t="shared" ref="FEE53" si="2092">FEC53*(1+3.5%)</f>
        <v>9.3136973412255612E+34</v>
      </c>
      <c r="FEG53" s="1674">
        <f t="shared" ref="FEG53" si="2093">FEE53*(1+3.5%)</f>
        <v>9.6396767481684552E+34</v>
      </c>
      <c r="FEI53" s="1674">
        <f t="shared" ref="FEI53" si="2094">FEG53*(1+3.5%)</f>
        <v>9.9770654343543507E+34</v>
      </c>
      <c r="FEK53" s="1674">
        <f t="shared" ref="FEK53" si="2095">FEI53*(1+3.5%)</f>
        <v>1.0326262724556751E+35</v>
      </c>
      <c r="FEM53" s="1674">
        <f t="shared" ref="FEM53" si="2096">FEK53*(1+3.5%)</f>
        <v>1.0687681919916238E+35</v>
      </c>
      <c r="FEO53" s="1674">
        <f t="shared" ref="FEO53" si="2097">FEM53*(1+3.5%)</f>
        <v>1.1061750787113305E+35</v>
      </c>
      <c r="FEQ53" s="1674">
        <f t="shared" ref="FEQ53" si="2098">FEO53*(1+3.5%)</f>
        <v>1.1448912064662269E+35</v>
      </c>
      <c r="FES53" s="1674">
        <f t="shared" ref="FES53" si="2099">FEQ53*(1+3.5%)</f>
        <v>1.1849623986925447E+35</v>
      </c>
      <c r="FEU53" s="1674">
        <f t="shared" ref="FEU53" si="2100">FES53*(1+3.5%)</f>
        <v>1.2264360826467836E+35</v>
      </c>
      <c r="FEW53" s="1674">
        <f t="shared" ref="FEW53" si="2101">FEU53*(1+3.5%)</f>
        <v>1.2693613455394209E+35</v>
      </c>
      <c r="FEY53" s="1674">
        <f t="shared" ref="FEY53" si="2102">FEW53*(1+3.5%)</f>
        <v>1.3137889926333005E+35</v>
      </c>
      <c r="FFA53" s="1674">
        <f t="shared" ref="FFA53" si="2103">FEY53*(1+3.5%)</f>
        <v>1.359771607375466E+35</v>
      </c>
      <c r="FFC53" s="1674">
        <f t="shared" ref="FFC53" si="2104">FFA53*(1+3.5%)</f>
        <v>1.4073636136336072E+35</v>
      </c>
      <c r="FFE53" s="1674">
        <f t="shared" ref="FFE53" si="2105">FFC53*(1+3.5%)</f>
        <v>1.4566213401107834E+35</v>
      </c>
      <c r="FFG53" s="1674">
        <f t="shared" ref="FFG53" si="2106">FFE53*(1+3.5%)</f>
        <v>1.5076030870146608E+35</v>
      </c>
      <c r="FFI53" s="1674">
        <f t="shared" ref="FFI53" si="2107">FFG53*(1+3.5%)</f>
        <v>1.5603691950601737E+35</v>
      </c>
      <c r="FFK53" s="1674">
        <f t="shared" ref="FFK53" si="2108">FFI53*(1+3.5%)</f>
        <v>1.6149821168872798E+35</v>
      </c>
      <c r="FFM53" s="1674">
        <f t="shared" ref="FFM53" si="2109">FFK53*(1+3.5%)</f>
        <v>1.6715064909783344E+35</v>
      </c>
      <c r="FFO53" s="1674">
        <f t="shared" ref="FFO53" si="2110">FFM53*(1+3.5%)</f>
        <v>1.7300092181625761E+35</v>
      </c>
      <c r="FFQ53" s="1674">
        <f t="shared" ref="FFQ53" si="2111">FFO53*(1+3.5%)</f>
        <v>1.790559540798266E+35</v>
      </c>
      <c r="FFS53" s="1674">
        <f t="shared" ref="FFS53" si="2112">FFQ53*(1+3.5%)</f>
        <v>1.8532291247262053E+35</v>
      </c>
      <c r="FFU53" s="1674">
        <f t="shared" ref="FFU53" si="2113">FFS53*(1+3.5%)</f>
        <v>1.9180921440916222E+35</v>
      </c>
      <c r="FFW53" s="1674">
        <f t="shared" ref="FFW53" si="2114">FFU53*(1+3.5%)</f>
        <v>1.9852253691348287E+35</v>
      </c>
      <c r="FFY53" s="1674">
        <f t="shared" ref="FFY53" si="2115">FFW53*(1+3.5%)</f>
        <v>2.0547082570545476E+35</v>
      </c>
      <c r="FGA53" s="1674">
        <f t="shared" ref="FGA53" si="2116">FFY53*(1+3.5%)</f>
        <v>2.1266230460514564E+35</v>
      </c>
      <c r="FGC53" s="1674">
        <f t="shared" ref="FGC53" si="2117">FGA53*(1+3.5%)</f>
        <v>2.2010548526632571E+35</v>
      </c>
      <c r="FGE53" s="1674">
        <f t="shared" ref="FGE53" si="2118">FGC53*(1+3.5%)</f>
        <v>2.2780917725064708E+35</v>
      </c>
      <c r="FGG53" s="1674">
        <f t="shared" ref="FGG53" si="2119">FGE53*(1+3.5%)</f>
        <v>2.3578249845441973E+35</v>
      </c>
      <c r="FGI53" s="1674">
        <f t="shared" ref="FGI53" si="2120">FGG53*(1+3.5%)</f>
        <v>2.4403488590032441E+35</v>
      </c>
      <c r="FGK53" s="1674">
        <f t="shared" ref="FGK53" si="2121">FGI53*(1+3.5%)</f>
        <v>2.5257610690683573E+35</v>
      </c>
      <c r="FGM53" s="1674">
        <f t="shared" ref="FGM53" si="2122">FGK53*(1+3.5%)</f>
        <v>2.6141627064857494E+35</v>
      </c>
      <c r="FGO53" s="1674">
        <f t="shared" ref="FGO53" si="2123">FGM53*(1+3.5%)</f>
        <v>2.7056584012127506E+35</v>
      </c>
      <c r="FGQ53" s="1674">
        <f t="shared" ref="FGQ53" si="2124">FGO53*(1+3.5%)</f>
        <v>2.8003564452551967E+35</v>
      </c>
      <c r="FGS53" s="1674">
        <f t="shared" ref="FGS53" si="2125">FGQ53*(1+3.5%)</f>
        <v>2.8983689208391284E+35</v>
      </c>
      <c r="FGU53" s="1674">
        <f t="shared" ref="FGU53" si="2126">FGS53*(1+3.5%)</f>
        <v>2.9998118330684975E+35</v>
      </c>
      <c r="FGW53" s="1674">
        <f t="shared" ref="FGW53" si="2127">FGU53*(1+3.5%)</f>
        <v>3.1048052472258948E+35</v>
      </c>
      <c r="FGY53" s="1674">
        <f t="shared" ref="FGY53" si="2128">FGW53*(1+3.5%)</f>
        <v>3.2134734308788007E+35</v>
      </c>
      <c r="FHA53" s="1674">
        <f t="shared" ref="FHA53" si="2129">FGY53*(1+3.5%)</f>
        <v>3.3259450009595588E+35</v>
      </c>
      <c r="FHC53" s="1674">
        <f t="shared" ref="FHC53" si="2130">FHA53*(1+3.5%)</f>
        <v>3.4423530759931434E+35</v>
      </c>
      <c r="FHE53" s="1674">
        <f t="shared" ref="FHE53" si="2131">FHC53*(1+3.5%)</f>
        <v>3.5628354336529033E+35</v>
      </c>
      <c r="FHG53" s="1674">
        <f t="shared" ref="FHG53" si="2132">FHE53*(1+3.5%)</f>
        <v>3.6875346738307548E+35</v>
      </c>
      <c r="FHI53" s="1674">
        <f t="shared" ref="FHI53" si="2133">FHG53*(1+3.5%)</f>
        <v>3.8165983874148311E+35</v>
      </c>
      <c r="FHK53" s="1674">
        <f t="shared" ref="FHK53" si="2134">FHI53*(1+3.5%)</f>
        <v>3.9501793309743497E+35</v>
      </c>
      <c r="FHM53" s="1674">
        <f t="shared" ref="FHM53" si="2135">FHK53*(1+3.5%)</f>
        <v>4.0884356075584515E+35</v>
      </c>
      <c r="FHO53" s="1674">
        <f t="shared" ref="FHO53" si="2136">FHM53*(1+3.5%)</f>
        <v>4.2315308538229973E+35</v>
      </c>
      <c r="FHQ53" s="1674">
        <f t="shared" ref="FHQ53" si="2137">FHO53*(1+3.5%)</f>
        <v>4.3796344337068021E+35</v>
      </c>
      <c r="FHS53" s="1674">
        <f t="shared" ref="FHS53" si="2138">FHQ53*(1+3.5%)</f>
        <v>4.5329216388865401E+35</v>
      </c>
      <c r="FHU53" s="1674">
        <f t="shared" ref="FHU53" si="2139">FHS53*(1+3.5%)</f>
        <v>4.6915738962475689E+35</v>
      </c>
      <c r="FHW53" s="1674">
        <f t="shared" ref="FHW53" si="2140">FHU53*(1+3.5%)</f>
        <v>4.8557789826162335E+35</v>
      </c>
      <c r="FHY53" s="1674">
        <f t="shared" ref="FHY53" si="2141">FHW53*(1+3.5%)</f>
        <v>5.0257312470078014E+35</v>
      </c>
      <c r="FIA53" s="1674">
        <f t="shared" ref="FIA53" si="2142">FHY53*(1+3.5%)</f>
        <v>5.201631840653074E+35</v>
      </c>
      <c r="FIC53" s="1674">
        <f t="shared" ref="FIC53" si="2143">FIA53*(1+3.5%)</f>
        <v>5.3836889550759313E+35</v>
      </c>
      <c r="FIE53" s="1674">
        <f t="shared" ref="FIE53" si="2144">FIC53*(1+3.5%)</f>
        <v>5.5721180685035883E+35</v>
      </c>
      <c r="FIG53" s="1674">
        <f t="shared" ref="FIG53" si="2145">FIE53*(1+3.5%)</f>
        <v>5.7671422009012132E+35</v>
      </c>
      <c r="FII53" s="1674">
        <f t="shared" ref="FII53" si="2146">FIG53*(1+3.5%)</f>
        <v>5.9689921779327554E+35</v>
      </c>
      <c r="FIK53" s="1674">
        <f t="shared" ref="FIK53" si="2147">FII53*(1+3.5%)</f>
        <v>6.1779069041604012E+35</v>
      </c>
      <c r="FIM53" s="1674">
        <f t="shared" ref="FIM53" si="2148">FIK53*(1+3.5%)</f>
        <v>6.3941336458060146E+35</v>
      </c>
      <c r="FIO53" s="1674">
        <f t="shared" ref="FIO53" si="2149">FIM53*(1+3.5%)</f>
        <v>6.6179283234092249E+35</v>
      </c>
      <c r="FIQ53" s="1674">
        <f t="shared" ref="FIQ53" si="2150">FIO53*(1+3.5%)</f>
        <v>6.8495558147285467E+35</v>
      </c>
      <c r="FIS53" s="1674">
        <f t="shared" ref="FIS53" si="2151">FIQ53*(1+3.5%)</f>
        <v>7.0892902682440446E+35</v>
      </c>
      <c r="FIU53" s="1674">
        <f t="shared" ref="FIU53" si="2152">FIS53*(1+3.5%)</f>
        <v>7.3374154276325854E+35</v>
      </c>
      <c r="FIW53" s="1674">
        <f t="shared" ref="FIW53" si="2153">FIU53*(1+3.5%)</f>
        <v>7.5942249675997252E+35</v>
      </c>
      <c r="FIY53" s="1674">
        <f t="shared" ref="FIY53" si="2154">FIW53*(1+3.5%)</f>
        <v>7.8600228414657152E+35</v>
      </c>
      <c r="FJA53" s="1674">
        <f t="shared" ref="FJA53" si="2155">FIY53*(1+3.5%)</f>
        <v>8.1351236409170151E+35</v>
      </c>
      <c r="FJC53" s="1674">
        <f t="shared" ref="FJC53" si="2156">FJA53*(1+3.5%)</f>
        <v>8.4198529683491105E+35</v>
      </c>
      <c r="FJE53" s="1674">
        <f t="shared" ref="FJE53" si="2157">FJC53*(1+3.5%)</f>
        <v>8.714547822241329E+35</v>
      </c>
      <c r="FJG53" s="1674">
        <f t="shared" ref="FJG53" si="2158">FJE53*(1+3.5%)</f>
        <v>9.0195569960197751E+35</v>
      </c>
      <c r="FJI53" s="1674">
        <f t="shared" ref="FJI53" si="2159">FJG53*(1+3.5%)</f>
        <v>9.3352414908804662E+35</v>
      </c>
      <c r="FJK53" s="1674">
        <f t="shared" ref="FJK53" si="2160">FJI53*(1+3.5%)</f>
        <v>9.6619749430612824E+35</v>
      </c>
      <c r="FJM53" s="1674">
        <f t="shared" ref="FJM53" si="2161">FJK53*(1+3.5%)</f>
        <v>1.0000144066068427E+36</v>
      </c>
      <c r="FJO53" s="1674">
        <f t="shared" ref="FJO53" si="2162">FJM53*(1+3.5%)</f>
        <v>1.0350149108380822E+36</v>
      </c>
      <c r="FJQ53" s="1674">
        <f t="shared" ref="FJQ53" si="2163">FJO53*(1+3.5%)</f>
        <v>1.0712404327174149E+36</v>
      </c>
      <c r="FJS53" s="1674">
        <f t="shared" ref="FJS53" si="2164">FJQ53*(1+3.5%)</f>
        <v>1.1087338478625244E+36</v>
      </c>
      <c r="FJU53" s="1674">
        <f t="shared" ref="FJU53" si="2165">FJS53*(1+3.5%)</f>
        <v>1.1475395325377127E+36</v>
      </c>
      <c r="FJW53" s="1674">
        <f t="shared" ref="FJW53" si="2166">FJU53*(1+3.5%)</f>
        <v>1.1877034161765326E+36</v>
      </c>
      <c r="FJY53" s="1674">
        <f t="shared" ref="FJY53" si="2167">FJW53*(1+3.5%)</f>
        <v>1.2292730357427111E+36</v>
      </c>
      <c r="FKA53" s="1674">
        <f t="shared" ref="FKA53" si="2168">FJY53*(1+3.5%)</f>
        <v>1.2722975919937059E+36</v>
      </c>
      <c r="FKC53" s="1674">
        <f t="shared" ref="FKC53" si="2169">FKA53*(1+3.5%)</f>
        <v>1.3168280077134855E+36</v>
      </c>
      <c r="FKE53" s="1674">
        <f t="shared" ref="FKE53" si="2170">FKC53*(1+3.5%)</f>
        <v>1.3629169879834574E+36</v>
      </c>
      <c r="FKG53" s="1674">
        <f t="shared" ref="FKG53" si="2171">FKE53*(1+3.5%)</f>
        <v>1.4106190825628783E+36</v>
      </c>
      <c r="FKI53" s="1674">
        <f t="shared" ref="FKI53" si="2172">FKG53*(1+3.5%)</f>
        <v>1.4599907504525787E+36</v>
      </c>
      <c r="FKK53" s="1674">
        <f t="shared" ref="FKK53" si="2173">FKI53*(1+3.5%)</f>
        <v>1.5110904267184189E+36</v>
      </c>
      <c r="FKM53" s="1674">
        <f t="shared" ref="FKM53" si="2174">FKK53*(1+3.5%)</f>
        <v>1.5639785916535635E+36</v>
      </c>
      <c r="FKO53" s="1674">
        <f t="shared" ref="FKO53" si="2175">FKM53*(1+3.5%)</f>
        <v>1.618717842361438E+36</v>
      </c>
      <c r="FKQ53" s="1674">
        <f t="shared" ref="FKQ53" si="2176">FKO53*(1+3.5%)</f>
        <v>1.6753729668440882E+36</v>
      </c>
      <c r="FKS53" s="1674">
        <f t="shared" ref="FKS53" si="2177">FKQ53*(1+3.5%)</f>
        <v>1.7340110206836313E+36</v>
      </c>
      <c r="FKU53" s="1674">
        <f t="shared" ref="FKU53" si="2178">FKS53*(1+3.5%)</f>
        <v>1.7947014064075583E+36</v>
      </c>
      <c r="FKW53" s="1674">
        <f t="shared" ref="FKW53" si="2179">FKU53*(1+3.5%)</f>
        <v>1.8575159556318227E+36</v>
      </c>
      <c r="FKY53" s="1674">
        <f t="shared" ref="FKY53" si="2180">FKW53*(1+3.5%)</f>
        <v>1.9225290140789364E+36</v>
      </c>
      <c r="FLA53" s="1674">
        <f t="shared" ref="FLA53" si="2181">FKY53*(1+3.5%)</f>
        <v>1.9898175295716989E+36</v>
      </c>
      <c r="FLC53" s="1674">
        <f t="shared" ref="FLC53" si="2182">FLA53*(1+3.5%)</f>
        <v>2.0594611431067083E+36</v>
      </c>
      <c r="FLE53" s="1674">
        <f t="shared" ref="FLE53" si="2183">FLC53*(1+3.5%)</f>
        <v>2.1315422831154428E+36</v>
      </c>
      <c r="FLG53" s="1674">
        <f t="shared" ref="FLG53" si="2184">FLE53*(1+3.5%)</f>
        <v>2.206146263024483E+36</v>
      </c>
      <c r="FLI53" s="1674">
        <f t="shared" ref="FLI53" si="2185">FLG53*(1+3.5%)</f>
        <v>2.2833613822303398E+36</v>
      </c>
      <c r="FLK53" s="1674">
        <f t="shared" ref="FLK53" si="2186">FLI53*(1+3.5%)</f>
        <v>2.3632790306084016E+36</v>
      </c>
      <c r="FLM53" s="1674">
        <f t="shared" ref="FLM53" si="2187">FLK53*(1+3.5%)</f>
        <v>2.4459937966796954E+36</v>
      </c>
      <c r="FLO53" s="1674">
        <f t="shared" ref="FLO53" si="2188">FLM53*(1+3.5%)</f>
        <v>2.5316035795634846E+36</v>
      </c>
      <c r="FLQ53" s="1674">
        <f t="shared" ref="FLQ53" si="2189">FLO53*(1+3.5%)</f>
        <v>2.6202097048482065E+36</v>
      </c>
      <c r="FLS53" s="1674">
        <f t="shared" ref="FLS53" si="2190">FLQ53*(1+3.5%)</f>
        <v>2.7119170445178936E+36</v>
      </c>
      <c r="FLU53" s="1674">
        <f t="shared" ref="FLU53" si="2191">FLS53*(1+3.5%)</f>
        <v>2.8068341410760196E+36</v>
      </c>
      <c r="FLW53" s="1674">
        <f t="shared" ref="FLW53" si="2192">FLU53*(1+3.5%)</f>
        <v>2.9050733360136803E+36</v>
      </c>
      <c r="FLY53" s="1674">
        <f t="shared" ref="FLY53" si="2193">FLW53*(1+3.5%)</f>
        <v>3.0067509027741588E+36</v>
      </c>
      <c r="FMA53" s="1674">
        <f t="shared" ref="FMA53" si="2194">FLY53*(1+3.5%)</f>
        <v>3.111987184371254E+36</v>
      </c>
      <c r="FMC53" s="1674">
        <f t="shared" ref="FMC53" si="2195">FMA53*(1+3.5%)</f>
        <v>3.2209067358242475E+36</v>
      </c>
      <c r="FME53" s="1674">
        <f t="shared" ref="FME53" si="2196">FMC53*(1+3.5%)</f>
        <v>3.3336384715780957E+36</v>
      </c>
      <c r="FMG53" s="1674">
        <f t="shared" ref="FMG53" si="2197">FME53*(1+3.5%)</f>
        <v>3.450315818083329E+36</v>
      </c>
      <c r="FMI53" s="1674">
        <f t="shared" ref="FMI53" si="2198">FMG53*(1+3.5%)</f>
        <v>3.571076871716245E+36</v>
      </c>
      <c r="FMK53" s="1674">
        <f t="shared" ref="FMK53" si="2199">FMI53*(1+3.5%)</f>
        <v>3.6960645622263133E+36</v>
      </c>
      <c r="FMM53" s="1674">
        <f t="shared" ref="FMM53" si="2200">FMK53*(1+3.5%)</f>
        <v>3.8254268219042342E+36</v>
      </c>
      <c r="FMO53" s="1674">
        <f t="shared" ref="FMO53" si="2201">FMM53*(1+3.5%)</f>
        <v>3.959316760670882E+36</v>
      </c>
      <c r="FMQ53" s="1674">
        <f t="shared" ref="FMQ53" si="2202">FMO53*(1+3.5%)</f>
        <v>4.0978928472943626E+36</v>
      </c>
      <c r="FMS53" s="1674">
        <f t="shared" ref="FMS53" si="2203">FMQ53*(1+3.5%)</f>
        <v>4.2413190969496652E+36</v>
      </c>
      <c r="FMU53" s="1674">
        <f t="shared" ref="FMU53" si="2204">FMS53*(1+3.5%)</f>
        <v>4.3897652653429031E+36</v>
      </c>
      <c r="FMW53" s="1674">
        <f t="shared" ref="FMW53" si="2205">FMU53*(1+3.5%)</f>
        <v>4.5434070496299042E+36</v>
      </c>
      <c r="FMY53" s="1674">
        <f t="shared" ref="FMY53" si="2206">FMW53*(1+3.5%)</f>
        <v>4.7024262963669504E+36</v>
      </c>
      <c r="FNA53" s="1674">
        <f t="shared" ref="FNA53" si="2207">FMY53*(1+3.5%)</f>
        <v>4.8670112167397934E+36</v>
      </c>
      <c r="FNC53" s="1674">
        <f t="shared" ref="FNC53" si="2208">FNA53*(1+3.5%)</f>
        <v>5.037356609325686E+36</v>
      </c>
      <c r="FNE53" s="1674">
        <f t="shared" ref="FNE53" si="2209">FNC53*(1+3.5%)</f>
        <v>5.2136640906520847E+36</v>
      </c>
      <c r="FNG53" s="1674">
        <f t="shared" ref="FNG53" si="2210">FNE53*(1+3.5%)</f>
        <v>5.3961423338249075E+36</v>
      </c>
      <c r="FNI53" s="1674">
        <f t="shared" ref="FNI53" si="2211">FNG53*(1+3.5%)</f>
        <v>5.5850073155087788E+36</v>
      </c>
      <c r="FNK53" s="1674">
        <f t="shared" ref="FNK53" si="2212">FNI53*(1+3.5%)</f>
        <v>5.7804825715515861E+36</v>
      </c>
      <c r="FNM53" s="1674">
        <f t="shared" ref="FNM53" si="2213">FNK53*(1+3.5%)</f>
        <v>5.9827994615558916E+36</v>
      </c>
      <c r="FNO53" s="1674">
        <f t="shared" ref="FNO53" si="2214">FNM53*(1+3.5%)</f>
        <v>6.1921974427103472E+36</v>
      </c>
      <c r="FNQ53" s="1674">
        <f t="shared" ref="FNQ53" si="2215">FNO53*(1+3.5%)</f>
        <v>6.4089243532052093E+36</v>
      </c>
      <c r="FNS53" s="1674">
        <f t="shared" ref="FNS53" si="2216">FNQ53*(1+3.5%)</f>
        <v>6.6332367055673912E+36</v>
      </c>
      <c r="FNU53" s="1674">
        <f t="shared" ref="FNU53" si="2217">FNS53*(1+3.5%)</f>
        <v>6.8653999902622495E+36</v>
      </c>
      <c r="FNW53" s="1674">
        <f t="shared" ref="FNW53" si="2218">FNU53*(1+3.5%)</f>
        <v>7.1056889899214273E+36</v>
      </c>
      <c r="FNY53" s="1674">
        <f t="shared" ref="FNY53" si="2219">FNW53*(1+3.5%)</f>
        <v>7.354388104568677E+36</v>
      </c>
      <c r="FOA53" s="1674">
        <f t="shared" ref="FOA53" si="2220">FNY53*(1+3.5%)</f>
        <v>7.6117916882285805E+36</v>
      </c>
      <c r="FOC53" s="1674">
        <f t="shared" ref="FOC53" si="2221">FOA53*(1+3.5%)</f>
        <v>7.8782043973165804E+36</v>
      </c>
      <c r="FOE53" s="1674">
        <f t="shared" ref="FOE53" si="2222">FOC53*(1+3.5%)</f>
        <v>8.1539415512226597E+36</v>
      </c>
      <c r="FOG53" s="1674">
        <f t="shared" ref="FOG53" si="2223">FOE53*(1+3.5%)</f>
        <v>8.4393295055154527E+36</v>
      </c>
      <c r="FOI53" s="1674">
        <f t="shared" ref="FOI53" si="2224">FOG53*(1+3.5%)</f>
        <v>8.7347060382084928E+36</v>
      </c>
      <c r="FOK53" s="1674">
        <f t="shared" ref="FOK53" si="2225">FOI53*(1+3.5%)</f>
        <v>9.0404207495457894E+36</v>
      </c>
      <c r="FOM53" s="1674">
        <f t="shared" ref="FOM53" si="2226">FOK53*(1+3.5%)</f>
        <v>9.3568354757798914E+36</v>
      </c>
      <c r="FOO53" s="1674">
        <f t="shared" ref="FOO53" si="2227">FOM53*(1+3.5%)</f>
        <v>9.6843247174321874E+36</v>
      </c>
      <c r="FOQ53" s="1674">
        <f t="shared" ref="FOQ53" si="2228">FOO53*(1+3.5%)</f>
        <v>1.0023276082542313E+37</v>
      </c>
      <c r="FOS53" s="1674">
        <f t="shared" ref="FOS53" si="2229">FOQ53*(1+3.5%)</f>
        <v>1.0374090745431293E+37</v>
      </c>
      <c r="FOU53" s="1674">
        <f t="shared" ref="FOU53" si="2230">FOS53*(1+3.5%)</f>
        <v>1.0737183921521389E+37</v>
      </c>
      <c r="FOW53" s="1674">
        <f t="shared" ref="FOW53" si="2231">FOU53*(1+3.5%)</f>
        <v>1.1112985358774636E+37</v>
      </c>
      <c r="FOY53" s="1674">
        <f t="shared" ref="FOY53" si="2232">FOW53*(1+3.5%)</f>
        <v>1.1501939846331747E+37</v>
      </c>
      <c r="FPA53" s="1674">
        <f t="shared" ref="FPA53" si="2233">FOY53*(1+3.5%)</f>
        <v>1.1904507740953358E+37</v>
      </c>
      <c r="FPC53" s="1674">
        <f t="shared" ref="FPC53" si="2234">FPA53*(1+3.5%)</f>
        <v>1.2321165511886724E+37</v>
      </c>
      <c r="FPE53" s="1674">
        <f t="shared" ref="FPE53" si="2235">FPC53*(1+3.5%)</f>
        <v>1.2752406304802758E+37</v>
      </c>
      <c r="FPG53" s="1674">
        <f t="shared" ref="FPG53" si="2236">FPE53*(1+3.5%)</f>
        <v>1.3198740525470854E+37</v>
      </c>
      <c r="FPI53" s="1674">
        <f t="shared" ref="FPI53" si="2237">FPG53*(1+3.5%)</f>
        <v>1.3660696443862333E+37</v>
      </c>
      <c r="FPK53" s="1674">
        <f t="shared" ref="FPK53" si="2238">FPI53*(1+3.5%)</f>
        <v>1.4138820819397514E+37</v>
      </c>
      <c r="FPM53" s="1674">
        <f t="shared" ref="FPM53" si="2239">FPK53*(1+3.5%)</f>
        <v>1.4633679548076425E+37</v>
      </c>
      <c r="FPO53" s="1674">
        <f t="shared" ref="FPO53" si="2240">FPM53*(1+3.5%)</f>
        <v>1.5145858332259098E+37</v>
      </c>
      <c r="FPQ53" s="1674">
        <f t="shared" ref="FPQ53" si="2241">FPO53*(1+3.5%)</f>
        <v>1.5675963373888165E+37</v>
      </c>
      <c r="FPS53" s="1674">
        <f t="shared" ref="FPS53" si="2242">FPQ53*(1+3.5%)</f>
        <v>1.6224622091974249E+37</v>
      </c>
      <c r="FPU53" s="1674">
        <f t="shared" ref="FPU53" si="2243">FPS53*(1+3.5%)</f>
        <v>1.6792483865193347E+37</v>
      </c>
      <c r="FPW53" s="1674">
        <f t="shared" ref="FPW53" si="2244">FPU53*(1+3.5%)</f>
        <v>1.7380220800475113E+37</v>
      </c>
      <c r="FPY53" s="1674">
        <f t="shared" ref="FPY53" si="2245">FPW53*(1+3.5%)</f>
        <v>1.7988528528491741E+37</v>
      </c>
      <c r="FQA53" s="1674">
        <f t="shared" ref="FQA53" si="2246">FPY53*(1+3.5%)</f>
        <v>1.8618127026988951E+37</v>
      </c>
      <c r="FQC53" s="1674">
        <f t="shared" ref="FQC53" si="2247">FQA53*(1+3.5%)</f>
        <v>1.9269761472933564E+37</v>
      </c>
      <c r="FQE53" s="1674">
        <f t="shared" ref="FQE53" si="2248">FQC53*(1+3.5%)</f>
        <v>1.9944203124486236E+37</v>
      </c>
      <c r="FQG53" s="1674">
        <f t="shared" ref="FQG53" si="2249">FQE53*(1+3.5%)</f>
        <v>2.0642250233843252E+37</v>
      </c>
      <c r="FQI53" s="1674">
        <f t="shared" ref="FQI53" si="2250">FQG53*(1+3.5%)</f>
        <v>2.1364728992027766E+37</v>
      </c>
      <c r="FQK53" s="1674">
        <f t="shared" ref="FQK53" si="2251">FQI53*(1+3.5%)</f>
        <v>2.2112494506748736E+37</v>
      </c>
      <c r="FQM53" s="1674">
        <f t="shared" ref="FQM53" si="2252">FQK53*(1+3.5%)</f>
        <v>2.2886431814484941E+37</v>
      </c>
      <c r="FQO53" s="1674">
        <f t="shared" ref="FQO53" si="2253">FQM53*(1+3.5%)</f>
        <v>2.3687456927991912E+37</v>
      </c>
      <c r="FQQ53" s="1674">
        <f t="shared" ref="FQQ53" si="2254">FQO53*(1+3.5%)</f>
        <v>2.4516517920471626E+37</v>
      </c>
      <c r="FQS53" s="1674">
        <f t="shared" ref="FQS53" si="2255">FQQ53*(1+3.5%)</f>
        <v>2.5374596047688133E+37</v>
      </c>
      <c r="FQU53" s="1674">
        <f t="shared" ref="FQU53" si="2256">FQS53*(1+3.5%)</f>
        <v>2.6262706909357216E+37</v>
      </c>
      <c r="FQW53" s="1674">
        <f t="shared" ref="FQW53" si="2257">FQU53*(1+3.5%)</f>
        <v>2.7181901651184717E+37</v>
      </c>
      <c r="FQY53" s="1674">
        <f t="shared" ref="FQY53" si="2258">FQW53*(1+3.5%)</f>
        <v>2.8133268208976179E+37</v>
      </c>
      <c r="FRA53" s="1674">
        <f t="shared" ref="FRA53" si="2259">FQY53*(1+3.5%)</f>
        <v>2.9117932596290345E+37</v>
      </c>
      <c r="FRC53" s="1674">
        <f t="shared" ref="FRC53" si="2260">FRA53*(1+3.5%)</f>
        <v>3.0137060237160503E+37</v>
      </c>
      <c r="FRE53" s="1674">
        <f t="shared" ref="FRE53" si="2261">FRC53*(1+3.5%)</f>
        <v>3.1191857345461118E+37</v>
      </c>
      <c r="FRG53" s="1674">
        <f t="shared" ref="FRG53" si="2262">FRE53*(1+3.5%)</f>
        <v>3.2283572352552256E+37</v>
      </c>
      <c r="FRI53" s="1674">
        <f t="shared" ref="FRI53" si="2263">FRG53*(1+3.5%)</f>
        <v>3.3413497384891585E+37</v>
      </c>
      <c r="FRK53" s="1674">
        <f t="shared" ref="FRK53" si="2264">FRI53*(1+3.5%)</f>
        <v>3.4582969793362788E+37</v>
      </c>
      <c r="FRM53" s="1674">
        <f t="shared" ref="FRM53" si="2265">FRK53*(1+3.5%)</f>
        <v>3.579337373613048E+37</v>
      </c>
      <c r="FRO53" s="1674">
        <f t="shared" ref="FRO53" si="2266">FRM53*(1+3.5%)</f>
        <v>3.7046141816895042E+37</v>
      </c>
      <c r="FRQ53" s="1674">
        <f t="shared" ref="FRQ53" si="2267">FRO53*(1+3.5%)</f>
        <v>3.8342756780486367E+37</v>
      </c>
      <c r="FRS53" s="1674">
        <f t="shared" ref="FRS53" si="2268">FRQ53*(1+3.5%)</f>
        <v>3.9684753267803385E+37</v>
      </c>
      <c r="FRU53" s="1674">
        <f t="shared" ref="FRU53" si="2269">FRS53*(1+3.5%)</f>
        <v>4.1073719632176503E+37</v>
      </c>
      <c r="FRW53" s="1674">
        <f t="shared" ref="FRW53" si="2270">FRU53*(1+3.5%)</f>
        <v>4.2511299819302677E+37</v>
      </c>
      <c r="FRY53" s="1674">
        <f t="shared" ref="FRY53" si="2271">FRW53*(1+3.5%)</f>
        <v>4.3999195312978263E+37</v>
      </c>
      <c r="FSA53" s="1674">
        <f t="shared" ref="FSA53" si="2272">FRY53*(1+3.5%)</f>
        <v>4.5539167148932504E+37</v>
      </c>
      <c r="FSC53" s="1674">
        <f t="shared" ref="FSC53" si="2273">FSA53*(1+3.5%)</f>
        <v>4.7133037999145141E+37</v>
      </c>
      <c r="FSE53" s="1674">
        <f t="shared" ref="FSE53" si="2274">FSC53*(1+3.5%)</f>
        <v>4.8782694329115215E+37</v>
      </c>
      <c r="FSG53" s="1674">
        <f t="shared" ref="FSG53" si="2275">FSE53*(1+3.5%)</f>
        <v>5.0490088630634248E+37</v>
      </c>
      <c r="FSI53" s="1674">
        <f t="shared" ref="FSI53" si="2276">FSG53*(1+3.5%)</f>
        <v>5.2257241732706444E+37</v>
      </c>
      <c r="FSK53" s="1674">
        <f t="shared" ref="FSK53" si="2277">FSI53*(1+3.5%)</f>
        <v>5.4086245193351169E+37</v>
      </c>
      <c r="FSM53" s="1674">
        <f t="shared" ref="FSM53" si="2278">FSK53*(1+3.5%)</f>
        <v>5.597926377511846E+37</v>
      </c>
      <c r="FSO53" s="1674">
        <f t="shared" ref="FSO53" si="2279">FSM53*(1+3.5%)</f>
        <v>5.79385380072476E+37</v>
      </c>
      <c r="FSQ53" s="1674">
        <f t="shared" ref="FSQ53" si="2280">FSO53*(1+3.5%)</f>
        <v>5.9966386837501261E+37</v>
      </c>
      <c r="FSS53" s="1674">
        <f t="shared" ref="FSS53" si="2281">FSQ53*(1+3.5%)</f>
        <v>6.2065210376813798E+37</v>
      </c>
      <c r="FSU53" s="1674">
        <f t="shared" ref="FSU53" si="2282">FSS53*(1+3.5%)</f>
        <v>6.4237492740002275E+37</v>
      </c>
      <c r="FSW53" s="1674">
        <f t="shared" ref="FSW53" si="2283">FSU53*(1+3.5%)</f>
        <v>6.6485804985902346E+37</v>
      </c>
      <c r="FSY53" s="1674">
        <f t="shared" ref="FSY53" si="2284">FSW53*(1+3.5%)</f>
        <v>6.8812808160408919E+37</v>
      </c>
      <c r="FTA53" s="1674">
        <f t="shared" ref="FTA53" si="2285">FSY53*(1+3.5%)</f>
        <v>7.1221256446023229E+37</v>
      </c>
      <c r="FTC53" s="1674">
        <f t="shared" ref="FTC53" si="2286">FTA53*(1+3.5%)</f>
        <v>7.3714000421634037E+37</v>
      </c>
      <c r="FTE53" s="1674">
        <f t="shared" ref="FTE53" si="2287">FTC53*(1+3.5%)</f>
        <v>7.6293990436391226E+37</v>
      </c>
      <c r="FTG53" s="1674">
        <f t="shared" ref="FTG53" si="2288">FTE53*(1+3.5%)</f>
        <v>7.8964280101664915E+37</v>
      </c>
      <c r="FTI53" s="1674">
        <f t="shared" ref="FTI53" si="2289">FTG53*(1+3.5%)</f>
        <v>8.1728029905223177E+37</v>
      </c>
      <c r="FTK53" s="1674">
        <f t="shared" ref="FTK53" si="2290">FTI53*(1+3.5%)</f>
        <v>8.4588510951905979E+37</v>
      </c>
      <c r="FTM53" s="1674">
        <f t="shared" ref="FTM53" si="2291">FTK53*(1+3.5%)</f>
        <v>8.7549108835222685E+37</v>
      </c>
      <c r="FTO53" s="1674">
        <f t="shared" ref="FTO53" si="2292">FTM53*(1+3.5%)</f>
        <v>9.0613327644455474E+37</v>
      </c>
      <c r="FTQ53" s="1674">
        <f t="shared" ref="FTQ53" si="2293">FTO53*(1+3.5%)</f>
        <v>9.3784794112011399E+37</v>
      </c>
      <c r="FTS53" s="1674">
        <f t="shared" ref="FTS53" si="2294">FTQ53*(1+3.5%)</f>
        <v>9.7067261905931792E+37</v>
      </c>
      <c r="FTU53" s="1674">
        <f t="shared" ref="FTU53" si="2295">FTS53*(1+3.5%)</f>
        <v>1.004646160726394E+38</v>
      </c>
      <c r="FTW53" s="1674">
        <f t="shared" ref="FTW53" si="2296">FTU53*(1+3.5%)</f>
        <v>1.0398087763518178E+38</v>
      </c>
      <c r="FTY53" s="1674">
        <f t="shared" ref="FTY53" si="2297">FTW53*(1+3.5%)</f>
        <v>1.0762020835241314E+38</v>
      </c>
      <c r="FUA53" s="1674">
        <f t="shared" ref="FUA53" si="2298">FTY53*(1+3.5%)</f>
        <v>1.1138691564474759E+38</v>
      </c>
      <c r="FUC53" s="1674">
        <f t="shared" ref="FUC53" si="2299">FUA53*(1+3.5%)</f>
        <v>1.1528545769231376E+38</v>
      </c>
      <c r="FUE53" s="1674">
        <f t="shared" ref="FUE53" si="2300">FUC53*(1+3.5%)</f>
        <v>1.1932044871154473E+38</v>
      </c>
      <c r="FUG53" s="1674">
        <f t="shared" ref="FUG53" si="2301">FUE53*(1+3.5%)</f>
        <v>1.2349666441644878E+38</v>
      </c>
      <c r="FUI53" s="1674">
        <f t="shared" ref="FUI53" si="2302">FUG53*(1+3.5%)</f>
        <v>1.2781904767102448E+38</v>
      </c>
      <c r="FUK53" s="1674">
        <f t="shared" ref="FUK53" si="2303">FUI53*(1+3.5%)</f>
        <v>1.3229271433951033E+38</v>
      </c>
      <c r="FUM53" s="1674">
        <f t="shared" ref="FUM53" si="2304">FUK53*(1+3.5%)</f>
        <v>1.3692295934139317E+38</v>
      </c>
      <c r="FUO53" s="1674">
        <f t="shared" ref="FUO53" si="2305">FUM53*(1+3.5%)</f>
        <v>1.4171526291834192E+38</v>
      </c>
      <c r="FUQ53" s="1674">
        <f t="shared" ref="FUQ53" si="2306">FUO53*(1+3.5%)</f>
        <v>1.4667529712048387E+38</v>
      </c>
      <c r="FUS53" s="1674">
        <f t="shared" ref="FUS53" si="2307">FUQ53*(1+3.5%)</f>
        <v>1.5180893251970079E+38</v>
      </c>
      <c r="FUU53" s="1674">
        <f t="shared" ref="FUU53" si="2308">FUS53*(1+3.5%)</f>
        <v>1.571222451578903E+38</v>
      </c>
      <c r="FUW53" s="1674">
        <f t="shared" ref="FUW53" si="2309">FUU53*(1+3.5%)</f>
        <v>1.6262152373841645E+38</v>
      </c>
      <c r="FUY53" s="1674">
        <f t="shared" ref="FUY53" si="2310">FUW53*(1+3.5%)</f>
        <v>1.68313277069261E+38</v>
      </c>
      <c r="FVA53" s="1674">
        <f t="shared" ref="FVA53" si="2311">FUY53*(1+3.5%)</f>
        <v>1.742042417666851E+38</v>
      </c>
      <c r="FVC53" s="1674">
        <f t="shared" ref="FVC53" si="2312">FVA53*(1+3.5%)</f>
        <v>1.8030139022851906E+38</v>
      </c>
      <c r="FVE53" s="1674">
        <f t="shared" ref="FVE53" si="2313">FVC53*(1+3.5%)</f>
        <v>1.8661193888651721E+38</v>
      </c>
      <c r="FVG53" s="1674">
        <f t="shared" ref="FVG53" si="2314">FVE53*(1+3.5%)</f>
        <v>1.931433567475453E+38</v>
      </c>
      <c r="FVI53" s="1674">
        <f t="shared" ref="FVI53" si="2315">FVG53*(1+3.5%)</f>
        <v>1.9990337423370937E+38</v>
      </c>
      <c r="FVK53" s="1674">
        <f t="shared" ref="FVK53" si="2316">FVI53*(1+3.5%)</f>
        <v>2.0689999233188917E+38</v>
      </c>
      <c r="FVM53" s="1674">
        <f t="shared" ref="FVM53" si="2317">FVK53*(1+3.5%)</f>
        <v>2.1414149206350526E+38</v>
      </c>
      <c r="FVO53" s="1674">
        <f t="shared" ref="FVO53" si="2318">FVM53*(1+3.5%)</f>
        <v>2.2163644428572791E+38</v>
      </c>
      <c r="FVQ53" s="1674">
        <f t="shared" ref="FVQ53" si="2319">FVO53*(1+3.5%)</f>
        <v>2.2939371983572837E+38</v>
      </c>
      <c r="FVS53" s="1674">
        <f t="shared" ref="FVS53" si="2320">FVQ53*(1+3.5%)</f>
        <v>2.3742250002997884E+38</v>
      </c>
      <c r="FVU53" s="1674">
        <f t="shared" ref="FVU53" si="2321">FVS53*(1+3.5%)</f>
        <v>2.4573228753102808E+38</v>
      </c>
      <c r="FVW53" s="1674">
        <f t="shared" ref="FVW53" si="2322">FVU53*(1+3.5%)</f>
        <v>2.5433291759461405E+38</v>
      </c>
      <c r="FVY53" s="1674">
        <f t="shared" ref="FVY53" si="2323">FVW53*(1+3.5%)</f>
        <v>2.6323456971042551E+38</v>
      </c>
      <c r="FWA53" s="1674">
        <f t="shared" ref="FWA53" si="2324">FVY53*(1+3.5%)</f>
        <v>2.7244777965029037E+38</v>
      </c>
      <c r="FWC53" s="1674">
        <f t="shared" ref="FWC53" si="2325">FWA53*(1+3.5%)</f>
        <v>2.8198345193805053E+38</v>
      </c>
      <c r="FWE53" s="1674">
        <f t="shared" ref="FWE53" si="2326">FWC53*(1+3.5%)</f>
        <v>2.9185287275588226E+38</v>
      </c>
      <c r="FWG53" s="1674">
        <f t="shared" ref="FWG53" si="2327">FWE53*(1+3.5%)</f>
        <v>3.020677233023381E+38</v>
      </c>
      <c r="FWI53" s="1674">
        <f t="shared" ref="FWI53" si="2328">FWG53*(1+3.5%)</f>
        <v>3.1264009361791991E+38</v>
      </c>
      <c r="FWK53" s="1674">
        <f t="shared" ref="FWK53" si="2329">FWI53*(1+3.5%)</f>
        <v>3.2358249689454708E+38</v>
      </c>
      <c r="FWM53" s="1674">
        <f t="shared" ref="FWM53" si="2330">FWK53*(1+3.5%)</f>
        <v>3.3490788428585619E+38</v>
      </c>
      <c r="FWO53" s="1674">
        <f t="shared" ref="FWO53" si="2331">FWM53*(1+3.5%)</f>
        <v>3.4662966023586109E+38</v>
      </c>
      <c r="FWQ53" s="1674">
        <f t="shared" ref="FWQ53" si="2332">FWO53*(1+3.5%)</f>
        <v>3.5876169834411619E+38</v>
      </c>
      <c r="FWS53" s="1674">
        <f t="shared" ref="FWS53" si="2333">FWQ53*(1+3.5%)</f>
        <v>3.7131835778616023E+38</v>
      </c>
      <c r="FWU53" s="1674">
        <f t="shared" ref="FWU53" si="2334">FWS53*(1+3.5%)</f>
        <v>3.8431450030867579E+38</v>
      </c>
      <c r="FWW53" s="1674">
        <f t="shared" ref="FWW53" si="2335">FWU53*(1+3.5%)</f>
        <v>3.9776550781947944E+38</v>
      </c>
      <c r="FWY53" s="1674">
        <f t="shared" ref="FWY53" si="2336">FWW53*(1+3.5%)</f>
        <v>4.1168730059316118E+38</v>
      </c>
      <c r="FXA53" s="1674">
        <f t="shared" ref="FXA53" si="2337">FWY53*(1+3.5%)</f>
        <v>4.2609635611392183E+38</v>
      </c>
      <c r="FXC53" s="1674">
        <f t="shared" ref="FXC53" si="2338">FXA53*(1+3.5%)</f>
        <v>4.4100972857790909E+38</v>
      </c>
      <c r="FXE53" s="1674">
        <f t="shared" ref="FXE53" si="2339">FXC53*(1+3.5%)</f>
        <v>4.5644506907813584E+38</v>
      </c>
      <c r="FXG53" s="1674">
        <f t="shared" ref="FXG53" si="2340">FXE53*(1+3.5%)</f>
        <v>4.7242064649587057E+38</v>
      </c>
      <c r="FXI53" s="1674">
        <f t="shared" ref="FXI53" si="2341">FXG53*(1+3.5%)</f>
        <v>4.8895536912322597E+38</v>
      </c>
      <c r="FXK53" s="1674">
        <f t="shared" ref="FXK53" si="2342">FXI53*(1+3.5%)</f>
        <v>5.0606880704253885E+38</v>
      </c>
      <c r="FXM53" s="1674">
        <f t="shared" ref="FXM53" si="2343">FXK53*(1+3.5%)</f>
        <v>5.2378121528902769E+38</v>
      </c>
      <c r="FXO53" s="1674">
        <f t="shared" ref="FXO53" si="2344">FXM53*(1+3.5%)</f>
        <v>5.4211355782414362E+38</v>
      </c>
      <c r="FXQ53" s="1674">
        <f t="shared" ref="FXQ53" si="2345">FXO53*(1+3.5%)</f>
        <v>5.610875323479886E+38</v>
      </c>
      <c r="FXS53" s="1674">
        <f t="shared" ref="FXS53" si="2346">FXQ53*(1+3.5%)</f>
        <v>5.8072559598016816E+38</v>
      </c>
      <c r="FXU53" s="1674">
        <f t="shared" ref="FXU53" si="2347">FXS53*(1+3.5%)</f>
        <v>6.01050991839474E+38</v>
      </c>
      <c r="FXW53" s="1674">
        <f t="shared" ref="FXW53" si="2348">FXU53*(1+3.5%)</f>
        <v>6.2208777655385556E+38</v>
      </c>
      <c r="FXY53" s="1674">
        <f t="shared" ref="FXY53" si="2349">FXW53*(1+3.5%)</f>
        <v>6.4386084873324045E+38</v>
      </c>
      <c r="FYA53" s="1674">
        <f t="shared" ref="FYA53" si="2350">FXY53*(1+3.5%)</f>
        <v>6.6639597843890382E+38</v>
      </c>
      <c r="FYC53" s="1674">
        <f t="shared" ref="FYC53" si="2351">FYA53*(1+3.5%)</f>
        <v>6.8971983768426543E+38</v>
      </c>
      <c r="FYE53" s="1674">
        <f t="shared" ref="FYE53" si="2352">FYC53*(1+3.5%)</f>
        <v>7.1386003200321461E+38</v>
      </c>
      <c r="FYG53" s="1674">
        <f t="shared" ref="FYG53" si="2353">FYE53*(1+3.5%)</f>
        <v>7.3884513312332711E+38</v>
      </c>
      <c r="FYI53" s="1674">
        <f t="shared" ref="FYI53" si="2354">FYG53*(1+3.5%)</f>
        <v>7.6470471278264348E+38</v>
      </c>
      <c r="FYK53" s="1674">
        <f t="shared" ref="FYK53" si="2355">FYI53*(1+3.5%)</f>
        <v>7.9146937773003592E+38</v>
      </c>
      <c r="FYM53" s="1674">
        <f t="shared" ref="FYM53" si="2356">FYK53*(1+3.5%)</f>
        <v>8.1917080595058709E+38</v>
      </c>
      <c r="FYO53" s="1674">
        <f t="shared" ref="FYO53" si="2357">FYM53*(1+3.5%)</f>
        <v>8.478417841588575E+38</v>
      </c>
      <c r="FYQ53" s="1674">
        <f t="shared" ref="FYQ53" si="2358">FYO53*(1+3.5%)</f>
        <v>8.7751624660441749E+38</v>
      </c>
      <c r="FYS53" s="1674">
        <f t="shared" ref="FYS53" si="2359">FYQ53*(1+3.5%)</f>
        <v>9.0822931523557207E+38</v>
      </c>
      <c r="FYU53" s="1674">
        <f t="shared" ref="FYU53" si="2360">FYS53*(1+3.5%)</f>
        <v>9.4001734126881699E+38</v>
      </c>
      <c r="FYW53" s="1674">
        <f t="shared" ref="FYW53" si="2361">FYU53*(1+3.5%)</f>
        <v>9.7291794821322553E+38</v>
      </c>
      <c r="FYY53" s="1674">
        <f t="shared" ref="FYY53" si="2362">FYW53*(1+3.5%)</f>
        <v>1.0069700764006884E+39</v>
      </c>
      <c r="FZA53" s="1674">
        <f t="shared" ref="FZA53" si="2363">FYY53*(1+3.5%)</f>
        <v>1.0422140290747124E+39</v>
      </c>
      <c r="FZC53" s="1674">
        <f t="shared" ref="FZC53" si="2364">FZA53*(1+3.5%)</f>
        <v>1.0786915200923273E+39</v>
      </c>
      <c r="FZE53" s="1674">
        <f t="shared" ref="FZE53" si="2365">FZC53*(1+3.5%)</f>
        <v>1.1164457232955587E+39</v>
      </c>
      <c r="FZG53" s="1674">
        <f t="shared" ref="FZG53" si="2366">FZE53*(1+3.5%)</f>
        <v>1.1555213236109031E+39</v>
      </c>
      <c r="FZI53" s="1674">
        <f t="shared" ref="FZI53" si="2367">FZG53*(1+3.5%)</f>
        <v>1.1959645699372846E+39</v>
      </c>
      <c r="FZK53" s="1674">
        <f t="shared" ref="FZK53" si="2368">FZI53*(1+3.5%)</f>
        <v>1.2378233298850895E+39</v>
      </c>
      <c r="FZM53" s="1674">
        <f t="shared" ref="FZM53" si="2369">FZK53*(1+3.5%)</f>
        <v>1.2811471464310675E+39</v>
      </c>
      <c r="FZO53" s="1674">
        <f t="shared" ref="FZO53" si="2370">FZM53*(1+3.5%)</f>
        <v>1.3259872965561548E+39</v>
      </c>
      <c r="FZQ53" s="1674">
        <f t="shared" ref="FZQ53" si="2371">FZO53*(1+3.5%)</f>
        <v>1.37239685193562E+39</v>
      </c>
      <c r="FZS53" s="1674">
        <f t="shared" ref="FZS53" si="2372">FZQ53*(1+3.5%)</f>
        <v>1.4204307417533666E+39</v>
      </c>
      <c r="FZU53" s="1674">
        <f t="shared" ref="FZU53" si="2373">FZS53*(1+3.5%)</f>
        <v>1.4701458177147344E+39</v>
      </c>
      <c r="FZW53" s="1674">
        <f t="shared" ref="FZW53" si="2374">FZU53*(1+3.5%)</f>
        <v>1.52160092133475E+39</v>
      </c>
      <c r="FZY53" s="1674">
        <f t="shared" ref="FZY53" si="2375">FZW53*(1+3.5%)</f>
        <v>1.5748569535814662E+39</v>
      </c>
      <c r="GAA53" s="1674">
        <f t="shared" ref="GAA53" si="2376">FZY53*(1+3.5%)</f>
        <v>1.6299769469568173E+39</v>
      </c>
      <c r="GAC53" s="1674">
        <f t="shared" ref="GAC53" si="2377">GAA53*(1+3.5%)</f>
        <v>1.6870261401003057E+39</v>
      </c>
      <c r="GAE53" s="1674">
        <f t="shared" ref="GAE53" si="2378">GAC53*(1+3.5%)</f>
        <v>1.7460720550038162E+39</v>
      </c>
      <c r="GAG53" s="1674">
        <f t="shared" ref="GAG53" si="2379">GAE53*(1+3.5%)</f>
        <v>1.8071845769289497E+39</v>
      </c>
      <c r="GAI53" s="1674">
        <f t="shared" ref="GAI53" si="2380">GAG53*(1+3.5%)</f>
        <v>1.8704360371214628E+39</v>
      </c>
      <c r="GAK53" s="1674">
        <f t="shared" ref="GAK53" si="2381">GAI53*(1+3.5%)</f>
        <v>1.9359012984207139E+39</v>
      </c>
      <c r="GAM53" s="1674">
        <f t="shared" ref="GAM53" si="2382">GAK53*(1+3.5%)</f>
        <v>2.0036578438654387E+39</v>
      </c>
      <c r="GAO53" s="1674">
        <f t="shared" ref="GAO53" si="2383">GAM53*(1+3.5%)</f>
        <v>2.0737858684007288E+39</v>
      </c>
      <c r="GAQ53" s="1674">
        <f t="shared" ref="GAQ53" si="2384">GAO53*(1+3.5%)</f>
        <v>2.146368373794754E+39</v>
      </c>
      <c r="GAS53" s="1674">
        <f t="shared" ref="GAS53" si="2385">GAQ53*(1+3.5%)</f>
        <v>2.2214912668775702E+39</v>
      </c>
      <c r="GAU53" s="1674">
        <f t="shared" ref="GAU53" si="2386">GAS53*(1+3.5%)</f>
        <v>2.299243461218285E+39</v>
      </c>
      <c r="GAW53" s="1674">
        <f t="shared" ref="GAW53" si="2387">GAU53*(1+3.5%)</f>
        <v>2.3797169823609247E+39</v>
      </c>
      <c r="GAY53" s="1674">
        <f t="shared" ref="GAY53" si="2388">GAW53*(1+3.5%)</f>
        <v>2.463007076743557E+39</v>
      </c>
      <c r="GBA53" s="1674">
        <f t="shared" ref="GBA53" si="2389">GAY53*(1+3.5%)</f>
        <v>2.5492123244295812E+39</v>
      </c>
      <c r="GBC53" s="1674">
        <f t="shared" ref="GBC53" si="2390">GBA53*(1+3.5%)</f>
        <v>2.6384347557846164E+39</v>
      </c>
      <c r="GBE53" s="1674">
        <f t="shared" ref="GBE53" si="2391">GBC53*(1+3.5%)</f>
        <v>2.7307799722370779E+39</v>
      </c>
      <c r="GBG53" s="1674">
        <f t="shared" ref="GBG53" si="2392">GBE53*(1+3.5%)</f>
        <v>2.8263572712653754E+39</v>
      </c>
      <c r="GBI53" s="1674">
        <f t="shared" ref="GBI53" si="2393">GBG53*(1+3.5%)</f>
        <v>2.925279775759663E+39</v>
      </c>
      <c r="GBK53" s="1674">
        <f t="shared" ref="GBK53" si="2394">GBI53*(1+3.5%)</f>
        <v>3.027664567911251E+39</v>
      </c>
      <c r="GBM53" s="1674">
        <f t="shared" ref="GBM53" si="2395">GBK53*(1+3.5%)</f>
        <v>3.1336328277881443E+39</v>
      </c>
      <c r="GBO53" s="1674">
        <f t="shared" ref="GBO53" si="2396">GBM53*(1+3.5%)</f>
        <v>3.2433099767607293E+39</v>
      </c>
      <c r="GBQ53" s="1674">
        <f t="shared" ref="GBQ53" si="2397">GBO53*(1+3.5%)</f>
        <v>3.3568258259473548E+39</v>
      </c>
      <c r="GBS53" s="1674">
        <f t="shared" ref="GBS53" si="2398">GBQ53*(1+3.5%)</f>
        <v>3.4743147298555117E+39</v>
      </c>
      <c r="GBU53" s="1674">
        <f t="shared" ref="GBU53" si="2399">GBS53*(1+3.5%)</f>
        <v>3.5959157454004544E+39</v>
      </c>
      <c r="GBW53" s="1674">
        <f t="shared" ref="GBW53" si="2400">GBU53*(1+3.5%)</f>
        <v>3.7217727964894699E+39</v>
      </c>
      <c r="GBY53" s="1674">
        <f t="shared" ref="GBY53" si="2401">GBW53*(1+3.5%)</f>
        <v>3.8520348443666008E+39</v>
      </c>
      <c r="GCA53" s="1674">
        <f t="shared" ref="GCA53" si="2402">GBY53*(1+3.5%)</f>
        <v>3.9868560639194313E+39</v>
      </c>
      <c r="GCC53" s="1674">
        <f t="shared" ref="GCC53" si="2403">GCA53*(1+3.5%)</f>
        <v>4.1263960261566108E+39</v>
      </c>
      <c r="GCE53" s="1674">
        <f t="shared" ref="GCE53" si="2404">GCC53*(1+3.5%)</f>
        <v>4.270819887072092E+39</v>
      </c>
      <c r="GCG53" s="1674">
        <f t="shared" ref="GCG53" si="2405">GCE53*(1+3.5%)</f>
        <v>4.4202985831196151E+39</v>
      </c>
      <c r="GCI53" s="1674">
        <f t="shared" ref="GCI53" si="2406">GCG53*(1+3.5%)</f>
        <v>4.5750090335288013E+39</v>
      </c>
      <c r="GCK53" s="1674">
        <f t="shared" ref="GCK53" si="2407">GCI53*(1+3.5%)</f>
        <v>4.7351343497023092E+39</v>
      </c>
      <c r="GCM53" s="1674">
        <f t="shared" ref="GCM53" si="2408">GCK53*(1+3.5%)</f>
        <v>4.9008640519418896E+39</v>
      </c>
      <c r="GCO53" s="1674">
        <f t="shared" ref="GCO53" si="2409">GCM53*(1+3.5%)</f>
        <v>5.0723942937598555E+39</v>
      </c>
      <c r="GCQ53" s="1674">
        <f t="shared" ref="GCQ53" si="2410">GCO53*(1+3.5%)</f>
        <v>5.2499280940414498E+39</v>
      </c>
      <c r="GCS53" s="1674">
        <f t="shared" ref="GCS53" si="2411">GCQ53*(1+3.5%)</f>
        <v>5.4336755773329E+39</v>
      </c>
      <c r="GCU53" s="1674">
        <f t="shared" ref="GCU53" si="2412">GCS53*(1+3.5%)</f>
        <v>5.623854222539551E+39</v>
      </c>
      <c r="GCW53" s="1674">
        <f t="shared" ref="GCW53" si="2413">GCU53*(1+3.5%)</f>
        <v>5.8206891203284354E+39</v>
      </c>
      <c r="GCY53" s="1674">
        <f t="shared" ref="GCY53" si="2414">GCW53*(1+3.5%)</f>
        <v>6.0244132395399298E+39</v>
      </c>
      <c r="GDA53" s="1674">
        <f t="shared" ref="GDA53" si="2415">GCY53*(1+3.5%)</f>
        <v>6.235267702923827E+39</v>
      </c>
      <c r="GDC53" s="1674">
        <f t="shared" ref="GDC53" si="2416">GDA53*(1+3.5%)</f>
        <v>6.4535020725261604E+39</v>
      </c>
      <c r="GDE53" s="1674">
        <f t="shared" ref="GDE53" si="2417">GDC53*(1+3.5%)</f>
        <v>6.6793746450645751E+39</v>
      </c>
      <c r="GDG53" s="1674">
        <f t="shared" ref="GDG53" si="2418">GDE53*(1+3.5%)</f>
        <v>6.9131527576418343E+39</v>
      </c>
      <c r="GDI53" s="1674">
        <f t="shared" ref="GDI53" si="2419">GDG53*(1+3.5%)</f>
        <v>7.1551131041592975E+39</v>
      </c>
      <c r="GDK53" s="1674">
        <f t="shared" ref="GDK53" si="2420">GDI53*(1+3.5%)</f>
        <v>7.4055420628048718E+39</v>
      </c>
      <c r="GDM53" s="1674">
        <f t="shared" ref="GDM53" si="2421">GDK53*(1+3.5%)</f>
        <v>7.6647360350030422E+39</v>
      </c>
      <c r="GDO53" s="1674">
        <f t="shared" ref="GDO53" si="2422">GDM53*(1+3.5%)</f>
        <v>7.9330017962281476E+39</v>
      </c>
      <c r="GDQ53" s="1674">
        <f t="shared" ref="GDQ53" si="2423">GDO53*(1+3.5%)</f>
        <v>8.2106568590961324E+39</v>
      </c>
      <c r="GDS53" s="1674">
        <f t="shared" ref="GDS53" si="2424">GDQ53*(1+3.5%)</f>
        <v>8.4980298491644958E+39</v>
      </c>
      <c r="GDU53" s="1674">
        <f t="shared" ref="GDU53" si="2425">GDS53*(1+3.5%)</f>
        <v>8.7954608938852519E+39</v>
      </c>
      <c r="GDW53" s="1674">
        <f t="shared" ref="GDW53" si="2426">GDU53*(1+3.5%)</f>
        <v>9.1033020251712356E+39</v>
      </c>
      <c r="GDY53" s="1674">
        <f t="shared" ref="GDY53" si="2427">GDW53*(1+3.5%)</f>
        <v>9.4219175960522281E+39</v>
      </c>
      <c r="GEA53" s="1674">
        <f t="shared" ref="GEA53" si="2428">GDY53*(1+3.5%)</f>
        <v>9.7516847119140547E+39</v>
      </c>
      <c r="GEC53" s="1674">
        <f t="shared" ref="GEC53" si="2429">GEA53*(1+3.5%)</f>
        <v>1.0092993676831046E+40</v>
      </c>
      <c r="GEE53" s="1674">
        <f t="shared" ref="GEE53" si="2430">GEC53*(1+3.5%)</f>
        <v>1.0446248455520132E+40</v>
      </c>
      <c r="GEG53" s="1674">
        <f t="shared" ref="GEG53" si="2431">GEE53*(1+3.5%)</f>
        <v>1.0811867151463335E+40</v>
      </c>
      <c r="GEI53" s="1674">
        <f t="shared" ref="GEI53" si="2432">GEG53*(1+3.5%)</f>
        <v>1.1190282501764551E+40</v>
      </c>
      <c r="GEK53" s="1674">
        <f t="shared" ref="GEK53" si="2433">GEI53*(1+3.5%)</f>
        <v>1.158194238932631E+40</v>
      </c>
      <c r="GEM53" s="1674">
        <f t="shared" ref="GEM53" si="2434">GEK53*(1+3.5%)</f>
        <v>1.198731037295273E+40</v>
      </c>
      <c r="GEO53" s="1674">
        <f t="shared" ref="GEO53" si="2435">GEM53*(1+3.5%)</f>
        <v>1.2406866236006075E+40</v>
      </c>
      <c r="GEQ53" s="1674">
        <f t="shared" ref="GEQ53" si="2436">GEO53*(1+3.5%)</f>
        <v>1.2841106554266287E+40</v>
      </c>
      <c r="GES53" s="1674">
        <f t="shared" ref="GES53" si="2437">GEQ53*(1+3.5%)</f>
        <v>1.3290545283665607E+40</v>
      </c>
      <c r="GEU53" s="1674">
        <f t="shared" ref="GEU53" si="2438">GES53*(1+3.5%)</f>
        <v>1.3755714368593902E+40</v>
      </c>
      <c r="GEW53" s="1674">
        <f t="shared" ref="GEW53" si="2439">GEU53*(1+3.5%)</f>
        <v>1.4237164371494686E+40</v>
      </c>
      <c r="GEY53" s="1674">
        <f t="shared" ref="GEY53" si="2440">GEW53*(1+3.5%)</f>
        <v>1.4735465124496999E+40</v>
      </c>
      <c r="GFA53" s="1674">
        <f t="shared" ref="GFA53" si="2441">GEY53*(1+3.5%)</f>
        <v>1.5251206403854394E+40</v>
      </c>
      <c r="GFC53" s="1674">
        <f t="shared" ref="GFC53" si="2442">GFA53*(1+3.5%)</f>
        <v>1.5784998627989297E+40</v>
      </c>
      <c r="GFE53" s="1674">
        <f t="shared" ref="GFE53" si="2443">GFC53*(1+3.5%)</f>
        <v>1.6337473579968921E+40</v>
      </c>
      <c r="GFG53" s="1674">
        <f t="shared" ref="GFG53" si="2444">GFE53*(1+3.5%)</f>
        <v>1.6909285155267831E+40</v>
      </c>
      <c r="GFI53" s="1674">
        <f t="shared" ref="GFI53" si="2445">GFG53*(1+3.5%)</f>
        <v>1.7501110135702204E+40</v>
      </c>
      <c r="GFK53" s="1674">
        <f t="shared" ref="GFK53" si="2446">GFI53*(1+3.5%)</f>
        <v>1.8113648990451779E+40</v>
      </c>
      <c r="GFM53" s="1674">
        <f t="shared" ref="GFM53" si="2447">GFK53*(1+3.5%)</f>
        <v>1.874762670511759E+40</v>
      </c>
      <c r="GFO53" s="1674">
        <f t="shared" ref="GFO53" si="2448">GFM53*(1+3.5%)</f>
        <v>1.9403793639796704E+40</v>
      </c>
      <c r="GFQ53" s="1674">
        <f t="shared" ref="GFQ53" si="2449">GFO53*(1+3.5%)</f>
        <v>2.0082926417189587E+40</v>
      </c>
      <c r="GFS53" s="1674">
        <f t="shared" ref="GFS53" si="2450">GFQ53*(1+3.5%)</f>
        <v>2.0785828841791221E+40</v>
      </c>
      <c r="GFU53" s="1674">
        <f t="shared" ref="GFU53" si="2451">GFS53*(1+3.5%)</f>
        <v>2.1513332851253912E+40</v>
      </c>
      <c r="GFW53" s="1674">
        <f t="shared" ref="GFW53" si="2452">GFU53*(1+3.5%)</f>
        <v>2.2266299501047798E+40</v>
      </c>
      <c r="GFY53" s="1674">
        <f t="shared" ref="GFY53" si="2453">GFW53*(1+3.5%)</f>
        <v>2.3045619983584468E+40</v>
      </c>
      <c r="GGA53" s="1674">
        <f t="shared" ref="GGA53" si="2454">GFY53*(1+3.5%)</f>
        <v>2.3852216683009921E+40</v>
      </c>
      <c r="GGC53" s="1674">
        <f t="shared" ref="GGC53" si="2455">GGA53*(1+3.5%)</f>
        <v>2.4687044266915266E+40</v>
      </c>
      <c r="GGE53" s="1674">
        <f t="shared" ref="GGE53" si="2456">GGC53*(1+3.5%)</f>
        <v>2.5551090816257298E+40</v>
      </c>
      <c r="GGG53" s="1674">
        <f t="shared" ref="GGG53" si="2457">GGE53*(1+3.5%)</f>
        <v>2.6445378994826302E+40</v>
      </c>
      <c r="GGI53" s="1674">
        <f t="shared" ref="GGI53" si="2458">GGG53*(1+3.5%)</f>
        <v>2.7370967259645222E+40</v>
      </c>
      <c r="GGK53" s="1674">
        <f t="shared" ref="GGK53" si="2459">GGI53*(1+3.5%)</f>
        <v>2.8328951113732804E+40</v>
      </c>
      <c r="GGM53" s="1674">
        <f t="shared" ref="GGM53" si="2460">GGK53*(1+3.5%)</f>
        <v>2.9320464402713447E+40</v>
      </c>
      <c r="GGO53" s="1674">
        <f t="shared" ref="GGO53" si="2461">GGM53*(1+3.5%)</f>
        <v>3.0346680656808414E+40</v>
      </c>
      <c r="GGQ53" s="1674">
        <f t="shared" ref="GGQ53" si="2462">GGO53*(1+3.5%)</f>
        <v>3.1408814479796705E+40</v>
      </c>
      <c r="GGS53" s="1674">
        <f t="shared" ref="GGS53" si="2463">GGQ53*(1+3.5%)</f>
        <v>3.2508122986589589E+40</v>
      </c>
      <c r="GGU53" s="1674">
        <f t="shared" ref="GGU53" si="2464">GGS53*(1+3.5%)</f>
        <v>3.364590729112022E+40</v>
      </c>
      <c r="GGW53" s="1674">
        <f t="shared" ref="GGW53" si="2465">GGU53*(1+3.5%)</f>
        <v>3.4823514046309423E+40</v>
      </c>
      <c r="GGY53" s="1674">
        <f t="shared" ref="GGY53" si="2466">GGW53*(1+3.5%)</f>
        <v>3.6042337037930248E+40</v>
      </c>
      <c r="GHA53" s="1674">
        <f t="shared" ref="GHA53" si="2467">GGY53*(1+3.5%)</f>
        <v>3.7303818834257803E+40</v>
      </c>
      <c r="GHC53" s="1674">
        <f t="shared" ref="GHC53" si="2468">GHA53*(1+3.5%)</f>
        <v>3.8609452493456822E+40</v>
      </c>
      <c r="GHE53" s="1674">
        <f t="shared" ref="GHE53" si="2469">GHC53*(1+3.5%)</f>
        <v>3.9960783330727806E+40</v>
      </c>
      <c r="GHG53" s="1674">
        <f t="shared" ref="GHG53" si="2470">GHE53*(1+3.5%)</f>
        <v>4.1359410747303276E+40</v>
      </c>
      <c r="GHI53" s="1674">
        <f t="shared" ref="GHI53" si="2471">GHG53*(1+3.5%)</f>
        <v>4.2806990123458887E+40</v>
      </c>
      <c r="GHK53" s="1674">
        <f t="shared" ref="GHK53" si="2472">GHI53*(1+3.5%)</f>
        <v>4.4305234777779945E+40</v>
      </c>
      <c r="GHM53" s="1674">
        <f t="shared" ref="GHM53" si="2473">GHK53*(1+3.5%)</f>
        <v>4.5855917995002243E+40</v>
      </c>
      <c r="GHO53" s="1674">
        <f t="shared" ref="GHO53" si="2474">GHM53*(1+3.5%)</f>
        <v>4.746087512482732E+40</v>
      </c>
      <c r="GHQ53" s="1674">
        <f t="shared" ref="GHQ53" si="2475">GHO53*(1+3.5%)</f>
        <v>4.9122005754196274E+40</v>
      </c>
      <c r="GHS53" s="1674">
        <f t="shared" ref="GHS53" si="2476">GHQ53*(1+3.5%)</f>
        <v>5.0841275955593136E+40</v>
      </c>
      <c r="GHU53" s="1674">
        <f t="shared" ref="GHU53" si="2477">GHS53*(1+3.5%)</f>
        <v>5.2620720614038895E+40</v>
      </c>
      <c r="GHW53" s="1674">
        <f t="shared" ref="GHW53" si="2478">GHU53*(1+3.5%)</f>
        <v>5.4462445835530256E+40</v>
      </c>
      <c r="GHY53" s="1674">
        <f t="shared" ref="GHY53" si="2479">GHW53*(1+3.5%)</f>
        <v>5.6368631439773807E+40</v>
      </c>
      <c r="GIA53" s="1674">
        <f t="shared" ref="GIA53" si="2480">GHY53*(1+3.5%)</f>
        <v>5.8341533540165883E+40</v>
      </c>
      <c r="GIC53" s="1674">
        <f t="shared" ref="GIC53" si="2481">GIA53*(1+3.5%)</f>
        <v>6.0383487214071681E+40</v>
      </c>
      <c r="GIE53" s="1674">
        <f t="shared" ref="GIE53" si="2482">GIC53*(1+3.5%)</f>
        <v>6.2496909266564182E+40</v>
      </c>
      <c r="GIG53" s="1674">
        <f t="shared" ref="GIG53" si="2483">GIE53*(1+3.5%)</f>
        <v>6.4684301090893924E+40</v>
      </c>
      <c r="GII53" s="1674">
        <f t="shared" ref="GII53" si="2484">GIG53*(1+3.5%)</f>
        <v>6.6948251629075209E+40</v>
      </c>
      <c r="GIK53" s="1674">
        <f t="shared" ref="GIK53" si="2485">GII53*(1+3.5%)</f>
        <v>6.9291440436092837E+40</v>
      </c>
      <c r="GIM53" s="1674">
        <f t="shared" ref="GIM53" si="2486">GIK53*(1+3.5%)</f>
        <v>7.1716640851356077E+40</v>
      </c>
      <c r="GIO53" s="1674">
        <f t="shared" ref="GIO53" si="2487">GIM53*(1+3.5%)</f>
        <v>7.4226723281153538E+40</v>
      </c>
      <c r="GIQ53" s="1674">
        <f t="shared" ref="GIQ53" si="2488">GIO53*(1+3.5%)</f>
        <v>7.6824658595993908E+40</v>
      </c>
      <c r="GIS53" s="1674">
        <f t="shared" ref="GIS53" si="2489">GIQ53*(1+3.5%)</f>
        <v>7.9513521646853693E+40</v>
      </c>
      <c r="GIU53" s="1674">
        <f t="shared" ref="GIU53" si="2490">GIS53*(1+3.5%)</f>
        <v>8.229649490449357E+40</v>
      </c>
      <c r="GIW53" s="1674">
        <f t="shared" ref="GIW53" si="2491">GIU53*(1+3.5%)</f>
        <v>8.5176872226150843E+40</v>
      </c>
      <c r="GIY53" s="1674">
        <f t="shared" ref="GIY53" si="2492">GIW53*(1+3.5%)</f>
        <v>8.8158062754066107E+40</v>
      </c>
      <c r="GJA53" s="1674">
        <f t="shared" ref="GJA53" si="2493">GIY53*(1+3.5%)</f>
        <v>9.1243594950458407E+40</v>
      </c>
      <c r="GJC53" s="1674">
        <f t="shared" ref="GJC53" si="2494">GJA53*(1+3.5%)</f>
        <v>9.4437120773724453E+40</v>
      </c>
      <c r="GJE53" s="1674">
        <f t="shared" ref="GJE53" si="2495">GJC53*(1+3.5%)</f>
        <v>9.7742420000804807E+40</v>
      </c>
      <c r="GJG53" s="1674">
        <f t="shared" ref="GJG53" si="2496">GJE53*(1+3.5%)</f>
        <v>1.0116340470083296E+41</v>
      </c>
      <c r="GJI53" s="1674">
        <f t="shared" ref="GJI53" si="2497">GJG53*(1+3.5%)</f>
        <v>1.047041238653621E+41</v>
      </c>
      <c r="GJK53" s="1674">
        <f t="shared" ref="GJK53" si="2498">GJI53*(1+3.5%)</f>
        <v>1.0836876820064977E+41</v>
      </c>
      <c r="GJM53" s="1674">
        <f t="shared" ref="GJM53" si="2499">GJK53*(1+3.5%)</f>
        <v>1.1216167508767251E+41</v>
      </c>
      <c r="GJO53" s="1674">
        <f t="shared" ref="GJO53" si="2500">GJM53*(1+3.5%)</f>
        <v>1.1608733371574104E+41</v>
      </c>
      <c r="GJQ53" s="1674">
        <f t="shared" ref="GJQ53" si="2501">GJO53*(1+3.5%)</f>
        <v>1.2015039039579196E+41</v>
      </c>
      <c r="GJS53" s="1674">
        <f t="shared" ref="GJS53" si="2502">GJQ53*(1+3.5%)</f>
        <v>1.2435565405964467E+41</v>
      </c>
      <c r="GJU53" s="1674">
        <f t="shared" ref="GJU53" si="2503">GJS53*(1+3.5%)</f>
        <v>1.2870810195173222E+41</v>
      </c>
      <c r="GJW53" s="1674">
        <f t="shared" ref="GJW53" si="2504">GJU53*(1+3.5%)</f>
        <v>1.3321288552004283E+41</v>
      </c>
      <c r="GJY53" s="1674">
        <f t="shared" ref="GJY53" si="2505">GJW53*(1+3.5%)</f>
        <v>1.3787533651324432E+41</v>
      </c>
      <c r="GKA53" s="1674">
        <f t="shared" ref="GKA53" si="2506">GJY53*(1+3.5%)</f>
        <v>1.4270097329120786E+41</v>
      </c>
      <c r="GKC53" s="1674">
        <f t="shared" ref="GKC53" si="2507">GKA53*(1+3.5%)</f>
        <v>1.4769550735640013E+41</v>
      </c>
      <c r="GKE53" s="1674">
        <f t="shared" ref="GKE53" si="2508">GKC53*(1+3.5%)</f>
        <v>1.5286485011387411E+41</v>
      </c>
      <c r="GKG53" s="1674">
        <f t="shared" ref="GKG53" si="2509">GKE53*(1+3.5%)</f>
        <v>1.5821511986785969E+41</v>
      </c>
      <c r="GKI53" s="1674">
        <f t="shared" ref="GKI53" si="2510">GKG53*(1+3.5%)</f>
        <v>1.6375264906323476E+41</v>
      </c>
      <c r="GKK53" s="1674">
        <f t="shared" ref="GKK53" si="2511">GKI53*(1+3.5%)</f>
        <v>1.6948399178044796E+41</v>
      </c>
      <c r="GKM53" s="1674">
        <f t="shared" ref="GKM53" si="2512">GKK53*(1+3.5%)</f>
        <v>1.7541593149276363E+41</v>
      </c>
      <c r="GKO53" s="1674">
        <f t="shared" ref="GKO53" si="2513">GKM53*(1+3.5%)</f>
        <v>1.8155548909501035E+41</v>
      </c>
      <c r="GKQ53" s="1674">
        <f t="shared" ref="GKQ53" si="2514">GKO53*(1+3.5%)</f>
        <v>1.879099312133357E+41</v>
      </c>
      <c r="GKS53" s="1674">
        <f t="shared" ref="GKS53" si="2515">GKQ53*(1+3.5%)</f>
        <v>1.9448677880580244E+41</v>
      </c>
      <c r="GKU53" s="1674">
        <f t="shared" ref="GKU53" si="2516">GKS53*(1+3.5%)</f>
        <v>2.0129381606400553E+41</v>
      </c>
      <c r="GKW53" s="1674">
        <f t="shared" ref="GKW53" si="2517">GKU53*(1+3.5%)</f>
        <v>2.0833909962624572E+41</v>
      </c>
      <c r="GKY53" s="1674">
        <f t="shared" ref="GKY53" si="2518">GKW53*(1+3.5%)</f>
        <v>2.1563096811316431E+41</v>
      </c>
      <c r="GLA53" s="1674">
        <f t="shared" ref="GLA53" si="2519">GKY53*(1+3.5%)</f>
        <v>2.2317805199712503E+41</v>
      </c>
      <c r="GLC53" s="1674">
        <f t="shared" ref="GLC53" si="2520">GLA53*(1+3.5%)</f>
        <v>2.3098928381702438E+41</v>
      </c>
      <c r="GLE53" s="1674">
        <f t="shared" ref="GLE53" si="2521">GLC53*(1+3.5%)</f>
        <v>2.3907390875062021E+41</v>
      </c>
      <c r="GLG53" s="1674">
        <f t="shared" ref="GLG53" si="2522">GLE53*(1+3.5%)</f>
        <v>2.4744149555689188E+41</v>
      </c>
      <c r="GLI53" s="1674">
        <f t="shared" ref="GLI53" si="2523">GLG53*(1+3.5%)</f>
        <v>2.5610194790138307E+41</v>
      </c>
      <c r="GLK53" s="1674">
        <f t="shared" ref="GLK53" si="2524">GLI53*(1+3.5%)</f>
        <v>2.6506551607793145E+41</v>
      </c>
      <c r="GLM53" s="1674">
        <f t="shared" ref="GLM53" si="2525">GLK53*(1+3.5%)</f>
        <v>2.7434280914065904E+41</v>
      </c>
      <c r="GLO53" s="1674">
        <f t="shared" ref="GLO53" si="2526">GLM53*(1+3.5%)</f>
        <v>2.8394480746058207E+41</v>
      </c>
      <c r="GLQ53" s="1674">
        <f t="shared" ref="GLQ53" si="2527">GLO53*(1+3.5%)</f>
        <v>2.9388287572170241E+41</v>
      </c>
      <c r="GLS53" s="1674">
        <f t="shared" ref="GLS53" si="2528">GLQ53*(1+3.5%)</f>
        <v>3.0416877637196196E+41</v>
      </c>
      <c r="GLU53" s="1674">
        <f t="shared" ref="GLU53" si="2529">GLS53*(1+3.5%)</f>
        <v>3.1481468354498059E+41</v>
      </c>
      <c r="GLW53" s="1674">
        <f t="shared" ref="GLW53" si="2530">GLU53*(1+3.5%)</f>
        <v>3.2583319746905489E+41</v>
      </c>
      <c r="GLY53" s="1674">
        <f t="shared" ref="GLY53" si="2531">GLW53*(1+3.5%)</f>
        <v>3.3723735938047179E+41</v>
      </c>
      <c r="GMA53" s="1674">
        <f t="shared" ref="GMA53" si="2532">GLY53*(1+3.5%)</f>
        <v>3.4904066695878827E+41</v>
      </c>
      <c r="GMC53" s="1674">
        <f t="shared" ref="GMC53" si="2533">GMA53*(1+3.5%)</f>
        <v>3.6125709030234586E+41</v>
      </c>
      <c r="GME53" s="1674">
        <f t="shared" ref="GME53" si="2534">GMC53*(1+3.5%)</f>
        <v>3.7390108846292793E+41</v>
      </c>
      <c r="GMG53" s="1674">
        <f t="shared" ref="GMG53" si="2535">GME53*(1+3.5%)</f>
        <v>3.869876265591304E+41</v>
      </c>
      <c r="GMI53" s="1674">
        <f t="shared" ref="GMI53" si="2536">GMG53*(1+3.5%)</f>
        <v>4.0053219348869991E+41</v>
      </c>
      <c r="GMK53" s="1674">
        <f t="shared" ref="GMK53" si="2537">GMI53*(1+3.5%)</f>
        <v>4.1455082026080436E+41</v>
      </c>
      <c r="GMM53" s="1674">
        <f t="shared" ref="GMM53" si="2538">GMK53*(1+3.5%)</f>
        <v>4.2906009896993251E+41</v>
      </c>
      <c r="GMO53" s="1674">
        <f t="shared" ref="GMO53" si="2539">GMM53*(1+3.5%)</f>
        <v>4.4407720243388013E+41</v>
      </c>
      <c r="GMQ53" s="1674">
        <f t="shared" ref="GMQ53" si="2540">GMO53*(1+3.5%)</f>
        <v>4.5961990451906594E+41</v>
      </c>
      <c r="GMS53" s="1674">
        <f t="shared" ref="GMS53" si="2541">GMQ53*(1+3.5%)</f>
        <v>4.757066011772332E+41</v>
      </c>
      <c r="GMU53" s="1674">
        <f t="shared" ref="GMU53" si="2542">GMS53*(1+3.5%)</f>
        <v>4.9235633221843629E+41</v>
      </c>
      <c r="GMW53" s="1674">
        <f t="shared" ref="GMW53" si="2543">GMU53*(1+3.5%)</f>
        <v>5.0958880384608155E+41</v>
      </c>
      <c r="GMY53" s="1674">
        <f t="shared" ref="GMY53" si="2544">GMW53*(1+3.5%)</f>
        <v>5.2742441198069437E+41</v>
      </c>
      <c r="GNA53" s="1674">
        <f t="shared" ref="GNA53" si="2545">GMY53*(1+3.5%)</f>
        <v>5.4588426640001867E+41</v>
      </c>
      <c r="GNC53" s="1674">
        <f t="shared" ref="GNC53" si="2546">GNA53*(1+3.5%)</f>
        <v>5.6499021572401926E+41</v>
      </c>
      <c r="GNE53" s="1674">
        <f t="shared" ref="GNE53" si="2547">GNC53*(1+3.5%)</f>
        <v>5.847648732743599E+41</v>
      </c>
      <c r="GNG53" s="1674">
        <f t="shared" ref="GNG53" si="2548">GNE53*(1+3.5%)</f>
        <v>6.0523164383896248E+41</v>
      </c>
      <c r="GNI53" s="1674">
        <f t="shared" ref="GNI53" si="2549">GNG53*(1+3.5%)</f>
        <v>6.2641475137332614E+41</v>
      </c>
      <c r="GNK53" s="1674">
        <f t="shared" ref="GNK53" si="2550">GNI53*(1+3.5%)</f>
        <v>6.4833926767139252E+41</v>
      </c>
      <c r="GNM53" s="1674">
        <f t="shared" ref="GNM53" si="2551">GNK53*(1+3.5%)</f>
        <v>6.7103114203989122E+41</v>
      </c>
      <c r="GNO53" s="1674">
        <f t="shared" ref="GNO53" si="2552">GNM53*(1+3.5%)</f>
        <v>6.9451723201128736E+41</v>
      </c>
      <c r="GNQ53" s="1674">
        <f t="shared" ref="GNQ53" si="2553">GNO53*(1+3.5%)</f>
        <v>7.1882533513168236E+41</v>
      </c>
      <c r="GNS53" s="1674">
        <f t="shared" ref="GNS53" si="2554">GNQ53*(1+3.5%)</f>
        <v>7.4398422186129112E+41</v>
      </c>
      <c r="GNU53" s="1674">
        <f t="shared" ref="GNU53" si="2555">GNS53*(1+3.5%)</f>
        <v>7.7002366962643626E+41</v>
      </c>
      <c r="GNW53" s="1674">
        <f t="shared" ref="GNW53" si="2556">GNU53*(1+3.5%)</f>
        <v>7.9697449806336144E+41</v>
      </c>
      <c r="GNY53" s="1674">
        <f t="shared" ref="GNY53" si="2557">GNW53*(1+3.5%)</f>
        <v>8.2486860549557898E+41</v>
      </c>
      <c r="GOA53" s="1674">
        <f t="shared" ref="GOA53" si="2558">GNY53*(1+3.5%)</f>
        <v>8.5373900668792424E+41</v>
      </c>
      <c r="GOC53" s="1674">
        <f t="shared" ref="GOC53" si="2559">GOA53*(1+3.5%)</f>
        <v>8.8361987192200157E+41</v>
      </c>
      <c r="GOE53" s="1674">
        <f t="shared" ref="GOE53" si="2560">GOC53*(1+3.5%)</f>
        <v>9.1454656743927151E+41</v>
      </c>
      <c r="GOG53" s="1674">
        <f t="shared" ref="GOG53" si="2561">GOE53*(1+3.5%)</f>
        <v>9.46555697299646E+41</v>
      </c>
      <c r="GOI53" s="1674">
        <f t="shared" ref="GOI53" si="2562">GOG53*(1+3.5%)</f>
        <v>9.7968514670513349E+41</v>
      </c>
      <c r="GOK53" s="1674">
        <f t="shared" ref="GOK53" si="2563">GOI53*(1+3.5%)</f>
        <v>1.0139741268398131E+42</v>
      </c>
      <c r="GOM53" s="1674">
        <f t="shared" ref="GOM53" si="2564">GOK53*(1+3.5%)</f>
        <v>1.0494632212792065E+42</v>
      </c>
      <c r="GOO53" s="1674">
        <f t="shared" ref="GOO53" si="2565">GOM53*(1+3.5%)</f>
        <v>1.0861944340239787E+42</v>
      </c>
      <c r="GOQ53" s="1674">
        <f t="shared" ref="GOQ53" si="2566">GOO53*(1+3.5%)</f>
        <v>1.1242112392148179E+42</v>
      </c>
      <c r="GOS53" s="1674">
        <f t="shared" ref="GOS53" si="2567">GOQ53*(1+3.5%)</f>
        <v>1.1635586325873365E+42</v>
      </c>
      <c r="GOU53" s="1674">
        <f t="shared" ref="GOU53" si="2568">GOS53*(1+3.5%)</f>
        <v>1.2042831847278932E+42</v>
      </c>
      <c r="GOW53" s="1674">
        <f t="shared" ref="GOW53" si="2569">GOU53*(1+3.5%)</f>
        <v>1.2464330961933693E+42</v>
      </c>
      <c r="GOY53" s="1674">
        <f t="shared" ref="GOY53" si="2570">GOW53*(1+3.5%)</f>
        <v>1.290058254560137E+42</v>
      </c>
      <c r="GPA53" s="1674">
        <f t="shared" ref="GPA53" si="2571">GOY53*(1+3.5%)</f>
        <v>1.3352102934697417E+42</v>
      </c>
      <c r="GPC53" s="1674">
        <f t="shared" ref="GPC53" si="2572">GPA53*(1+3.5%)</f>
        <v>1.3819426537411825E+42</v>
      </c>
      <c r="GPE53" s="1674">
        <f t="shared" ref="GPE53" si="2573">GPC53*(1+3.5%)</f>
        <v>1.4303106466221238E+42</v>
      </c>
      <c r="GPG53" s="1674">
        <f t="shared" ref="GPG53" si="2574">GPE53*(1+3.5%)</f>
        <v>1.4803715192538979E+42</v>
      </c>
      <c r="GPI53" s="1674">
        <f t="shared" ref="GPI53" si="2575">GPG53*(1+3.5%)</f>
        <v>1.5321845224277843E+42</v>
      </c>
      <c r="GPK53" s="1674">
        <f t="shared" ref="GPK53" si="2576">GPI53*(1+3.5%)</f>
        <v>1.5858109807127565E+42</v>
      </c>
      <c r="GPM53" s="1674">
        <f t="shared" ref="GPM53" si="2577">GPK53*(1+3.5%)</f>
        <v>1.641314365037703E+42</v>
      </c>
      <c r="GPO53" s="1674">
        <f t="shared" ref="GPO53" si="2578">GPM53*(1+3.5%)</f>
        <v>1.6987603678140223E+42</v>
      </c>
      <c r="GPQ53" s="1674">
        <f t="shared" ref="GPQ53" si="2579">GPO53*(1+3.5%)</f>
        <v>1.758216980687513E+42</v>
      </c>
      <c r="GPS53" s="1674">
        <f t="shared" ref="GPS53" si="2580">GPQ53*(1+3.5%)</f>
        <v>1.8197545750115757E+42</v>
      </c>
      <c r="GPU53" s="1674">
        <f t="shared" ref="GPU53" si="2581">GPS53*(1+3.5%)</f>
        <v>1.8834459851369805E+42</v>
      </c>
      <c r="GPW53" s="1674">
        <f t="shared" ref="GPW53" si="2582">GPU53*(1+3.5%)</f>
        <v>1.9493665946167746E+42</v>
      </c>
      <c r="GPY53" s="1674">
        <f t="shared" ref="GPY53" si="2583">GPW53*(1+3.5%)</f>
        <v>2.0175944254283615E+42</v>
      </c>
      <c r="GQA53" s="1674">
        <f t="shared" ref="GQA53" si="2584">GPY53*(1+3.5%)</f>
        <v>2.0882102303183541E+42</v>
      </c>
      <c r="GQC53" s="1674">
        <f t="shared" ref="GQC53" si="2585">GQA53*(1+3.5%)</f>
        <v>2.1612975883794964E+42</v>
      </c>
      <c r="GQE53" s="1674">
        <f t="shared" ref="GQE53" si="2586">GQC53*(1+3.5%)</f>
        <v>2.2369430039727787E+42</v>
      </c>
      <c r="GQG53" s="1674">
        <f t="shared" ref="GQG53" si="2587">GQE53*(1+3.5%)</f>
        <v>2.3152360091118257E+42</v>
      </c>
      <c r="GQI53" s="1674">
        <f t="shared" ref="GQI53" si="2588">GQG53*(1+3.5%)</f>
        <v>2.3962692694307395E+42</v>
      </c>
      <c r="GQK53" s="1674">
        <f t="shared" ref="GQK53" si="2589">GQI53*(1+3.5%)</f>
        <v>2.4801386938608151E+42</v>
      </c>
      <c r="GQM53" s="1674">
        <f t="shared" ref="GQM53" si="2590">GQK53*(1+3.5%)</f>
        <v>2.5669435481459434E+42</v>
      </c>
      <c r="GQO53" s="1674">
        <f t="shared" ref="GQO53" si="2591">GQM53*(1+3.5%)</f>
        <v>2.6567865723310513E+42</v>
      </c>
      <c r="GQQ53" s="1674">
        <f t="shared" ref="GQQ53" si="2592">GQO53*(1+3.5%)</f>
        <v>2.7497741023626379E+42</v>
      </c>
      <c r="GQS53" s="1674">
        <f t="shared" ref="GQS53" si="2593">GQQ53*(1+3.5%)</f>
        <v>2.8460161959453303E+42</v>
      </c>
      <c r="GQU53" s="1674">
        <f t="shared" ref="GQU53" si="2594">GQS53*(1+3.5%)</f>
        <v>2.9456267628034165E+42</v>
      </c>
      <c r="GQW53" s="1674">
        <f t="shared" ref="GQW53" si="2595">GQU53*(1+3.5%)</f>
        <v>3.048723699501536E+42</v>
      </c>
      <c r="GQY53" s="1674">
        <f t="shared" ref="GQY53" si="2596">GQW53*(1+3.5%)</f>
        <v>3.1554290289840898E+42</v>
      </c>
      <c r="GRA53" s="1674">
        <f t="shared" ref="GRA53" si="2597">GQY53*(1+3.5%)</f>
        <v>3.2658690449985326E+42</v>
      </c>
      <c r="GRC53" s="1674">
        <f t="shared" ref="GRC53" si="2598">GRA53*(1+3.5%)</f>
        <v>3.3801744615734808E+42</v>
      </c>
      <c r="GRE53" s="1674">
        <f t="shared" ref="GRE53" si="2599">GRC53*(1+3.5%)</f>
        <v>3.4984805677285526E+42</v>
      </c>
      <c r="GRG53" s="1674">
        <f t="shared" ref="GRG53" si="2600">GRE53*(1+3.5%)</f>
        <v>3.6209273875990517E+42</v>
      </c>
      <c r="GRI53" s="1674">
        <f t="shared" ref="GRI53" si="2601">GRG53*(1+3.5%)</f>
        <v>3.7476598461650185E+42</v>
      </c>
      <c r="GRK53" s="1674">
        <f t="shared" ref="GRK53" si="2602">GRI53*(1+3.5%)</f>
        <v>3.8788279407807938E+42</v>
      </c>
      <c r="GRM53" s="1674">
        <f t="shared" ref="GRM53" si="2603">GRK53*(1+3.5%)</f>
        <v>4.0145869187081212E+42</v>
      </c>
      <c r="GRO53" s="1674">
        <f t="shared" ref="GRO53" si="2604">GRM53*(1+3.5%)</f>
        <v>4.1550974608629049E+42</v>
      </c>
      <c r="GRQ53" s="1674">
        <f t="shared" ref="GRQ53" si="2605">GRO53*(1+3.5%)</f>
        <v>4.3005258719931061E+42</v>
      </c>
      <c r="GRS53" s="1674">
        <f t="shared" ref="GRS53" si="2606">GRQ53*(1+3.5%)</f>
        <v>4.4510442775128642E+42</v>
      </c>
      <c r="GRU53" s="1674">
        <f t="shared" ref="GRU53" si="2607">GRS53*(1+3.5%)</f>
        <v>4.6068308272258142E+42</v>
      </c>
      <c r="GRW53" s="1674">
        <f t="shared" ref="GRW53" si="2608">GRU53*(1+3.5%)</f>
        <v>4.7680699061787176E+42</v>
      </c>
      <c r="GRY53" s="1674">
        <f t="shared" ref="GRY53" si="2609">GRW53*(1+3.5%)</f>
        <v>4.9349523528949724E+42</v>
      </c>
      <c r="GSA53" s="1674">
        <f t="shared" ref="GSA53" si="2610">GRY53*(1+3.5%)</f>
        <v>5.1076756852462964E+42</v>
      </c>
      <c r="GSC53" s="1674">
        <f t="shared" ref="GSC53" si="2611">GSA53*(1+3.5%)</f>
        <v>5.2864443342299166E+42</v>
      </c>
      <c r="GSE53" s="1674">
        <f t="shared" ref="GSE53" si="2612">GSC53*(1+3.5%)</f>
        <v>5.4714698859279631E+42</v>
      </c>
      <c r="GSG53" s="1674">
        <f t="shared" ref="GSG53" si="2613">GSE53*(1+3.5%)</f>
        <v>5.6629713319354417E+42</v>
      </c>
      <c r="GSI53" s="1674">
        <f t="shared" ref="GSI53" si="2614">GSG53*(1+3.5%)</f>
        <v>5.861175328553182E+42</v>
      </c>
      <c r="GSK53" s="1674">
        <f t="shared" ref="GSK53" si="2615">GSI53*(1+3.5%)</f>
        <v>6.0663164650525431E+42</v>
      </c>
      <c r="GSM53" s="1674">
        <f t="shared" ref="GSM53" si="2616">GSK53*(1+3.5%)</f>
        <v>6.2786375413293813E+42</v>
      </c>
      <c r="GSO53" s="1674">
        <f t="shared" ref="GSO53" si="2617">GSM53*(1+3.5%)</f>
        <v>6.4983898552759086E+42</v>
      </c>
      <c r="GSQ53" s="1674">
        <f t="shared" ref="GSQ53" si="2618">GSO53*(1+3.5%)</f>
        <v>6.7258335002105644E+42</v>
      </c>
      <c r="GSS53" s="1674">
        <f t="shared" ref="GSS53" si="2619">GSQ53*(1+3.5%)</f>
        <v>6.961237672717934E+42</v>
      </c>
      <c r="GSU53" s="1674">
        <f t="shared" ref="GSU53" si="2620">GSS53*(1+3.5%)</f>
        <v>7.2048809912630614E+42</v>
      </c>
      <c r="GSW53" s="1674">
        <f t="shared" ref="GSW53" si="2621">GSU53*(1+3.5%)</f>
        <v>7.457051825957268E+42</v>
      </c>
      <c r="GSY53" s="1674">
        <f t="shared" ref="GSY53" si="2622">GSW53*(1+3.5%)</f>
        <v>7.7180486398657716E+42</v>
      </c>
      <c r="GTA53" s="1674">
        <f t="shared" ref="GTA53" si="2623">GSY53*(1+3.5%)</f>
        <v>7.9881803422610727E+42</v>
      </c>
      <c r="GTC53" s="1674">
        <f t="shared" ref="GTC53" si="2624">GTA53*(1+3.5%)</f>
        <v>8.2677666542402102E+42</v>
      </c>
      <c r="GTE53" s="1674">
        <f t="shared" ref="GTE53" si="2625">GTC53*(1+3.5%)</f>
        <v>8.5571384871386165E+42</v>
      </c>
      <c r="GTG53" s="1674">
        <f t="shared" ref="GTG53" si="2626">GTE53*(1+3.5%)</f>
        <v>8.8566383341884672E+42</v>
      </c>
      <c r="GTI53" s="1674">
        <f t="shared" ref="GTI53" si="2627">GTG53*(1+3.5%)</f>
        <v>9.1666206758850632E+42</v>
      </c>
      <c r="GTK53" s="1674">
        <f t="shared" ref="GTK53" si="2628">GTI53*(1+3.5%)</f>
        <v>9.4874523995410396E+42</v>
      </c>
      <c r="GTM53" s="1674">
        <f t="shared" ref="GTM53" si="2629">GTK53*(1+3.5%)</f>
        <v>9.8195132335249754E+42</v>
      </c>
      <c r="GTO53" s="1674">
        <f t="shared" ref="GTO53" si="2630">GTM53*(1+3.5%)</f>
        <v>1.0163196196698349E+43</v>
      </c>
      <c r="GTQ53" s="1674">
        <f t="shared" ref="GTQ53" si="2631">GTO53*(1+3.5%)</f>
        <v>1.051890806358279E+43</v>
      </c>
      <c r="GTS53" s="1674">
        <f t="shared" ref="GTS53" si="2632">GTQ53*(1+3.5%)</f>
        <v>1.0887069845808187E+43</v>
      </c>
      <c r="GTU53" s="1674">
        <f t="shared" ref="GTU53" si="2633">GTS53*(1+3.5%)</f>
        <v>1.1268117290411473E+43</v>
      </c>
      <c r="GTW53" s="1674">
        <f t="shared" ref="GTW53" si="2634">GTU53*(1+3.5%)</f>
        <v>1.1662501395575873E+43</v>
      </c>
      <c r="GTY53" s="1674">
        <f t="shared" ref="GTY53" si="2635">GTW53*(1+3.5%)</f>
        <v>1.2070688944421029E+43</v>
      </c>
      <c r="GUA53" s="1674">
        <f t="shared" ref="GUA53" si="2636">GTY53*(1+3.5%)</f>
        <v>1.2493163057475765E+43</v>
      </c>
      <c r="GUC53" s="1674">
        <f t="shared" ref="GUC53" si="2637">GUA53*(1+3.5%)</f>
        <v>1.2930423764487416E+43</v>
      </c>
      <c r="GUE53" s="1674">
        <f t="shared" ref="GUE53" si="2638">GUC53*(1+3.5%)</f>
        <v>1.3382988596244475E+43</v>
      </c>
      <c r="GUG53" s="1674">
        <f t="shared" ref="GUG53" si="2639">GUE53*(1+3.5%)</f>
        <v>1.385139319711303E+43</v>
      </c>
      <c r="GUI53" s="1674">
        <f t="shared" ref="GUI53" si="2640">GUG53*(1+3.5%)</f>
        <v>1.4336191959011985E+43</v>
      </c>
      <c r="GUK53" s="1674">
        <f t="shared" ref="GUK53" si="2641">GUI53*(1+3.5%)</f>
        <v>1.4837958677577403E+43</v>
      </c>
      <c r="GUM53" s="1674">
        <f t="shared" ref="GUM53" si="2642">GUK53*(1+3.5%)</f>
        <v>1.5357287231292612E+43</v>
      </c>
      <c r="GUO53" s="1674">
        <f t="shared" ref="GUO53" si="2643">GUM53*(1+3.5%)</f>
        <v>1.5894792284387854E+43</v>
      </c>
      <c r="GUQ53" s="1674">
        <f t="shared" ref="GUQ53" si="2644">GUO53*(1+3.5%)</f>
        <v>1.6451110014341426E+43</v>
      </c>
      <c r="GUS53" s="1674">
        <f t="shared" ref="GUS53" si="2645">GUQ53*(1+3.5%)</f>
        <v>1.7026898864843375E+43</v>
      </c>
      <c r="GUU53" s="1674">
        <f t="shared" ref="GUU53" si="2646">GUS53*(1+3.5%)</f>
        <v>1.7622840325112892E+43</v>
      </c>
      <c r="GUW53" s="1674">
        <f t="shared" ref="GUW53" si="2647">GUU53*(1+3.5%)</f>
        <v>1.8239639736491842E+43</v>
      </c>
      <c r="GUY53" s="1674">
        <f t="shared" ref="GUY53" si="2648">GUW53*(1+3.5%)</f>
        <v>1.8878027127269054E+43</v>
      </c>
      <c r="GVA53" s="1674">
        <f t="shared" ref="GVA53" si="2649">GUY53*(1+3.5%)</f>
        <v>1.9538758076723469E+43</v>
      </c>
      <c r="GVC53" s="1674">
        <f t="shared" ref="GVC53" si="2650">GVA53*(1+3.5%)</f>
        <v>2.0222614609408789E+43</v>
      </c>
      <c r="GVE53" s="1674">
        <f t="shared" ref="GVE53" si="2651">GVC53*(1+3.5%)</f>
        <v>2.0930406120738095E+43</v>
      </c>
      <c r="GVG53" s="1674">
        <f t="shared" ref="GVG53" si="2652">GVE53*(1+3.5%)</f>
        <v>2.1662970334963926E+43</v>
      </c>
      <c r="GVI53" s="1674">
        <f t="shared" ref="GVI53" si="2653">GVG53*(1+3.5%)</f>
        <v>2.2421174296687664E+43</v>
      </c>
      <c r="GVK53" s="1674">
        <f t="shared" ref="GVK53" si="2654">GVI53*(1+3.5%)</f>
        <v>2.3205915397071733E+43</v>
      </c>
      <c r="GVM53" s="1674">
        <f t="shared" ref="GVM53" si="2655">GVK53*(1+3.5%)</f>
        <v>2.4018122435969242E+43</v>
      </c>
      <c r="GVO53" s="1674">
        <f t="shared" ref="GVO53" si="2656">GVM53*(1+3.5%)</f>
        <v>2.4858756721228164E+43</v>
      </c>
      <c r="GVQ53" s="1674">
        <f t="shared" ref="GVQ53" si="2657">GVO53*(1+3.5%)</f>
        <v>2.5728813206471147E+43</v>
      </c>
      <c r="GVS53" s="1674">
        <f t="shared" ref="GVS53" si="2658">GVQ53*(1+3.5%)</f>
        <v>2.6629321668697634E+43</v>
      </c>
      <c r="GVU53" s="1674">
        <f t="shared" ref="GVU53" si="2659">GVS53*(1+3.5%)</f>
        <v>2.756134792710205E+43</v>
      </c>
      <c r="GVW53" s="1674">
        <f t="shared" ref="GVW53" si="2660">GVU53*(1+3.5%)</f>
        <v>2.852599510455062E+43</v>
      </c>
      <c r="GVY53" s="1674">
        <f t="shared" ref="GVY53" si="2661">GVW53*(1+3.5%)</f>
        <v>2.952440493320989E+43</v>
      </c>
      <c r="GWA53" s="1674">
        <f t="shared" ref="GWA53" si="2662">GVY53*(1+3.5%)</f>
        <v>3.0557759105872236E+43</v>
      </c>
      <c r="GWC53" s="1674">
        <f t="shared" ref="GWC53" si="2663">GWA53*(1+3.5%)</f>
        <v>3.1627280674577761E+43</v>
      </c>
      <c r="GWE53" s="1674">
        <f t="shared" ref="GWE53" si="2664">GWC53*(1+3.5%)</f>
        <v>3.2734235498187979E+43</v>
      </c>
      <c r="GWG53" s="1674">
        <f t="shared" ref="GWG53" si="2665">GWE53*(1+3.5%)</f>
        <v>3.3879933740624557E+43</v>
      </c>
      <c r="GWI53" s="1674">
        <f t="shared" ref="GWI53" si="2666">GWG53*(1+3.5%)</f>
        <v>3.5065731421546413E+43</v>
      </c>
      <c r="GWK53" s="1674">
        <f t="shared" ref="GWK53" si="2667">GWI53*(1+3.5%)</f>
        <v>3.6293032021300536E+43</v>
      </c>
      <c r="GWM53" s="1674">
        <f t="shared" ref="GWM53" si="2668">GWK53*(1+3.5%)</f>
        <v>3.7563288142046053E+43</v>
      </c>
      <c r="GWO53" s="1674">
        <f t="shared" ref="GWO53" si="2669">GWM53*(1+3.5%)</f>
        <v>3.8878003227017661E+43</v>
      </c>
      <c r="GWQ53" s="1674">
        <f t="shared" ref="GWQ53" si="2670">GWO53*(1+3.5%)</f>
        <v>4.0238733339963274E+43</v>
      </c>
      <c r="GWS53" s="1674">
        <f t="shared" ref="GWS53" si="2671">GWQ53*(1+3.5%)</f>
        <v>4.1647089006861985E+43</v>
      </c>
      <c r="GWU53" s="1674">
        <f t="shared" ref="GWU53" si="2672">GWS53*(1+3.5%)</f>
        <v>4.3104737122102151E+43</v>
      </c>
      <c r="GWW53" s="1674">
        <f t="shared" ref="GWW53" si="2673">GWU53*(1+3.5%)</f>
        <v>4.4613402921375726E+43</v>
      </c>
      <c r="GWY53" s="1674">
        <f t="shared" ref="GWY53" si="2674">GWW53*(1+3.5%)</f>
        <v>4.6174872023623877E+43</v>
      </c>
      <c r="GXA53" s="1674">
        <f t="shared" ref="GXA53" si="2675">GWY53*(1+3.5%)</f>
        <v>4.7790992544450713E+43</v>
      </c>
      <c r="GXC53" s="1674">
        <f t="shared" ref="GXC53" si="2676">GXA53*(1+3.5%)</f>
        <v>4.9463677283506482E+43</v>
      </c>
      <c r="GXE53" s="1674">
        <f t="shared" ref="GXE53" si="2677">GXC53*(1+3.5%)</f>
        <v>5.1194905988429203E+43</v>
      </c>
      <c r="GXG53" s="1674">
        <f t="shared" ref="GXG53" si="2678">GXE53*(1+3.5%)</f>
        <v>5.2986727698024224E+43</v>
      </c>
      <c r="GXI53" s="1674">
        <f t="shared" ref="GXI53" si="2679">GXG53*(1+3.5%)</f>
        <v>5.4841263167455065E+43</v>
      </c>
      <c r="GXK53" s="1674">
        <f t="shared" ref="GXK53" si="2680">GXI53*(1+3.5%)</f>
        <v>5.6760707378315986E+43</v>
      </c>
      <c r="GXM53" s="1674">
        <f t="shared" ref="GXM53" si="2681">GXK53*(1+3.5%)</f>
        <v>5.8747332136557045E+43</v>
      </c>
      <c r="GXO53" s="1674">
        <f t="shared" ref="GXO53" si="2682">GXM53*(1+3.5%)</f>
        <v>6.0803488761336532E+43</v>
      </c>
      <c r="GXQ53" s="1674">
        <f t="shared" ref="GXQ53" si="2683">GXO53*(1+3.5%)</f>
        <v>6.2931610867983304E+43</v>
      </c>
      <c r="GXS53" s="1674">
        <f t="shared" ref="GXS53" si="2684">GXQ53*(1+3.5%)</f>
        <v>6.5134217248362716E+43</v>
      </c>
      <c r="GXU53" s="1674">
        <f t="shared" ref="GXU53" si="2685">GXS53*(1+3.5%)</f>
        <v>6.7413914852055407E+43</v>
      </c>
      <c r="GXW53" s="1674">
        <f t="shared" ref="GXW53" si="2686">GXU53*(1+3.5%)</f>
        <v>6.9773401871877345E+43</v>
      </c>
      <c r="GXY53" s="1674">
        <f t="shared" ref="GXY53" si="2687">GXW53*(1+3.5%)</f>
        <v>7.2215470937393044E+43</v>
      </c>
      <c r="GYA53" s="1674">
        <f t="shared" ref="GYA53" si="2688">GXY53*(1+3.5%)</f>
        <v>7.4743012420201798E+43</v>
      </c>
      <c r="GYC53" s="1674">
        <f t="shared" ref="GYC53" si="2689">GYA53*(1+3.5%)</f>
        <v>7.7359017854908853E+43</v>
      </c>
      <c r="GYE53" s="1674">
        <f t="shared" ref="GYE53" si="2690">GYC53*(1+3.5%)</f>
        <v>8.0066583479830657E+43</v>
      </c>
      <c r="GYG53" s="1674">
        <f t="shared" ref="GYG53" si="2691">GYE53*(1+3.5%)</f>
        <v>8.286891390162472E+43</v>
      </c>
      <c r="GYI53" s="1674">
        <f t="shared" ref="GYI53" si="2692">GYG53*(1+3.5%)</f>
        <v>8.5769325888181579E+43</v>
      </c>
      <c r="GYK53" s="1674">
        <f t="shared" ref="GYK53" si="2693">GYI53*(1+3.5%)</f>
        <v>8.8771252294267924E+43</v>
      </c>
      <c r="GYM53" s="1674">
        <f t="shared" ref="GYM53" si="2694">GYK53*(1+3.5%)</f>
        <v>9.1878246124567298E+43</v>
      </c>
      <c r="GYO53" s="1674">
        <f t="shared" ref="GYO53" si="2695">GYM53*(1+3.5%)</f>
        <v>9.5093984738927153E+43</v>
      </c>
      <c r="GYQ53" s="1674">
        <f t="shared" ref="GYQ53" si="2696">GYO53*(1+3.5%)</f>
        <v>9.8422274204789587E+43</v>
      </c>
      <c r="GYS53" s="1674">
        <f t="shared" ref="GYS53" si="2697">GYQ53*(1+3.5%)</f>
        <v>1.0186705380195722E+44</v>
      </c>
      <c r="GYU53" s="1674">
        <f t="shared" ref="GYU53" si="2698">GYS53*(1+3.5%)</f>
        <v>1.0543240068502572E+44</v>
      </c>
      <c r="GYW53" s="1674">
        <f t="shared" ref="GYW53" si="2699">GYU53*(1+3.5%)</f>
        <v>1.0912253470900162E+44</v>
      </c>
      <c r="GYY53" s="1674">
        <f t="shared" ref="GYY53" si="2700">GYW53*(1+3.5%)</f>
        <v>1.1294182342381666E+44</v>
      </c>
      <c r="GZA53" s="1674">
        <f t="shared" ref="GZA53" si="2701">GYY53*(1+3.5%)</f>
        <v>1.1689478724365024E+44</v>
      </c>
      <c r="GZC53" s="1674">
        <f t="shared" ref="GZC53" si="2702">GZA53*(1+3.5%)</f>
        <v>1.2098610479717799E+44</v>
      </c>
      <c r="GZE53" s="1674">
        <f t="shared" ref="GZE53" si="2703">GZC53*(1+3.5%)</f>
        <v>1.2522061846507921E+44</v>
      </c>
      <c r="GZG53" s="1674">
        <f t="shared" ref="GZG53" si="2704">GZE53*(1+3.5%)</f>
        <v>1.2960334011135698E+44</v>
      </c>
      <c r="GZI53" s="1674">
        <f t="shared" ref="GZI53" si="2705">GZG53*(1+3.5%)</f>
        <v>1.3413945701525447E+44</v>
      </c>
      <c r="GZK53" s="1674">
        <f t="shared" ref="GZK53" si="2706">GZI53*(1+3.5%)</f>
        <v>1.3883433801078837E+44</v>
      </c>
      <c r="GZM53" s="1674">
        <f t="shared" ref="GZM53" si="2707">GZK53*(1+3.5%)</f>
        <v>1.4369353984116594E+44</v>
      </c>
      <c r="GZO53" s="1674">
        <f t="shared" ref="GZO53" si="2708">GZM53*(1+3.5%)</f>
        <v>1.4872281373560673E+44</v>
      </c>
      <c r="GZQ53" s="1674">
        <f t="shared" ref="GZQ53" si="2709">GZO53*(1+3.5%)</f>
        <v>1.5392811221635297E+44</v>
      </c>
      <c r="GZS53" s="1674">
        <f t="shared" ref="GZS53" si="2710">GZQ53*(1+3.5%)</f>
        <v>1.5931559614392532E+44</v>
      </c>
      <c r="GZU53" s="1674">
        <f t="shared" ref="GZU53" si="2711">GZS53*(1+3.5%)</f>
        <v>1.6489164200896269E+44</v>
      </c>
      <c r="GZW53" s="1674">
        <f t="shared" ref="GZW53" si="2712">GZU53*(1+3.5%)</f>
        <v>1.7066284947927638E+44</v>
      </c>
      <c r="GZY53" s="1674">
        <f t="shared" ref="GZY53" si="2713">GZW53*(1+3.5%)</f>
        <v>1.7663604921105103E+44</v>
      </c>
      <c r="HAA53" s="1674">
        <f t="shared" ref="HAA53" si="2714">GZY53*(1+3.5%)</f>
        <v>1.8281831093343782E+44</v>
      </c>
      <c r="HAC53" s="1674">
        <f t="shared" ref="HAC53" si="2715">HAA53*(1+3.5%)</f>
        <v>1.8921695181610812E+44</v>
      </c>
      <c r="HAE53" s="1674">
        <f t="shared" ref="HAE53" si="2716">HAC53*(1+3.5%)</f>
        <v>1.9583954512967188E+44</v>
      </c>
      <c r="HAG53" s="1674">
        <f t="shared" ref="HAG53" si="2717">HAE53*(1+3.5%)</f>
        <v>2.0269392920921037E+44</v>
      </c>
      <c r="HAI53" s="1674">
        <f t="shared" ref="HAI53" si="2718">HAG53*(1+3.5%)</f>
        <v>2.0978821673153272E+44</v>
      </c>
      <c r="HAK53" s="1674">
        <f t="shared" ref="HAK53" si="2719">HAI53*(1+3.5%)</f>
        <v>2.1713080431713635E+44</v>
      </c>
      <c r="HAM53" s="1674">
        <f t="shared" ref="HAM53" si="2720">HAK53*(1+3.5%)</f>
        <v>2.2473038246823611E+44</v>
      </c>
      <c r="HAO53" s="1674">
        <f t="shared" ref="HAO53" si="2721">HAM53*(1+3.5%)</f>
        <v>2.3259594585462434E+44</v>
      </c>
      <c r="HAQ53" s="1674">
        <f t="shared" ref="HAQ53" si="2722">HAO53*(1+3.5%)</f>
        <v>2.4073680395953618E+44</v>
      </c>
      <c r="HAS53" s="1674">
        <f t="shared" ref="HAS53" si="2723">HAQ53*(1+3.5%)</f>
        <v>2.4916259209811991E+44</v>
      </c>
      <c r="HAU53" s="1674">
        <f t="shared" ref="HAU53" si="2724">HAS53*(1+3.5%)</f>
        <v>2.5788328282155407E+44</v>
      </c>
      <c r="HAW53" s="1674">
        <f t="shared" ref="HAW53" si="2725">HAU53*(1+3.5%)</f>
        <v>2.6690919772030843E+44</v>
      </c>
      <c r="HAY53" s="1674">
        <f t="shared" ref="HAY53" si="2726">HAW53*(1+3.5%)</f>
        <v>2.7625101964051922E+44</v>
      </c>
      <c r="HBA53" s="1674">
        <f t="shared" ref="HBA53" si="2727">HAY53*(1+3.5%)</f>
        <v>2.8591980532793738E+44</v>
      </c>
      <c r="HBC53" s="1674">
        <f t="shared" ref="HBC53" si="2728">HBA53*(1+3.5%)</f>
        <v>2.9592699851441516E+44</v>
      </c>
      <c r="HBE53" s="1674">
        <f t="shared" ref="HBE53" si="2729">HBC53*(1+3.5%)</f>
        <v>3.0628444346241966E+44</v>
      </c>
      <c r="HBG53" s="1674">
        <f t="shared" ref="HBG53" si="2730">HBE53*(1+3.5%)</f>
        <v>3.1700439898360433E+44</v>
      </c>
      <c r="HBI53" s="1674">
        <f t="shared" ref="HBI53" si="2731">HBG53*(1+3.5%)</f>
        <v>3.2809955294803045E+44</v>
      </c>
      <c r="HBK53" s="1674">
        <f t="shared" ref="HBK53" si="2732">HBI53*(1+3.5%)</f>
        <v>3.3958303730121149E+44</v>
      </c>
      <c r="HBM53" s="1674">
        <f t="shared" ref="HBM53" si="2733">HBK53*(1+3.5%)</f>
        <v>3.5146844360675387E+44</v>
      </c>
      <c r="HBO53" s="1674">
        <f t="shared" ref="HBO53" si="2734">HBM53*(1+3.5%)</f>
        <v>3.6376983913299021E+44</v>
      </c>
      <c r="HBQ53" s="1674">
        <f t="shared" ref="HBQ53" si="2735">HBO53*(1+3.5%)</f>
        <v>3.7650178350264483E+44</v>
      </c>
      <c r="HBS53" s="1674">
        <f t="shared" ref="HBS53" si="2736">HBQ53*(1+3.5%)</f>
        <v>3.8967934592523739E+44</v>
      </c>
      <c r="HBU53" s="1674">
        <f t="shared" ref="HBU53" si="2737">HBS53*(1+3.5%)</f>
        <v>4.0331812303262068E+44</v>
      </c>
      <c r="HBW53" s="1674">
        <f t="shared" ref="HBW53" si="2738">HBU53*(1+3.5%)</f>
        <v>4.1743425733876237E+44</v>
      </c>
      <c r="HBY53" s="1674">
        <f t="shared" ref="HBY53" si="2739">HBW53*(1+3.5%)</f>
        <v>4.3204445634561902E+44</v>
      </c>
      <c r="HCA53" s="1674">
        <f t="shared" ref="HCA53" si="2740">HBY53*(1+3.5%)</f>
        <v>4.4716601231771569E+44</v>
      </c>
      <c r="HCC53" s="1674">
        <f t="shared" ref="HCC53" si="2741">HCA53*(1+3.5%)</f>
        <v>4.6281682274883573E+44</v>
      </c>
      <c r="HCE53" s="1674">
        <f t="shared" ref="HCE53" si="2742">HCC53*(1+3.5%)</f>
        <v>4.7901541154504497E+44</v>
      </c>
      <c r="HCG53" s="1674">
        <f t="shared" ref="HCG53" si="2743">HCE53*(1+3.5%)</f>
        <v>4.9578095094912153E+44</v>
      </c>
      <c r="HCI53" s="1674">
        <f t="shared" ref="HCI53" si="2744">HCG53*(1+3.5%)</f>
        <v>5.1313328423234074E+44</v>
      </c>
      <c r="HCK53" s="1674">
        <f t="shared" ref="HCK53" si="2745">HCI53*(1+3.5%)</f>
        <v>5.310929491804726E+44</v>
      </c>
      <c r="HCM53" s="1674">
        <f t="shared" ref="HCM53" si="2746">HCK53*(1+3.5%)</f>
        <v>5.4968120240178911E+44</v>
      </c>
      <c r="HCO53" s="1674">
        <f t="shared" ref="HCO53" si="2747">HCM53*(1+3.5%)</f>
        <v>5.6892004448585166E+44</v>
      </c>
      <c r="HCQ53" s="1674">
        <f t="shared" ref="HCQ53" si="2748">HCO53*(1+3.5%)</f>
        <v>5.888322460428564E+44</v>
      </c>
      <c r="HCS53" s="1674">
        <f t="shared" ref="HCS53" si="2749">HCQ53*(1+3.5%)</f>
        <v>6.094413746543563E+44</v>
      </c>
      <c r="HCU53" s="1674">
        <f t="shared" ref="HCU53" si="2750">HCS53*(1+3.5%)</f>
        <v>6.3077182276725869E+44</v>
      </c>
      <c r="HCW53" s="1674">
        <f t="shared" ref="HCW53" si="2751">HCU53*(1+3.5%)</f>
        <v>6.5284883656411267E+44</v>
      </c>
      <c r="HCY53" s="1674">
        <f t="shared" ref="HCY53" si="2752">HCW53*(1+3.5%)</f>
        <v>6.756985458438566E+44</v>
      </c>
      <c r="HDA53" s="1674">
        <f t="shared" ref="HDA53" si="2753">HCY53*(1+3.5%)</f>
        <v>6.9934799494839155E+44</v>
      </c>
      <c r="HDC53" s="1674">
        <f t="shared" ref="HDC53" si="2754">HDA53*(1+3.5%)</f>
        <v>7.2382517477158516E+44</v>
      </c>
      <c r="HDE53" s="1674">
        <f t="shared" ref="HDE53" si="2755">HDC53*(1+3.5%)</f>
        <v>7.4915905588859056E+44</v>
      </c>
      <c r="HDG53" s="1674">
        <f t="shared" ref="HDG53" si="2756">HDE53*(1+3.5%)</f>
        <v>7.7537962284469111E+44</v>
      </c>
      <c r="HDI53" s="1674">
        <f t="shared" ref="HDI53" si="2757">HDG53*(1+3.5%)</f>
        <v>8.0251790964425527E+44</v>
      </c>
      <c r="HDK53" s="1674">
        <f t="shared" ref="HDK53" si="2758">HDI53*(1+3.5%)</f>
        <v>8.3060603648180412E+44</v>
      </c>
      <c r="HDM53" s="1674">
        <f t="shared" ref="HDM53" si="2759">HDK53*(1+3.5%)</f>
        <v>8.596772477586672E+44</v>
      </c>
      <c r="HDO53" s="1674">
        <f t="shared" ref="HDO53" si="2760">HDM53*(1+3.5%)</f>
        <v>8.8976595143022041E+44</v>
      </c>
      <c r="HDQ53" s="1674">
        <f t="shared" ref="HDQ53" si="2761">HDO53*(1+3.5%)</f>
        <v>9.2090775973027813E+44</v>
      </c>
      <c r="HDS53" s="1674">
        <f t="shared" ref="HDS53" si="2762">HDQ53*(1+3.5%)</f>
        <v>9.5313953132083775E+44</v>
      </c>
      <c r="HDU53" s="1674">
        <f t="shared" ref="HDU53" si="2763">HDS53*(1+3.5%)</f>
        <v>9.8649941491706701E+44</v>
      </c>
      <c r="HDW53" s="1674">
        <f t="shared" ref="HDW53" si="2764">HDU53*(1+3.5%)</f>
        <v>1.0210268944391643E+45</v>
      </c>
      <c r="HDY53" s="1674">
        <f t="shared" ref="HDY53" si="2765">HDW53*(1+3.5%)</f>
        <v>1.0567628357445349E+45</v>
      </c>
      <c r="HEA53" s="1674">
        <f t="shared" ref="HEA53" si="2766">HDY53*(1+3.5%)</f>
        <v>1.0937495349955935E+45</v>
      </c>
      <c r="HEC53" s="1674">
        <f t="shared" ref="HEC53" si="2767">HEA53*(1+3.5%)</f>
        <v>1.1320307687204392E+45</v>
      </c>
      <c r="HEE53" s="1674">
        <f t="shared" ref="HEE53" si="2768">HEC53*(1+3.5%)</f>
        <v>1.1716518456256545E+45</v>
      </c>
      <c r="HEG53" s="1674">
        <f t="shared" ref="HEG53" si="2769">HEE53*(1+3.5%)</f>
        <v>1.2126596602225524E+45</v>
      </c>
      <c r="HEI53" s="1674">
        <f t="shared" ref="HEI53" si="2770">HEG53*(1+3.5%)</f>
        <v>1.2551027483303416E+45</v>
      </c>
      <c r="HEK53" s="1674">
        <f t="shared" ref="HEK53" si="2771">HEI53*(1+3.5%)</f>
        <v>1.2990313445219034E+45</v>
      </c>
      <c r="HEM53" s="1674">
        <f t="shared" ref="HEM53" si="2772">HEK53*(1+3.5%)</f>
        <v>1.3444974415801699E+45</v>
      </c>
      <c r="HEO53" s="1674">
        <f t="shared" ref="HEO53" si="2773">HEM53*(1+3.5%)</f>
        <v>1.3915548520354757E+45</v>
      </c>
      <c r="HEQ53" s="1674">
        <f t="shared" ref="HEQ53" si="2774">HEO53*(1+3.5%)</f>
        <v>1.4402592718567172E+45</v>
      </c>
      <c r="HES53" s="1674">
        <f t="shared" ref="HES53" si="2775">HEQ53*(1+3.5%)</f>
        <v>1.4906683463717022E+45</v>
      </c>
      <c r="HEU53" s="1674">
        <f t="shared" ref="HEU53" si="2776">HES53*(1+3.5%)</f>
        <v>1.5428417384947116E+45</v>
      </c>
      <c r="HEW53" s="1674">
        <f t="shared" ref="HEW53" si="2777">HEU53*(1+3.5%)</f>
        <v>1.5968411993420263E+45</v>
      </c>
      <c r="HEY53" s="1674">
        <f t="shared" ref="HEY53" si="2778">HEW53*(1+3.5%)</f>
        <v>1.6527306413189972E+45</v>
      </c>
      <c r="HFA53" s="1674">
        <f t="shared" ref="HFA53" si="2779">HEY53*(1+3.5%)</f>
        <v>1.7105762137651621E+45</v>
      </c>
      <c r="HFC53" s="1674">
        <f t="shared" ref="HFC53" si="2780">HFA53*(1+3.5%)</f>
        <v>1.7704463812469426E+45</v>
      </c>
      <c r="HFE53" s="1674">
        <f t="shared" ref="HFE53" si="2781">HFC53*(1+3.5%)</f>
        <v>1.8324120045905854E+45</v>
      </c>
      <c r="HFG53" s="1674">
        <f t="shared" ref="HFG53" si="2782">HFE53*(1+3.5%)</f>
        <v>1.8965464247512555E+45</v>
      </c>
      <c r="HFI53" s="1674">
        <f t="shared" ref="HFI53" si="2783">HFG53*(1+3.5%)</f>
        <v>1.9629255496175492E+45</v>
      </c>
      <c r="HFK53" s="1674">
        <f t="shared" ref="HFK53" si="2784">HFI53*(1+3.5%)</f>
        <v>2.0316279438541634E+45</v>
      </c>
      <c r="HFM53" s="1674">
        <f t="shared" ref="HFM53" si="2785">HFK53*(1+3.5%)</f>
        <v>2.1027349218890588E+45</v>
      </c>
      <c r="HFO53" s="1674">
        <f t="shared" ref="HFO53" si="2786">HFM53*(1+3.5%)</f>
        <v>2.1763306441551759E+45</v>
      </c>
      <c r="HFQ53" s="1674">
        <f t="shared" ref="HFQ53" si="2787">HFO53*(1+3.5%)</f>
        <v>2.252502216700607E+45</v>
      </c>
      <c r="HFS53" s="1674">
        <f t="shared" ref="HFS53" si="2788">HFQ53*(1+3.5%)</f>
        <v>2.331339794285128E+45</v>
      </c>
      <c r="HFU53" s="1674">
        <f t="shared" ref="HFU53" si="2789">HFS53*(1+3.5%)</f>
        <v>2.4129366870851072E+45</v>
      </c>
      <c r="HFW53" s="1674">
        <f t="shared" ref="HFW53" si="2790">HFU53*(1+3.5%)</f>
        <v>2.4973894711330858E+45</v>
      </c>
      <c r="HFY53" s="1674">
        <f t="shared" ref="HFY53" si="2791">HFW53*(1+3.5%)</f>
        <v>2.5847981026227436E+45</v>
      </c>
      <c r="HGA53" s="1674">
        <f t="shared" ref="HGA53" si="2792">HFY53*(1+3.5%)</f>
        <v>2.6752660362145395E+45</v>
      </c>
      <c r="HGC53" s="1674">
        <f t="shared" ref="HGC53" si="2793">HGA53*(1+3.5%)</f>
        <v>2.768900347482048E+45</v>
      </c>
      <c r="HGE53" s="1674">
        <f t="shared" ref="HGE53" si="2794">HGC53*(1+3.5%)</f>
        <v>2.8658118596439194E+45</v>
      </c>
      <c r="HGG53" s="1674">
        <f t="shared" ref="HGG53" si="2795">HGE53*(1+3.5%)</f>
        <v>2.9661152747314566E+45</v>
      </c>
      <c r="HGI53" s="1674">
        <f t="shared" ref="HGI53" si="2796">HGG53*(1+3.5%)</f>
        <v>3.0699293093470577E+45</v>
      </c>
      <c r="HGK53" s="1674">
        <f t="shared" ref="HGK53" si="2797">HGI53*(1+3.5%)</f>
        <v>3.1773768351742044E+45</v>
      </c>
      <c r="HGM53" s="1674">
        <f t="shared" ref="HGM53" si="2798">HGK53*(1+3.5%)</f>
        <v>3.2885850244053011E+45</v>
      </c>
      <c r="HGO53" s="1674">
        <f t="shared" ref="HGO53" si="2799">HGM53*(1+3.5%)</f>
        <v>3.4036855002594866E+45</v>
      </c>
      <c r="HGQ53" s="1674">
        <f t="shared" ref="HGQ53" si="2800">HGO53*(1+3.5%)</f>
        <v>3.5228144927685685E+45</v>
      </c>
      <c r="HGS53" s="1674">
        <f t="shared" ref="HGS53" si="2801">HGQ53*(1+3.5%)</f>
        <v>3.6461130000154679E+45</v>
      </c>
      <c r="HGU53" s="1674">
        <f t="shared" ref="HGU53" si="2802">HGS53*(1+3.5%)</f>
        <v>3.7737269550160092E+45</v>
      </c>
      <c r="HGW53" s="1674">
        <f t="shared" ref="HGW53" si="2803">HGU53*(1+3.5%)</f>
        <v>3.9058073984415693E+45</v>
      </c>
      <c r="HGY53" s="1674">
        <f t="shared" ref="HGY53" si="2804">HGW53*(1+3.5%)</f>
        <v>4.0425106573870237E+45</v>
      </c>
      <c r="HHA53" s="1674">
        <f t="shared" ref="HHA53" si="2805">HGY53*(1+3.5%)</f>
        <v>4.1839985303955695E+45</v>
      </c>
      <c r="HHC53" s="1674">
        <f t="shared" ref="HHC53" si="2806">HHA53*(1+3.5%)</f>
        <v>4.3304384789594142E+45</v>
      </c>
      <c r="HHE53" s="1674">
        <f t="shared" ref="HHE53" si="2807">HHC53*(1+3.5%)</f>
        <v>4.4820038257229933E+45</v>
      </c>
      <c r="HHG53" s="1674">
        <f t="shared" ref="HHG53" si="2808">HHE53*(1+3.5%)</f>
        <v>4.6388739596232977E+45</v>
      </c>
      <c r="HHI53" s="1674">
        <f t="shared" ref="HHI53" si="2809">HHG53*(1+3.5%)</f>
        <v>4.8012345482101125E+45</v>
      </c>
      <c r="HHK53" s="1674">
        <f t="shared" ref="HHK53" si="2810">HHI53*(1+3.5%)</f>
        <v>4.969277757397466E+45</v>
      </c>
      <c r="HHM53" s="1674">
        <f t="shared" ref="HHM53" si="2811">HHK53*(1+3.5%)</f>
        <v>5.1432024789063771E+45</v>
      </c>
      <c r="HHO53" s="1674">
        <f t="shared" ref="HHO53" si="2812">HHM53*(1+3.5%)</f>
        <v>5.3232145656680999E+45</v>
      </c>
      <c r="HHQ53" s="1674">
        <f t="shared" ref="HHQ53" si="2813">HHO53*(1+3.5%)</f>
        <v>5.5095270754664829E+45</v>
      </c>
      <c r="HHS53" s="1674">
        <f t="shared" ref="HHS53" si="2814">HHQ53*(1+3.5%)</f>
        <v>5.7023605231078095E+45</v>
      </c>
      <c r="HHU53" s="1674">
        <f t="shared" ref="HHU53" si="2815">HHS53*(1+3.5%)</f>
        <v>5.901943141416582E+45</v>
      </c>
      <c r="HHW53" s="1674">
        <f t="shared" ref="HHW53" si="2816">HHU53*(1+3.5%)</f>
        <v>6.1085111513661625E+45</v>
      </c>
      <c r="HHY53" s="1674">
        <f t="shared" ref="HHY53" si="2817">HHW53*(1+3.5%)</f>
        <v>6.3223090416639776E+45</v>
      </c>
      <c r="HIA53" s="1674">
        <f t="shared" ref="HIA53" si="2818">HHY53*(1+3.5%)</f>
        <v>6.5435898581222166E+45</v>
      </c>
      <c r="HIC53" s="1674">
        <f t="shared" ref="HIC53" si="2819">HIA53*(1+3.5%)</f>
        <v>6.7726155031564938E+45</v>
      </c>
      <c r="HIE53" s="1674">
        <f t="shared" ref="HIE53" si="2820">HIC53*(1+3.5%)</f>
        <v>7.0096570457669708E+45</v>
      </c>
      <c r="HIG53" s="1674">
        <f t="shared" ref="HIG53" si="2821">HIE53*(1+3.5%)</f>
        <v>7.2549950423688146E+45</v>
      </c>
      <c r="HII53" s="1674">
        <f t="shared" ref="HII53" si="2822">HIG53*(1+3.5%)</f>
        <v>7.5089198688517224E+45</v>
      </c>
      <c r="HIK53" s="1674">
        <f t="shared" ref="HIK53" si="2823">HII53*(1+3.5%)</f>
        <v>7.7717320642615322E+45</v>
      </c>
      <c r="HIM53" s="1674">
        <f t="shared" ref="HIM53" si="2824">HIK53*(1+3.5%)</f>
        <v>8.0437426865106858E+45</v>
      </c>
      <c r="HIO53" s="1674">
        <f t="shared" ref="HIO53" si="2825">HIM53*(1+3.5%)</f>
        <v>8.3252736805385586E+45</v>
      </c>
      <c r="HIQ53" s="1674">
        <f t="shared" ref="HIQ53" si="2826">HIO53*(1+3.5%)</f>
        <v>8.616658259357407E+45</v>
      </c>
      <c r="HIS53" s="1674">
        <f t="shared" ref="HIS53" si="2827">HIQ53*(1+3.5%)</f>
        <v>8.9182412984349153E+45</v>
      </c>
      <c r="HIU53" s="1674">
        <f t="shared" ref="HIU53" si="2828">HIS53*(1+3.5%)</f>
        <v>9.230379743880137E+45</v>
      </c>
      <c r="HIW53" s="1674">
        <f t="shared" ref="HIW53" si="2829">HIU53*(1+3.5%)</f>
        <v>9.5534430349159416E+45</v>
      </c>
      <c r="HIY53" s="1674">
        <f t="shared" ref="HIY53" si="2830">HIW53*(1+3.5%)</f>
        <v>9.8878135411379988E+45</v>
      </c>
      <c r="HJA53" s="1674">
        <f t="shared" ref="HJA53" si="2831">HIY53*(1+3.5%)</f>
        <v>1.0233887015077828E+46</v>
      </c>
      <c r="HJC53" s="1674">
        <f t="shared" ref="HJC53" si="2832">HJA53*(1+3.5%)</f>
        <v>1.0592073060605551E+46</v>
      </c>
      <c r="HJE53" s="1674">
        <f t="shared" ref="HJE53" si="2833">HJC53*(1+3.5%)</f>
        <v>1.0962795617726745E+46</v>
      </c>
      <c r="HJG53" s="1674">
        <f t="shared" ref="HJG53" si="2834">HJE53*(1+3.5%)</f>
        <v>1.1346493464347179E+46</v>
      </c>
      <c r="HJI53" s="1674">
        <f t="shared" ref="HJI53" si="2835">HJG53*(1+3.5%)</f>
        <v>1.174362073559933E+46</v>
      </c>
      <c r="HJK53" s="1674">
        <f t="shared" ref="HJK53" si="2836">HJI53*(1+3.5%)</f>
        <v>1.2154647461345304E+46</v>
      </c>
      <c r="HJM53" s="1674">
        <f t="shared" ref="HJM53" si="2837">HJK53*(1+3.5%)</f>
        <v>1.2580060122492388E+46</v>
      </c>
      <c r="HJO53" s="1674">
        <f t="shared" ref="HJO53" si="2838">HJM53*(1+3.5%)</f>
        <v>1.302036222677962E+46</v>
      </c>
      <c r="HJQ53" s="1674">
        <f t="shared" ref="HJQ53" si="2839">HJO53*(1+3.5%)</f>
        <v>1.3476074904716905E+46</v>
      </c>
      <c r="HJS53" s="1674">
        <f t="shared" ref="HJS53" si="2840">HJQ53*(1+3.5%)</f>
        <v>1.3947737526381994E+46</v>
      </c>
      <c r="HJU53" s="1674">
        <f t="shared" ref="HJU53" si="2841">HJS53*(1+3.5%)</f>
        <v>1.4435908339805363E+46</v>
      </c>
      <c r="HJW53" s="1674">
        <f t="shared" ref="HJW53" si="2842">HJU53*(1+3.5%)</f>
        <v>1.494116513169855E+46</v>
      </c>
      <c r="HJY53" s="1674">
        <f t="shared" ref="HJY53" si="2843">HJW53*(1+3.5%)</f>
        <v>1.5464105911307997E+46</v>
      </c>
      <c r="HKA53" s="1674">
        <f t="shared" ref="HKA53" si="2844">HJY53*(1+3.5%)</f>
        <v>1.6005349618203775E+46</v>
      </c>
      <c r="HKC53" s="1674">
        <f t="shared" ref="HKC53" si="2845">HKA53*(1+3.5%)</f>
        <v>1.6565536854840906E+46</v>
      </c>
      <c r="HKE53" s="1674">
        <f t="shared" ref="HKE53" si="2846">HKC53*(1+3.5%)</f>
        <v>1.7145330644760338E+46</v>
      </c>
      <c r="HKG53" s="1674">
        <f t="shared" ref="HKG53" si="2847">HKE53*(1+3.5%)</f>
        <v>1.7745417217326947E+46</v>
      </c>
      <c r="HKI53" s="1674">
        <f t="shared" ref="HKI53" si="2848">HKG53*(1+3.5%)</f>
        <v>1.8366506819933389E+46</v>
      </c>
      <c r="HKK53" s="1674">
        <f t="shared" ref="HKK53" si="2849">HKI53*(1+3.5%)</f>
        <v>1.9009334558631056E+46</v>
      </c>
      <c r="HKM53" s="1674">
        <f t="shared" ref="HKM53" si="2850">HKK53*(1+3.5%)</f>
        <v>1.9674661268183143E+46</v>
      </c>
      <c r="HKO53" s="1674">
        <f t="shared" ref="HKO53" si="2851">HKM53*(1+3.5%)</f>
        <v>2.0363274412569552E+46</v>
      </c>
      <c r="HKQ53" s="1674">
        <f t="shared" ref="HKQ53" si="2852">HKO53*(1+3.5%)</f>
        <v>2.1075989017009484E+46</v>
      </c>
      <c r="HKS53" s="1674">
        <f t="shared" ref="HKS53" si="2853">HKQ53*(1+3.5%)</f>
        <v>2.1813648632604814E+46</v>
      </c>
      <c r="HKU53" s="1674">
        <f t="shared" ref="HKU53" si="2854">HKS53*(1+3.5%)</f>
        <v>2.257712633474598E+46</v>
      </c>
      <c r="HKW53" s="1674">
        <f t="shared" ref="HKW53" si="2855">HKU53*(1+3.5%)</f>
        <v>2.3367325756462089E+46</v>
      </c>
      <c r="HKY53" s="1674">
        <f t="shared" ref="HKY53" si="2856">HKW53*(1+3.5%)</f>
        <v>2.4185182157938261E+46</v>
      </c>
      <c r="HLA53" s="1674">
        <f t="shared" ref="HLA53" si="2857">HKY53*(1+3.5%)</f>
        <v>2.5031663533466097E+46</v>
      </c>
      <c r="HLC53" s="1674">
        <f t="shared" ref="HLC53" si="2858">HLA53*(1+3.5%)</f>
        <v>2.5907771757137409E+46</v>
      </c>
      <c r="HLE53" s="1674">
        <f t="shared" ref="HLE53" si="2859">HLC53*(1+3.5%)</f>
        <v>2.6814543768637217E+46</v>
      </c>
      <c r="HLG53" s="1674">
        <f t="shared" ref="HLG53" si="2860">HLE53*(1+3.5%)</f>
        <v>2.7753052800539517E+46</v>
      </c>
      <c r="HLI53" s="1674">
        <f t="shared" ref="HLI53" si="2861">HLG53*(1+3.5%)</f>
        <v>2.8724409648558399E+46</v>
      </c>
      <c r="HLK53" s="1674">
        <f t="shared" ref="HLK53" si="2862">HLI53*(1+3.5%)</f>
        <v>2.9729763986257941E+46</v>
      </c>
      <c r="HLM53" s="1674">
        <f t="shared" ref="HLM53" si="2863">HLK53*(1+3.5%)</f>
        <v>3.0770305725776966E+46</v>
      </c>
      <c r="HLO53" s="1674">
        <f t="shared" ref="HLO53" si="2864">HLM53*(1+3.5%)</f>
        <v>3.1847266426179158E+46</v>
      </c>
      <c r="HLQ53" s="1674">
        <f t="shared" ref="HLQ53" si="2865">HLO53*(1+3.5%)</f>
        <v>3.2961920751095427E+46</v>
      </c>
      <c r="HLS53" s="1674">
        <f t="shared" ref="HLS53" si="2866">HLQ53*(1+3.5%)</f>
        <v>3.4115587977383765E+46</v>
      </c>
      <c r="HLU53" s="1674">
        <f t="shared" ref="HLU53" si="2867">HLS53*(1+3.5%)</f>
        <v>3.5309633556592193E+46</v>
      </c>
      <c r="HLW53" s="1674">
        <f t="shared" ref="HLW53" si="2868">HLU53*(1+3.5%)</f>
        <v>3.6545470731072915E+46</v>
      </c>
      <c r="HLY53" s="1674">
        <f t="shared" ref="HLY53" si="2869">HLW53*(1+3.5%)</f>
        <v>3.7824562206660462E+46</v>
      </c>
      <c r="HMA53" s="1674">
        <f t="shared" ref="HMA53" si="2870">HLY53*(1+3.5%)</f>
        <v>3.9148421883893578E+46</v>
      </c>
      <c r="HMC53" s="1674">
        <f t="shared" ref="HMC53" si="2871">HMA53*(1+3.5%)</f>
        <v>4.051861664982985E+46</v>
      </c>
      <c r="HME53" s="1674">
        <f t="shared" ref="HME53" si="2872">HMC53*(1+3.5%)</f>
        <v>4.1936768232573892E+46</v>
      </c>
      <c r="HMG53" s="1674">
        <f t="shared" ref="HMG53" si="2873">HME53*(1+3.5%)</f>
        <v>4.3404555120713973E+46</v>
      </c>
      <c r="HMI53" s="1674">
        <f t="shared" ref="HMI53" si="2874">HMG53*(1+3.5%)</f>
        <v>4.4923714549938956E+46</v>
      </c>
      <c r="HMK53" s="1674">
        <f t="shared" ref="HMK53" si="2875">HMI53*(1+3.5%)</f>
        <v>4.649604455918682E+46</v>
      </c>
      <c r="HMM53" s="1674">
        <f t="shared" ref="HMM53" si="2876">HMK53*(1+3.5%)</f>
        <v>4.8123406118758357E+46</v>
      </c>
      <c r="HMO53" s="1674">
        <f t="shared" ref="HMO53" si="2877">HMM53*(1+3.5%)</f>
        <v>4.9807725332914898E+46</v>
      </c>
      <c r="HMQ53" s="1674">
        <f t="shared" ref="HMQ53" si="2878">HMO53*(1+3.5%)</f>
        <v>5.1550995719566918E+46</v>
      </c>
      <c r="HMS53" s="1674">
        <f t="shared" ref="HMS53" si="2879">HMQ53*(1+3.5%)</f>
        <v>5.3355280569751755E+46</v>
      </c>
      <c r="HMU53" s="1674">
        <f t="shared" ref="HMU53" si="2880">HMS53*(1+3.5%)</f>
        <v>5.5222715389693061E+46</v>
      </c>
      <c r="HMW53" s="1674">
        <f t="shared" ref="HMW53" si="2881">HMU53*(1+3.5%)</f>
        <v>5.7155510428332312E+46</v>
      </c>
      <c r="HMY53" s="1674">
        <f t="shared" ref="HMY53" si="2882">HMW53*(1+3.5%)</f>
        <v>5.9155953293323938E+46</v>
      </c>
      <c r="HNA53" s="1674">
        <f t="shared" ref="HNA53" si="2883">HMY53*(1+3.5%)</f>
        <v>6.1226411658590271E+46</v>
      </c>
      <c r="HNC53" s="1674">
        <f t="shared" ref="HNC53" si="2884">HNA53*(1+3.5%)</f>
        <v>6.3369336066640925E+46</v>
      </c>
      <c r="HNE53" s="1674">
        <f t="shared" ref="HNE53" si="2885">HNC53*(1+3.5%)</f>
        <v>6.5587262828973349E+46</v>
      </c>
      <c r="HNG53" s="1674">
        <f t="shared" ref="HNG53" si="2886">HNE53*(1+3.5%)</f>
        <v>6.7882817027987412E+46</v>
      </c>
      <c r="HNI53" s="1674">
        <f t="shared" ref="HNI53" si="2887">HNG53*(1+3.5%)</f>
        <v>7.0258715623966963E+46</v>
      </c>
      <c r="HNK53" s="1674">
        <f t="shared" ref="HNK53" si="2888">HNI53*(1+3.5%)</f>
        <v>7.2717770670805802E+46</v>
      </c>
      <c r="HNM53" s="1674">
        <f t="shared" ref="HNM53" si="2889">HNK53*(1+3.5%)</f>
        <v>7.5262892644283996E+46</v>
      </c>
      <c r="HNO53" s="1674">
        <f t="shared" ref="HNO53" si="2890">HNM53*(1+3.5%)</f>
        <v>7.7897093886833931E+46</v>
      </c>
      <c r="HNQ53" s="1674">
        <f t="shared" ref="HNQ53" si="2891">HNO53*(1+3.5%)</f>
        <v>8.0623492172873108E+46</v>
      </c>
      <c r="HNS53" s="1674">
        <f t="shared" ref="HNS53" si="2892">HNQ53*(1+3.5%)</f>
        <v>8.3445314398923659E+46</v>
      </c>
      <c r="HNU53" s="1674">
        <f t="shared" ref="HNU53" si="2893">HNS53*(1+3.5%)</f>
        <v>8.6365900402885982E+46</v>
      </c>
      <c r="HNW53" s="1674">
        <f t="shared" ref="HNW53" si="2894">HNU53*(1+3.5%)</f>
        <v>8.9388706916986985E+46</v>
      </c>
      <c r="HNY53" s="1674">
        <f t="shared" ref="HNY53" si="2895">HNW53*(1+3.5%)</f>
        <v>9.2517311659081523E+46</v>
      </c>
      <c r="HOA53" s="1674">
        <f t="shared" ref="HOA53" si="2896">HNY53*(1+3.5%)</f>
        <v>9.5755417567149365E+46</v>
      </c>
      <c r="HOC53" s="1674">
        <f t="shared" ref="HOC53" si="2897">HOA53*(1+3.5%)</f>
        <v>9.9106857181999585E+46</v>
      </c>
      <c r="HOE53" s="1674">
        <f t="shared" ref="HOE53" si="2898">HOC53*(1+3.5%)</f>
        <v>1.0257559718336957E+47</v>
      </c>
      <c r="HOG53" s="1674">
        <f t="shared" ref="HOG53" si="2899">HOE53*(1+3.5%)</f>
        <v>1.0616574308478749E+47</v>
      </c>
      <c r="HOI53" s="1674">
        <f t="shared" ref="HOI53" si="2900">HOG53*(1+3.5%)</f>
        <v>1.0988154409275504E+47</v>
      </c>
      <c r="HOK53" s="1674">
        <f t="shared" ref="HOK53" si="2901">HOI53*(1+3.5%)</f>
        <v>1.1372739813600147E+47</v>
      </c>
      <c r="HOM53" s="1674">
        <f t="shared" ref="HOM53" si="2902">HOK53*(1+3.5%)</f>
        <v>1.1770785707076151E+47</v>
      </c>
      <c r="HOO53" s="1674">
        <f t="shared" ref="HOO53" si="2903">HOM53*(1+3.5%)</f>
        <v>1.2182763206823816E+47</v>
      </c>
      <c r="HOQ53" s="1674">
        <f t="shared" ref="HOQ53" si="2904">HOO53*(1+3.5%)</f>
        <v>1.2609159919062648E+47</v>
      </c>
      <c r="HOS53" s="1674">
        <f t="shared" ref="HOS53" si="2905">HOQ53*(1+3.5%)</f>
        <v>1.3050480516229841E+47</v>
      </c>
      <c r="HOU53" s="1674">
        <f t="shared" ref="HOU53" si="2906">HOS53*(1+3.5%)</f>
        <v>1.3507247334297885E+47</v>
      </c>
      <c r="HOW53" s="1674">
        <f t="shared" ref="HOW53" si="2907">HOU53*(1+3.5%)</f>
        <v>1.3980000990998309E+47</v>
      </c>
      <c r="HOY53" s="1674">
        <f t="shared" ref="HOY53" si="2908">HOW53*(1+3.5%)</f>
        <v>1.4469301025683248E+47</v>
      </c>
      <c r="HPA53" s="1674">
        <f t="shared" ref="HPA53" si="2909">HOY53*(1+3.5%)</f>
        <v>1.4975726561582161E+47</v>
      </c>
      <c r="HPC53" s="1674">
        <f t="shared" ref="HPC53" si="2910">HPA53*(1+3.5%)</f>
        <v>1.5499876991237537E+47</v>
      </c>
      <c r="HPE53" s="1674">
        <f t="shared" ref="HPE53" si="2911">HPC53*(1+3.5%)</f>
        <v>1.604237268593085E+47</v>
      </c>
      <c r="HPG53" s="1674">
        <f t="shared" ref="HPG53" si="2912">HPE53*(1+3.5%)</f>
        <v>1.6603855729938428E+47</v>
      </c>
      <c r="HPI53" s="1674">
        <f t="shared" ref="HPI53" si="2913">HPG53*(1+3.5%)</f>
        <v>1.7184990680486271E+47</v>
      </c>
      <c r="HPK53" s="1674">
        <f t="shared" ref="HPK53" si="2914">HPI53*(1+3.5%)</f>
        <v>1.778646535430329E+47</v>
      </c>
      <c r="HPM53" s="1674">
        <f t="shared" ref="HPM53" si="2915">HPK53*(1+3.5%)</f>
        <v>1.8408991641703905E+47</v>
      </c>
      <c r="HPO53" s="1674">
        <f t="shared" ref="HPO53" si="2916">HPM53*(1+3.5%)</f>
        <v>1.9053306349163542E+47</v>
      </c>
      <c r="HPQ53" s="1674">
        <f t="shared" ref="HPQ53" si="2917">HPO53*(1+3.5%)</f>
        <v>1.9720172071384266E+47</v>
      </c>
      <c r="HPS53" s="1674">
        <f t="shared" ref="HPS53" si="2918">HPQ53*(1+3.5%)</f>
        <v>2.0410378093882714E+47</v>
      </c>
      <c r="HPU53" s="1674">
        <f t="shared" ref="HPU53" si="2919">HPS53*(1+3.5%)</f>
        <v>2.1124741327168607E+47</v>
      </c>
      <c r="HPW53" s="1674">
        <f t="shared" ref="HPW53" si="2920">HPU53*(1+3.5%)</f>
        <v>2.1864107273619508E+47</v>
      </c>
      <c r="HPY53" s="1674">
        <f t="shared" ref="HPY53" si="2921">HPW53*(1+3.5%)</f>
        <v>2.2629351028196189E+47</v>
      </c>
      <c r="HQA53" s="1674">
        <f t="shared" ref="HQA53" si="2922">HPY53*(1+3.5%)</f>
        <v>2.3421378314183056E+47</v>
      </c>
      <c r="HQC53" s="1674">
        <f t="shared" ref="HQC53" si="2923">HQA53*(1+3.5%)</f>
        <v>2.4241126555179462E+47</v>
      </c>
      <c r="HQE53" s="1674">
        <f t="shared" ref="HQE53" si="2924">HQC53*(1+3.5%)</f>
        <v>2.5089565984610742E+47</v>
      </c>
      <c r="HQG53" s="1674">
        <f t="shared" ref="HQG53" si="2925">HQE53*(1+3.5%)</f>
        <v>2.5967700794072114E+47</v>
      </c>
      <c r="HQI53" s="1674">
        <f t="shared" ref="HQI53" si="2926">HQG53*(1+3.5%)</f>
        <v>2.6876570321864635E+47</v>
      </c>
      <c r="HQK53" s="1674">
        <f t="shared" ref="HQK53" si="2927">HQI53*(1+3.5%)</f>
        <v>2.7817250283129895E+47</v>
      </c>
      <c r="HQM53" s="1674">
        <f t="shared" ref="HQM53" si="2928">HQK53*(1+3.5%)</f>
        <v>2.8790854043039438E+47</v>
      </c>
      <c r="HQO53" s="1674">
        <f t="shared" ref="HQO53" si="2929">HQM53*(1+3.5%)</f>
        <v>2.9798533934545816E+47</v>
      </c>
      <c r="HQQ53" s="1674">
        <f t="shared" ref="HQQ53" si="2930">HQO53*(1+3.5%)</f>
        <v>3.0841482622254917E+47</v>
      </c>
      <c r="HQS53" s="1674">
        <f t="shared" ref="HQS53" si="2931">HQQ53*(1+3.5%)</f>
        <v>3.1920934514033835E+47</v>
      </c>
      <c r="HQU53" s="1674">
        <f t="shared" ref="HQU53" si="2932">HQS53*(1+3.5%)</f>
        <v>3.3038167222025015E+47</v>
      </c>
      <c r="HQW53" s="1674">
        <f t="shared" ref="HQW53" si="2933">HQU53*(1+3.5%)</f>
        <v>3.4194503074795889E+47</v>
      </c>
      <c r="HQY53" s="1674">
        <f t="shared" ref="HQY53" si="2934">HQW53*(1+3.5%)</f>
        <v>3.5391310682413742E+47</v>
      </c>
      <c r="HRA53" s="1674">
        <f t="shared" ref="HRA53" si="2935">HQY53*(1+3.5%)</f>
        <v>3.663000655629822E+47</v>
      </c>
      <c r="HRC53" s="1674">
        <f t="shared" ref="HRC53" si="2936">HRA53*(1+3.5%)</f>
        <v>3.7912056785768656E+47</v>
      </c>
      <c r="HRE53" s="1674">
        <f t="shared" ref="HRE53" si="2937">HRC53*(1+3.5%)</f>
        <v>3.9238978773270556E+47</v>
      </c>
      <c r="HRG53" s="1674">
        <f t="shared" ref="HRG53" si="2938">HRE53*(1+3.5%)</f>
        <v>4.0612343030335019E+47</v>
      </c>
      <c r="HRI53" s="1674">
        <f t="shared" ref="HRI53" si="2939">HRG53*(1+3.5%)</f>
        <v>4.203377503639674E+47</v>
      </c>
      <c r="HRK53" s="1674">
        <f t="shared" ref="HRK53" si="2940">HRI53*(1+3.5%)</f>
        <v>4.3504957162670624E+47</v>
      </c>
      <c r="HRM53" s="1674">
        <f t="shared" ref="HRM53" si="2941">HRK53*(1+3.5%)</f>
        <v>4.502763066336409E+47</v>
      </c>
      <c r="HRO53" s="1674">
        <f t="shared" ref="HRO53" si="2942">HRM53*(1+3.5%)</f>
        <v>4.6603597736581831E+47</v>
      </c>
      <c r="HRQ53" s="1674">
        <f t="shared" ref="HRQ53" si="2943">HRO53*(1+3.5%)</f>
        <v>4.8234723657362189E+47</v>
      </c>
      <c r="HRS53" s="1674">
        <f t="shared" ref="HRS53" si="2944">HRQ53*(1+3.5%)</f>
        <v>4.9922938985369864E+47</v>
      </c>
      <c r="HRU53" s="1674">
        <f t="shared" ref="HRU53" si="2945">HRS53*(1+3.5%)</f>
        <v>5.1670241849857807E+47</v>
      </c>
      <c r="HRW53" s="1674">
        <f t="shared" ref="HRW53" si="2946">HRU53*(1+3.5%)</f>
        <v>5.3478700314602825E+47</v>
      </c>
      <c r="HRY53" s="1674">
        <f t="shared" ref="HRY53" si="2947">HRW53*(1+3.5%)</f>
        <v>5.535045482561392E+47</v>
      </c>
      <c r="HSA53" s="1674">
        <f t="shared" ref="HSA53" si="2948">HRY53*(1+3.5%)</f>
        <v>5.7287720744510405E+47</v>
      </c>
      <c r="HSC53" s="1674">
        <f t="shared" ref="HSC53" si="2949">HSA53*(1+3.5%)</f>
        <v>5.9292790970568261E+47</v>
      </c>
      <c r="HSE53" s="1674">
        <f t="shared" ref="HSE53" si="2950">HSC53*(1+3.5%)</f>
        <v>6.1368038654538145E+47</v>
      </c>
      <c r="HSG53" s="1674">
        <f t="shared" ref="HSG53" si="2951">HSE53*(1+3.5%)</f>
        <v>6.3515920007446972E+47</v>
      </c>
      <c r="HSI53" s="1674">
        <f t="shared" ref="HSI53" si="2952">HSG53*(1+3.5%)</f>
        <v>6.5738977207707608E+47</v>
      </c>
      <c r="HSK53" s="1674">
        <f t="shared" ref="HSK53" si="2953">HSI53*(1+3.5%)</f>
        <v>6.803984140997737E+47</v>
      </c>
      <c r="HSM53" s="1674">
        <f t="shared" ref="HSM53" si="2954">HSK53*(1+3.5%)</f>
        <v>7.0421235859326575E+47</v>
      </c>
      <c r="HSO53" s="1674">
        <f t="shared" ref="HSO53" si="2955">HSM53*(1+3.5%)</f>
        <v>7.2885979114403001E+47</v>
      </c>
      <c r="HSQ53" s="1674">
        <f t="shared" ref="HSQ53" si="2956">HSO53*(1+3.5%)</f>
        <v>7.5436988383407094E+47</v>
      </c>
      <c r="HSS53" s="1674">
        <f t="shared" ref="HSS53" si="2957">HSQ53*(1+3.5%)</f>
        <v>7.8077282976826338E+47</v>
      </c>
      <c r="HSU53" s="1674">
        <f t="shared" ref="HSU53" si="2958">HSS53*(1+3.5%)</f>
        <v>8.0809987881015251E+47</v>
      </c>
      <c r="HSW53" s="1674">
        <f t="shared" ref="HSW53" si="2959">HSU53*(1+3.5%)</f>
        <v>8.3638337456850786E+47</v>
      </c>
      <c r="HSY53" s="1674">
        <f t="shared" ref="HSY53" si="2960">HSW53*(1+3.5%)</f>
        <v>8.6565679267840562E+47</v>
      </c>
      <c r="HTA53" s="1674">
        <f t="shared" ref="HTA53" si="2961">HSY53*(1+3.5%)</f>
        <v>8.9595478042214979E+47</v>
      </c>
      <c r="HTC53" s="1674">
        <f t="shared" ref="HTC53" si="2962">HTA53*(1+3.5%)</f>
        <v>9.273131977369249E+47</v>
      </c>
      <c r="HTE53" s="1674">
        <f t="shared" ref="HTE53" si="2963">HTC53*(1+3.5%)</f>
        <v>9.5976915965771713E+47</v>
      </c>
      <c r="HTG53" s="1674">
        <f t="shared" ref="HTG53" si="2964">HTE53*(1+3.5%)</f>
        <v>9.9336108024573721E+47</v>
      </c>
      <c r="HTI53" s="1674">
        <f t="shared" ref="HTI53" si="2965">HTG53*(1+3.5%)</f>
        <v>1.028128718054338E+48</v>
      </c>
      <c r="HTK53" s="1674">
        <f t="shared" ref="HTK53" si="2966">HTI53*(1+3.5%)</f>
        <v>1.0641132231862397E+48</v>
      </c>
      <c r="HTM53" s="1674">
        <f t="shared" ref="HTM53" si="2967">HTK53*(1+3.5%)</f>
        <v>1.101357185997758E+48</v>
      </c>
      <c r="HTO53" s="1674">
        <f t="shared" ref="HTO53" si="2968">HTM53*(1+3.5%)</f>
        <v>1.1399046875076795E+48</v>
      </c>
      <c r="HTQ53" s="1674">
        <f t="shared" ref="HTQ53" si="2969">HTO53*(1+3.5%)</f>
        <v>1.1798013515704482E+48</v>
      </c>
      <c r="HTS53" s="1674">
        <f t="shared" ref="HTS53" si="2970">HTQ53*(1+3.5%)</f>
        <v>1.2210943988754138E+48</v>
      </c>
      <c r="HTU53" s="1674">
        <f t="shared" ref="HTU53" si="2971">HTS53*(1+3.5%)</f>
        <v>1.2638327028360532E+48</v>
      </c>
      <c r="HTW53" s="1674">
        <f t="shared" ref="HTW53" si="2972">HTU53*(1+3.5%)</f>
        <v>1.308066847435315E+48</v>
      </c>
      <c r="HTY53" s="1674">
        <f t="shared" ref="HTY53" si="2973">HTW53*(1+3.5%)</f>
        <v>1.3538491870955509E+48</v>
      </c>
      <c r="HUA53" s="1674">
        <f t="shared" ref="HUA53" si="2974">HTY53*(1+3.5%)</f>
        <v>1.4012339086438951E+48</v>
      </c>
      <c r="HUC53" s="1674">
        <f t="shared" ref="HUC53" si="2975">HUA53*(1+3.5%)</f>
        <v>1.4502770954464312E+48</v>
      </c>
      <c r="HUE53" s="1674">
        <f t="shared" ref="HUE53" si="2976">HUC53*(1+3.5%)</f>
        <v>1.5010367937870562E+48</v>
      </c>
      <c r="HUG53" s="1674">
        <f t="shared" ref="HUG53" si="2977">HUE53*(1+3.5%)</f>
        <v>1.5535730815696032E+48</v>
      </c>
      <c r="HUI53" s="1674">
        <f t="shared" ref="HUI53" si="2978">HUG53*(1+3.5%)</f>
        <v>1.6079481394245391E+48</v>
      </c>
      <c r="HUK53" s="1674">
        <f t="shared" ref="HUK53" si="2979">HUI53*(1+3.5%)</f>
        <v>1.6642263243043976E+48</v>
      </c>
      <c r="HUM53" s="1674">
        <f t="shared" ref="HUM53" si="2980">HUK53*(1+3.5%)</f>
        <v>1.7224742456550515E+48</v>
      </c>
      <c r="HUO53" s="1674">
        <f t="shared" ref="HUO53" si="2981">HUM53*(1+3.5%)</f>
        <v>1.7827608442529782E+48</v>
      </c>
      <c r="HUQ53" s="1674">
        <f t="shared" ref="HUQ53" si="2982">HUO53*(1+3.5%)</f>
        <v>1.8451574738018324E+48</v>
      </c>
      <c r="HUS53" s="1674">
        <f t="shared" ref="HUS53" si="2983">HUQ53*(1+3.5%)</f>
        <v>1.9097379853848962E+48</v>
      </c>
      <c r="HUU53" s="1674">
        <f t="shared" ref="HUU53" si="2984">HUS53*(1+3.5%)</f>
        <v>1.9765788148733675E+48</v>
      </c>
      <c r="HUW53" s="1674">
        <f t="shared" ref="HUW53" si="2985">HUU53*(1+3.5%)</f>
        <v>2.045759073393935E+48</v>
      </c>
      <c r="HUY53" s="1674">
        <f t="shared" ref="HUY53" si="2986">HUW53*(1+3.5%)</f>
        <v>2.1173606409627225E+48</v>
      </c>
      <c r="HVA53" s="1674">
        <f t="shared" ref="HVA53" si="2987">HUY53*(1+3.5%)</f>
        <v>2.1914682633964177E+48</v>
      </c>
      <c r="HVC53" s="1674">
        <f t="shared" ref="HVC53" si="2988">HVA53*(1+3.5%)</f>
        <v>2.2681696526152921E+48</v>
      </c>
      <c r="HVE53" s="1674">
        <f t="shared" ref="HVE53" si="2989">HVC53*(1+3.5%)</f>
        <v>2.3475555904568272E+48</v>
      </c>
      <c r="HVG53" s="1674">
        <f t="shared" ref="HVG53" si="2990">HVE53*(1+3.5%)</f>
        <v>2.4297200361228159E+48</v>
      </c>
      <c r="HVI53" s="1674">
        <f t="shared" ref="HVI53" si="2991">HVG53*(1+3.5%)</f>
        <v>2.5147602373871142E+48</v>
      </c>
      <c r="HVK53" s="1674">
        <f t="shared" ref="HVK53" si="2992">HVI53*(1+3.5%)</f>
        <v>2.6027768456956629E+48</v>
      </c>
      <c r="HVM53" s="1674">
        <f t="shared" ref="HVM53" si="2993">HVK53*(1+3.5%)</f>
        <v>2.6938740352950108E+48</v>
      </c>
      <c r="HVO53" s="1674">
        <f t="shared" ref="HVO53" si="2994">HVM53*(1+3.5%)</f>
        <v>2.788159626530336E+48</v>
      </c>
      <c r="HVQ53" s="1674">
        <f t="shared" ref="HVQ53" si="2995">HVO53*(1+3.5%)</f>
        <v>2.8857452134588974E+48</v>
      </c>
      <c r="HVS53" s="1674">
        <f t="shared" ref="HVS53" si="2996">HVQ53*(1+3.5%)</f>
        <v>2.9867462959299584E+48</v>
      </c>
      <c r="HVU53" s="1674">
        <f t="shared" ref="HVU53" si="2997">HVS53*(1+3.5%)</f>
        <v>3.0912824162875065E+48</v>
      </c>
      <c r="HVW53" s="1674">
        <f t="shared" ref="HVW53" si="2998">HVU53*(1+3.5%)</f>
        <v>3.199477300857569E+48</v>
      </c>
      <c r="HVY53" s="1674">
        <f t="shared" ref="HVY53" si="2999">HVW53*(1+3.5%)</f>
        <v>3.3114590063875835E+48</v>
      </c>
      <c r="HWA53" s="1674">
        <f t="shared" ref="HWA53" si="3000">HVY53*(1+3.5%)</f>
        <v>3.4273600716111488E+48</v>
      </c>
      <c r="HWC53" s="1674">
        <f t="shared" ref="HWC53" si="3001">HWA53*(1+3.5%)</f>
        <v>3.5473176741175386E+48</v>
      </c>
      <c r="HWE53" s="1674">
        <f t="shared" ref="HWE53" si="3002">HWC53*(1+3.5%)</f>
        <v>3.6714737927116522E+48</v>
      </c>
      <c r="HWG53" s="1674">
        <f t="shared" ref="HWG53" si="3003">HWE53*(1+3.5%)</f>
        <v>3.7999753754565596E+48</v>
      </c>
      <c r="HWI53" s="1674">
        <f t="shared" ref="HWI53" si="3004">HWG53*(1+3.5%)</f>
        <v>3.9329745135975387E+48</v>
      </c>
      <c r="HWK53" s="1674">
        <f t="shared" ref="HWK53" si="3005">HWI53*(1+3.5%)</f>
        <v>4.0706286215734525E+48</v>
      </c>
      <c r="HWM53" s="1674">
        <f t="shared" ref="HWM53" si="3006">HWK53*(1+3.5%)</f>
        <v>4.2131006233285231E+48</v>
      </c>
      <c r="HWO53" s="1674">
        <f t="shared" ref="HWO53" si="3007">HWM53*(1+3.5%)</f>
        <v>4.3605591451450214E+48</v>
      </c>
      <c r="HWQ53" s="1674">
        <f t="shared" ref="HWQ53" si="3008">HWO53*(1+3.5%)</f>
        <v>4.5131787152250969E+48</v>
      </c>
      <c r="HWS53" s="1674">
        <f t="shared" ref="HWS53" si="3009">HWQ53*(1+3.5%)</f>
        <v>4.671139970257975E+48</v>
      </c>
      <c r="HWU53" s="1674">
        <f t="shared" ref="HWU53" si="3010">HWS53*(1+3.5%)</f>
        <v>4.8346298692170039E+48</v>
      </c>
      <c r="HWW53" s="1674">
        <f t="shared" ref="HWW53" si="3011">HWU53*(1+3.5%)</f>
        <v>5.0038419146395989E+48</v>
      </c>
      <c r="HWY53" s="1674">
        <f t="shared" ref="HWY53" si="3012">HWW53*(1+3.5%)</f>
        <v>5.1789763816519848E+48</v>
      </c>
      <c r="HXA53" s="1674">
        <f t="shared" ref="HXA53" si="3013">HWY53*(1+3.5%)</f>
        <v>5.3602405550098037E+48</v>
      </c>
      <c r="HXC53" s="1674">
        <f t="shared" ref="HXC53" si="3014">HXA53*(1+3.5%)</f>
        <v>5.5478489744351464E+48</v>
      </c>
      <c r="HXE53" s="1674">
        <f t="shared" ref="HXE53" si="3015">HXC53*(1+3.5%)</f>
        <v>5.7420236885403761E+48</v>
      </c>
      <c r="HXG53" s="1674">
        <f t="shared" ref="HXG53" si="3016">HXE53*(1+3.5%)</f>
        <v>5.9429945176392885E+48</v>
      </c>
      <c r="HXI53" s="1674">
        <f t="shared" ref="HXI53" si="3017">HXG53*(1+3.5%)</f>
        <v>6.1509993257566629E+48</v>
      </c>
      <c r="HXK53" s="1674">
        <f t="shared" ref="HXK53" si="3018">HXI53*(1+3.5%)</f>
        <v>6.3662843021581456E+48</v>
      </c>
      <c r="HXM53" s="1674">
        <f t="shared" ref="HXM53" si="3019">HXK53*(1+3.5%)</f>
        <v>6.5891042527336797E+48</v>
      </c>
      <c r="HXO53" s="1674">
        <f t="shared" ref="HXO53" si="3020">HXM53*(1+3.5%)</f>
        <v>6.8197229015793584E+48</v>
      </c>
      <c r="HXQ53" s="1674">
        <f t="shared" ref="HXQ53" si="3021">HXO53*(1+3.5%)</f>
        <v>7.0584132031346356E+48</v>
      </c>
      <c r="HXS53" s="1674">
        <f t="shared" ref="HXS53" si="3022">HXQ53*(1+3.5%)</f>
        <v>7.3054576652443477E+48</v>
      </c>
      <c r="HXU53" s="1674">
        <f t="shared" ref="HXU53" si="3023">HXS53*(1+3.5%)</f>
        <v>7.5611486835278987E+48</v>
      </c>
      <c r="HXW53" s="1674">
        <f t="shared" ref="HXW53" si="3024">HXU53*(1+3.5%)</f>
        <v>7.825788887451375E+48</v>
      </c>
      <c r="HXY53" s="1674">
        <f t="shared" ref="HXY53" si="3025">HXW53*(1+3.5%)</f>
        <v>8.0996914985121723E+48</v>
      </c>
      <c r="HYA53" s="1674">
        <f t="shared" ref="HYA53" si="3026">HXY53*(1+3.5%)</f>
        <v>8.3831807009600978E+48</v>
      </c>
      <c r="HYC53" s="1674">
        <f t="shared" ref="HYC53" si="3027">HYA53*(1+3.5%)</f>
        <v>8.6765920254937009E+48</v>
      </c>
      <c r="HYE53" s="1674">
        <f t="shared" ref="HYE53" si="3028">HYC53*(1+3.5%)</f>
        <v>8.9802727463859799E+48</v>
      </c>
      <c r="HYG53" s="1674">
        <f t="shared" ref="HYG53" si="3029">HYE53*(1+3.5%)</f>
        <v>9.2945822925094878E+48</v>
      </c>
      <c r="HYI53" s="1674">
        <f t="shared" ref="HYI53" si="3030">HYG53*(1+3.5%)</f>
        <v>9.6198926727473194E+48</v>
      </c>
      <c r="HYK53" s="1674">
        <f t="shared" ref="HYK53" si="3031">HYI53*(1+3.5%)</f>
        <v>9.9565889162934744E+48</v>
      </c>
      <c r="HYM53" s="1674">
        <f t="shared" ref="HYM53" si="3032">HYK53*(1+3.5%)</f>
        <v>1.0305069528363746E+49</v>
      </c>
      <c r="HYO53" s="1674">
        <f t="shared" ref="HYO53" si="3033">HYM53*(1+3.5%)</f>
        <v>1.0665746961856476E+49</v>
      </c>
      <c r="HYQ53" s="1674">
        <f t="shared" ref="HYQ53" si="3034">HYO53*(1+3.5%)</f>
        <v>1.1039048105521451E+49</v>
      </c>
      <c r="HYS53" s="1674">
        <f t="shared" ref="HYS53" si="3035">HYQ53*(1+3.5%)</f>
        <v>1.1425414789214702E+49</v>
      </c>
      <c r="HYU53" s="1674">
        <f t="shared" ref="HYU53" si="3036">HYS53*(1+3.5%)</f>
        <v>1.1825304306837216E+49</v>
      </c>
      <c r="HYW53" s="1674">
        <f t="shared" ref="HYW53" si="3037">HYU53*(1+3.5%)</f>
        <v>1.2239189957576519E+49</v>
      </c>
      <c r="HYY53" s="1674">
        <f t="shared" ref="HYY53" si="3038">HYW53*(1+3.5%)</f>
        <v>1.2667561606091696E+49</v>
      </c>
      <c r="HZA53" s="1674">
        <f t="shared" ref="HZA53" si="3039">HYY53*(1+3.5%)</f>
        <v>1.3110926262304905E+49</v>
      </c>
      <c r="HZC53" s="1674">
        <f t="shared" ref="HZC53" si="3040">HZA53*(1+3.5%)</f>
        <v>1.3569808681485576E+49</v>
      </c>
      <c r="HZE53" s="1674">
        <f t="shared" ref="HZE53" si="3041">HZC53*(1+3.5%)</f>
        <v>1.4044751985337569E+49</v>
      </c>
      <c r="HZG53" s="1674">
        <f t="shared" ref="HZG53" si="3042">HZE53*(1+3.5%)</f>
        <v>1.4536318304824384E+49</v>
      </c>
      <c r="HZI53" s="1674">
        <f t="shared" ref="HZI53" si="3043">HZG53*(1+3.5%)</f>
        <v>1.5045089445493238E+49</v>
      </c>
      <c r="HZK53" s="1674">
        <f t="shared" ref="HZK53" si="3044">HZI53*(1+3.5%)</f>
        <v>1.55716675760855E+49</v>
      </c>
      <c r="HZM53" s="1674">
        <f t="shared" ref="HZM53" si="3045">HZK53*(1+3.5%)</f>
        <v>1.6116675941248492E+49</v>
      </c>
      <c r="HZO53" s="1674">
        <f t="shared" ref="HZO53" si="3046">HZM53*(1+3.5%)</f>
        <v>1.6680759599192187E+49</v>
      </c>
      <c r="HZQ53" s="1674">
        <f t="shared" ref="HZQ53" si="3047">HZO53*(1+3.5%)</f>
        <v>1.7264586185163913E+49</v>
      </c>
      <c r="HZS53" s="1674">
        <f t="shared" ref="HZS53" si="3048">HZQ53*(1+3.5%)</f>
        <v>1.7868846701644648E+49</v>
      </c>
      <c r="HZU53" s="1674">
        <f t="shared" ref="HZU53" si="3049">HZS53*(1+3.5%)</f>
        <v>1.8494256336202209E+49</v>
      </c>
      <c r="HZW53" s="1674">
        <f t="shared" ref="HZW53" si="3050">HZU53*(1+3.5%)</f>
        <v>1.9141555307969285E+49</v>
      </c>
      <c r="HZY53" s="1674">
        <f t="shared" ref="HZY53" si="3051">HZW53*(1+3.5%)</f>
        <v>1.9811509743748209E+49</v>
      </c>
      <c r="IAA53" s="1674">
        <f t="shared" ref="IAA53" si="3052">HZY53*(1+3.5%)</f>
        <v>2.0504912584779396E+49</v>
      </c>
      <c r="IAC53" s="1674">
        <f t="shared" ref="IAC53" si="3053">IAA53*(1+3.5%)</f>
        <v>2.1222584525246674E+49</v>
      </c>
      <c r="IAE53" s="1674">
        <f t="shared" ref="IAE53" si="3054">IAC53*(1+3.5%)</f>
        <v>2.1965374983630308E+49</v>
      </c>
      <c r="IAG53" s="1674">
        <f t="shared" ref="IAG53" si="3055">IAE53*(1+3.5%)</f>
        <v>2.2734163108057368E+49</v>
      </c>
      <c r="IAI53" s="1674">
        <f t="shared" ref="IAI53" si="3056">IAG53*(1+3.5%)</f>
        <v>2.3529858816839376E+49</v>
      </c>
      <c r="IAK53" s="1674">
        <f t="shared" ref="IAK53" si="3057">IAI53*(1+3.5%)</f>
        <v>2.4353403875428752E+49</v>
      </c>
      <c r="IAM53" s="1674">
        <f t="shared" ref="IAM53" si="3058">IAK53*(1+3.5%)</f>
        <v>2.5205773011068756E+49</v>
      </c>
      <c r="IAO53" s="1674">
        <f t="shared" ref="IAO53" si="3059">IAM53*(1+3.5%)</f>
        <v>2.6087975066456161E+49</v>
      </c>
      <c r="IAQ53" s="1674">
        <f t="shared" ref="IAQ53" si="3060">IAO53*(1+3.5%)</f>
        <v>2.7001054193782125E+49</v>
      </c>
      <c r="IAS53" s="1674">
        <f t="shared" ref="IAS53" si="3061">IAQ53*(1+3.5%)</f>
        <v>2.7946091090564497E+49</v>
      </c>
      <c r="IAU53" s="1674">
        <f t="shared" ref="IAU53" si="3062">IAS53*(1+3.5%)</f>
        <v>2.8924204278734253E+49</v>
      </c>
      <c r="IAW53" s="1674">
        <f t="shared" ref="IAW53" si="3063">IAU53*(1+3.5%)</f>
        <v>2.9936551428489952E+49</v>
      </c>
      <c r="IAY53" s="1674">
        <f t="shared" ref="IAY53" si="3064">IAW53*(1+3.5%)</f>
        <v>3.0984330728487098E+49</v>
      </c>
      <c r="IBA53" s="1674">
        <f t="shared" ref="IBA53" si="3065">IAY53*(1+3.5%)</f>
        <v>3.2068782303984146E+49</v>
      </c>
      <c r="IBC53" s="1674">
        <f t="shared" ref="IBC53" si="3066">IBA53*(1+3.5%)</f>
        <v>3.3191189684623586E+49</v>
      </c>
      <c r="IBE53" s="1674">
        <f t="shared" ref="IBE53" si="3067">IBC53*(1+3.5%)</f>
        <v>3.4352881323585409E+49</v>
      </c>
      <c r="IBG53" s="1674">
        <f t="shared" ref="IBG53" si="3068">IBE53*(1+3.5%)</f>
        <v>3.5555232169910895E+49</v>
      </c>
      <c r="IBI53" s="1674">
        <f t="shared" ref="IBI53" si="3069">IBG53*(1+3.5%)</f>
        <v>3.6799665295857776E+49</v>
      </c>
      <c r="IBK53" s="1674">
        <f t="shared" ref="IBK53" si="3070">IBI53*(1+3.5%)</f>
        <v>3.8087653581212794E+49</v>
      </c>
      <c r="IBM53" s="1674">
        <f t="shared" ref="IBM53" si="3071">IBK53*(1+3.5%)</f>
        <v>3.9420721456555241E+49</v>
      </c>
      <c r="IBO53" s="1674">
        <f t="shared" ref="IBO53" si="3072">IBM53*(1+3.5%)</f>
        <v>4.0800446707534671E+49</v>
      </c>
      <c r="IBQ53" s="1674">
        <f t="shared" ref="IBQ53" si="3073">IBO53*(1+3.5%)</f>
        <v>4.2228462342298384E+49</v>
      </c>
      <c r="IBS53" s="1674">
        <f t="shared" ref="IBS53" si="3074">IBQ53*(1+3.5%)</f>
        <v>4.3706458524278826E+49</v>
      </c>
      <c r="IBU53" s="1674">
        <f t="shared" ref="IBU53" si="3075">IBS53*(1+3.5%)</f>
        <v>4.5236184572628581E+49</v>
      </c>
      <c r="IBW53" s="1674">
        <f t="shared" ref="IBW53" si="3076">IBU53*(1+3.5%)</f>
        <v>4.6819451032670579E+49</v>
      </c>
      <c r="IBY53" s="1674">
        <f t="shared" ref="IBY53" si="3077">IBW53*(1+3.5%)</f>
        <v>4.8458131818814046E+49</v>
      </c>
      <c r="ICA53" s="1674">
        <f t="shared" ref="ICA53" si="3078">IBY53*(1+3.5%)</f>
        <v>5.0154166432472535E+49</v>
      </c>
      <c r="ICC53" s="1674">
        <f t="shared" ref="ICC53" si="3079">ICA53*(1+3.5%)</f>
        <v>5.1909562257609073E+49</v>
      </c>
      <c r="ICE53" s="1674">
        <f t="shared" ref="ICE53" si="3080">ICC53*(1+3.5%)</f>
        <v>5.3726396936625392E+49</v>
      </c>
      <c r="ICG53" s="1674">
        <f t="shared" ref="ICG53" si="3081">ICE53*(1+3.5%)</f>
        <v>5.5606820829407274E+49</v>
      </c>
      <c r="ICI53" s="1674">
        <f t="shared" ref="ICI53" si="3082">ICG53*(1+3.5%)</f>
        <v>5.755305955843652E+49</v>
      </c>
      <c r="ICK53" s="1674">
        <f t="shared" ref="ICK53" si="3083">ICI53*(1+3.5%)</f>
        <v>5.9567416642981797E+49</v>
      </c>
      <c r="ICM53" s="1674">
        <f t="shared" ref="ICM53" si="3084">ICK53*(1+3.5%)</f>
        <v>6.1652276225486158E+49</v>
      </c>
      <c r="ICO53" s="1674">
        <f t="shared" ref="ICO53" si="3085">ICM53*(1+3.5%)</f>
        <v>6.3810105893378165E+49</v>
      </c>
      <c r="ICQ53" s="1674">
        <f t="shared" ref="ICQ53" si="3086">ICO53*(1+3.5%)</f>
        <v>6.6043459599646395E+49</v>
      </c>
      <c r="ICS53" s="1674">
        <f t="shared" ref="ICS53" si="3087">ICQ53*(1+3.5%)</f>
        <v>6.8354980685634015E+49</v>
      </c>
      <c r="ICU53" s="1674">
        <f t="shared" ref="ICU53" si="3088">ICS53*(1+3.5%)</f>
        <v>7.0747405009631196E+49</v>
      </c>
      <c r="ICW53" s="1674">
        <f t="shared" ref="ICW53" si="3089">ICU53*(1+3.5%)</f>
        <v>7.3223564184968283E+49</v>
      </c>
      <c r="ICY53" s="1674">
        <f t="shared" ref="ICY53" si="3090">ICW53*(1+3.5%)</f>
        <v>7.5786388931442167E+49</v>
      </c>
      <c r="IDA53" s="1674">
        <f t="shared" ref="IDA53" si="3091">ICY53*(1+3.5%)</f>
        <v>7.8438912544042641E+49</v>
      </c>
      <c r="IDC53" s="1674">
        <f t="shared" ref="IDC53" si="3092">IDA53*(1+3.5%)</f>
        <v>8.1184274483084125E+49</v>
      </c>
      <c r="IDE53" s="1674">
        <f t="shared" ref="IDE53" si="3093">IDC53*(1+3.5%)</f>
        <v>8.4025724089992064E+49</v>
      </c>
      <c r="IDG53" s="1674">
        <f t="shared" ref="IDG53" si="3094">IDE53*(1+3.5%)</f>
        <v>8.6966624433141783E+49</v>
      </c>
      <c r="IDI53" s="1674">
        <f t="shared" ref="IDI53" si="3095">IDG53*(1+3.5%)</f>
        <v>9.0010456288301733E+49</v>
      </c>
      <c r="IDK53" s="1674">
        <f t="shared" ref="IDK53" si="3096">IDI53*(1+3.5%)</f>
        <v>9.3160822258392286E+49</v>
      </c>
      <c r="IDM53" s="1674">
        <f t="shared" ref="IDM53" si="3097">IDK53*(1+3.5%)</f>
        <v>9.642145103743601E+49</v>
      </c>
      <c r="IDO53" s="1674">
        <f t="shared" ref="IDO53" si="3098">IDM53*(1+3.5%)</f>
        <v>9.979620182374626E+49</v>
      </c>
      <c r="IDQ53" s="1674">
        <f t="shared" ref="IDQ53" si="3099">IDO53*(1+3.5%)</f>
        <v>1.0328906888757736E+50</v>
      </c>
      <c r="IDS53" s="1674">
        <f t="shared" ref="IDS53" si="3100">IDQ53*(1+3.5%)</f>
        <v>1.0690418629864256E+50</v>
      </c>
      <c r="IDU53" s="1674">
        <f t="shared" ref="IDU53" si="3101">IDS53*(1+3.5%)</f>
        <v>1.1064583281909505E+50</v>
      </c>
      <c r="IDW53" s="1674">
        <f t="shared" ref="IDW53" si="3102">IDU53*(1+3.5%)</f>
        <v>1.1451843696776337E+50</v>
      </c>
      <c r="IDY53" s="1674">
        <f t="shared" ref="IDY53" si="3103">IDW53*(1+3.5%)</f>
        <v>1.1852658226163509E+50</v>
      </c>
      <c r="IEA53" s="1674">
        <f t="shared" ref="IEA53" si="3104">IDY53*(1+3.5%)</f>
        <v>1.2267501264079232E+50</v>
      </c>
      <c r="IEC53" s="1674">
        <f t="shared" ref="IEC53" si="3105">IEA53*(1+3.5%)</f>
        <v>1.2696863808322004E+50</v>
      </c>
      <c r="IEE53" s="1674">
        <f t="shared" ref="IEE53" si="3106">IEC53*(1+3.5%)</f>
        <v>1.3141254041613272E+50</v>
      </c>
      <c r="IEG53" s="1674">
        <f t="shared" ref="IEG53" si="3107">IEE53*(1+3.5%)</f>
        <v>1.3601197933069736E+50</v>
      </c>
      <c r="IEI53" s="1674">
        <f t="shared" ref="IEI53" si="3108">IEG53*(1+3.5%)</f>
        <v>1.4077239860727175E+50</v>
      </c>
      <c r="IEK53" s="1674">
        <f t="shared" ref="IEK53" si="3109">IEI53*(1+3.5%)</f>
        <v>1.4569943255852625E+50</v>
      </c>
      <c r="IEM53" s="1674">
        <f t="shared" ref="IEM53" si="3110">IEK53*(1+3.5%)</f>
        <v>1.5079891269807466E+50</v>
      </c>
      <c r="IEO53" s="1674">
        <f t="shared" ref="IEO53" si="3111">IEM53*(1+3.5%)</f>
        <v>1.5607687464250727E+50</v>
      </c>
      <c r="IEQ53" s="1674">
        <f t="shared" ref="IEQ53" si="3112">IEO53*(1+3.5%)</f>
        <v>1.6153956525499501E+50</v>
      </c>
      <c r="IES53" s="1674">
        <f t="shared" ref="IES53" si="3113">IEQ53*(1+3.5%)</f>
        <v>1.6719345003891983E+50</v>
      </c>
      <c r="IEU53" s="1674">
        <f t="shared" ref="IEU53" si="3114">IES53*(1+3.5%)</f>
        <v>1.73045220790282E+50</v>
      </c>
      <c r="IEW53" s="1674">
        <f t="shared" ref="IEW53" si="3115">IEU53*(1+3.5%)</f>
        <v>1.7910180351794186E+50</v>
      </c>
      <c r="IEY53" s="1674">
        <f t="shared" ref="IEY53" si="3116">IEW53*(1+3.5%)</f>
        <v>1.853703666410698E+50</v>
      </c>
      <c r="IFA53" s="1674">
        <f t="shared" ref="IFA53" si="3117">IEY53*(1+3.5%)</f>
        <v>1.9185832947350723E+50</v>
      </c>
      <c r="IFC53" s="1674">
        <f t="shared" ref="IFC53" si="3118">IFA53*(1+3.5%)</f>
        <v>1.9857337100507996E+50</v>
      </c>
      <c r="IFE53" s="1674">
        <f t="shared" ref="IFE53" si="3119">IFC53*(1+3.5%)</f>
        <v>2.0552343899025775E+50</v>
      </c>
      <c r="IFG53" s="1674">
        <f t="shared" ref="IFG53" si="3120">IFE53*(1+3.5%)</f>
        <v>2.1271675935491675E+50</v>
      </c>
      <c r="IFI53" s="1674">
        <f t="shared" ref="IFI53" si="3121">IFG53*(1+3.5%)</f>
        <v>2.2016184593233881E+50</v>
      </c>
      <c r="IFK53" s="1674">
        <f t="shared" ref="IFK53" si="3122">IFI53*(1+3.5%)</f>
        <v>2.2786751053997067E+50</v>
      </c>
      <c r="IFM53" s="1674">
        <f t="shared" ref="IFM53" si="3123">IFK53*(1+3.5%)</f>
        <v>2.3584287340886961E+50</v>
      </c>
      <c r="IFO53" s="1674">
        <f t="shared" ref="IFO53" si="3124">IFM53*(1+3.5%)</f>
        <v>2.4409737397818002E+50</v>
      </c>
      <c r="IFQ53" s="1674">
        <f t="shared" ref="IFQ53" si="3125">IFO53*(1+3.5%)</f>
        <v>2.5264078206741632E+50</v>
      </c>
      <c r="IFS53" s="1674">
        <f t="shared" ref="IFS53" si="3126">IFQ53*(1+3.5%)</f>
        <v>2.6148320943977589E+50</v>
      </c>
      <c r="IFU53" s="1674">
        <f t="shared" ref="IFU53" si="3127">IFS53*(1+3.5%)</f>
        <v>2.7063512177016801E+50</v>
      </c>
      <c r="IFW53" s="1674">
        <f t="shared" ref="IFW53" si="3128">IFU53*(1+3.5%)</f>
        <v>2.8010735103212385E+50</v>
      </c>
      <c r="IFY53" s="1674">
        <f t="shared" ref="IFY53" si="3129">IFW53*(1+3.5%)</f>
        <v>2.8991110831824817E+50</v>
      </c>
      <c r="IGA53" s="1674">
        <f t="shared" ref="IGA53" si="3130">IFY53*(1+3.5%)</f>
        <v>3.0005799710938681E+50</v>
      </c>
      <c r="IGC53" s="1674">
        <f t="shared" ref="IGC53" si="3131">IGA53*(1+3.5%)</f>
        <v>3.1056002700821534E+50</v>
      </c>
      <c r="IGE53" s="1674">
        <f t="shared" ref="IGE53" si="3132">IGC53*(1+3.5%)</f>
        <v>3.2142962795350286E+50</v>
      </c>
      <c r="IGG53" s="1674">
        <f t="shared" ref="IGG53" si="3133">IGE53*(1+3.5%)</f>
        <v>3.3267966493187544E+50</v>
      </c>
      <c r="IGI53" s="1674">
        <f t="shared" ref="IGI53" si="3134">IGG53*(1+3.5%)</f>
        <v>3.4432345320449106E+50</v>
      </c>
      <c r="IGK53" s="1674">
        <f t="shared" ref="IGK53" si="3135">IGI53*(1+3.5%)</f>
        <v>3.5637477406664821E+50</v>
      </c>
      <c r="IGM53" s="1674">
        <f t="shared" ref="IGM53" si="3136">IGK53*(1+3.5%)</f>
        <v>3.6884789115898084E+50</v>
      </c>
      <c r="IGO53" s="1674">
        <f t="shared" ref="IGO53" si="3137">IGM53*(1+3.5%)</f>
        <v>3.8175756734954518E+50</v>
      </c>
      <c r="IGQ53" s="1674">
        <f t="shared" ref="IGQ53" si="3138">IGO53*(1+3.5%)</f>
        <v>3.9511908220677927E+50</v>
      </c>
      <c r="IGS53" s="1674">
        <f t="shared" ref="IGS53" si="3139">IGQ53*(1+3.5%)</f>
        <v>4.0894825008401652E+50</v>
      </c>
      <c r="IGU53" s="1674">
        <f t="shared" ref="IGU53" si="3140">IGS53*(1+3.5%)</f>
        <v>4.2326143883695703E+50</v>
      </c>
      <c r="IGW53" s="1674">
        <f t="shared" ref="IGW53" si="3141">IGU53*(1+3.5%)</f>
        <v>4.3807558919625051E+50</v>
      </c>
      <c r="IGY53" s="1674">
        <f t="shared" ref="IGY53" si="3142">IGW53*(1+3.5%)</f>
        <v>4.5340823481811926E+50</v>
      </c>
      <c r="IHA53" s="1674">
        <f t="shared" ref="IHA53" si="3143">IGY53*(1+3.5%)</f>
        <v>4.6927752303675339E+50</v>
      </c>
      <c r="IHC53" s="1674">
        <f t="shared" ref="IHC53" si="3144">IHA53*(1+3.5%)</f>
        <v>4.8570223634303971E+50</v>
      </c>
      <c r="IHE53" s="1674">
        <f t="shared" ref="IHE53" si="3145">IHC53*(1+3.5%)</f>
        <v>5.0270181461504608E+50</v>
      </c>
      <c r="IHG53" s="1674">
        <f t="shared" ref="IHG53" si="3146">IHE53*(1+3.5%)</f>
        <v>5.2029637812657262E+50</v>
      </c>
      <c r="IHI53" s="1674">
        <f t="shared" ref="IHI53" si="3147">IHG53*(1+3.5%)</f>
        <v>5.3850675136100265E+50</v>
      </c>
      <c r="IHK53" s="1674">
        <f t="shared" ref="IHK53" si="3148">IHI53*(1+3.5%)</f>
        <v>5.5735448765863772E+50</v>
      </c>
      <c r="IHM53" s="1674">
        <f t="shared" ref="IHM53" si="3149">IHK53*(1+3.5%)</f>
        <v>5.7686189472669001E+50</v>
      </c>
      <c r="IHO53" s="1674">
        <f t="shared" ref="IHO53" si="3150">IHM53*(1+3.5%)</f>
        <v>5.9705206104212416E+50</v>
      </c>
      <c r="IHQ53" s="1674">
        <f t="shared" ref="IHQ53" si="3151">IHO53*(1+3.5%)</f>
        <v>6.1794888317859846E+50</v>
      </c>
      <c r="IHS53" s="1674">
        <f t="shared" ref="IHS53" si="3152">IHQ53*(1+3.5%)</f>
        <v>6.3957709408984933E+50</v>
      </c>
      <c r="IHU53" s="1674">
        <f t="shared" ref="IHU53" si="3153">IHS53*(1+3.5%)</f>
        <v>6.6196229238299404E+50</v>
      </c>
      <c r="IHW53" s="1674">
        <f t="shared" ref="IHW53" si="3154">IHU53*(1+3.5%)</f>
        <v>6.851309726163988E+50</v>
      </c>
      <c r="IHY53" s="1674">
        <f t="shared" ref="IHY53" si="3155">IHW53*(1+3.5%)</f>
        <v>7.0911055665797269E+50</v>
      </c>
      <c r="IIA53" s="1674">
        <f t="shared" ref="IIA53" si="3156">IHY53*(1+3.5%)</f>
        <v>7.3392942614100172E+50</v>
      </c>
      <c r="IIC53" s="1674">
        <f t="shared" ref="IIC53" si="3157">IIA53*(1+3.5%)</f>
        <v>7.5961695605593668E+50</v>
      </c>
      <c r="IIE53" s="1674">
        <f t="shared" ref="IIE53" si="3158">IIC53*(1+3.5%)</f>
        <v>7.8620354951789438E+50</v>
      </c>
      <c r="IIG53" s="1674">
        <f t="shared" ref="IIG53" si="3159">IIE53*(1+3.5%)</f>
        <v>8.1372067375102069E+50</v>
      </c>
      <c r="III53" s="1674">
        <f t="shared" ref="III53" si="3160">IIG53*(1+3.5%)</f>
        <v>8.4220089733230638E+50</v>
      </c>
      <c r="IIK53" s="1674">
        <f t="shared" ref="IIK53" si="3161">III53*(1+3.5%)</f>
        <v>8.7167792873893702E+50</v>
      </c>
      <c r="IIM53" s="1674">
        <f t="shared" ref="IIM53" si="3162">IIK53*(1+3.5%)</f>
        <v>9.0218665624479974E+50</v>
      </c>
      <c r="IIO53" s="1674">
        <f t="shared" ref="IIO53" si="3163">IIM53*(1+3.5%)</f>
        <v>9.3376318921336764E+50</v>
      </c>
      <c r="IIQ53" s="1674">
        <f t="shared" ref="IIQ53" si="3164">IIO53*(1+3.5%)</f>
        <v>9.6644490083583549E+50</v>
      </c>
      <c r="IIS53" s="1674">
        <f t="shared" ref="IIS53" si="3165">IIQ53*(1+3.5%)</f>
        <v>1.0002704723650896E+51</v>
      </c>
      <c r="IIU53" s="1674">
        <f t="shared" ref="IIU53" si="3166">IIS53*(1+3.5%)</f>
        <v>1.0352799388978677E+51</v>
      </c>
      <c r="IIW53" s="1674">
        <f t="shared" ref="IIW53" si="3167">IIU53*(1+3.5%)</f>
        <v>1.0715147367592931E+51</v>
      </c>
      <c r="IIY53" s="1674">
        <f t="shared" ref="IIY53" si="3168">IIW53*(1+3.5%)</f>
        <v>1.1090177525458682E+51</v>
      </c>
      <c r="IJA53" s="1674">
        <f t="shared" ref="IJA53" si="3169">IIY53*(1+3.5%)</f>
        <v>1.1478333738849736E+51</v>
      </c>
      <c r="IJC53" s="1674">
        <f t="shared" ref="IJC53" si="3170">IJA53*(1+3.5%)</f>
        <v>1.1880075419709476E+51</v>
      </c>
      <c r="IJE53" s="1674">
        <f t="shared" ref="IJE53" si="3171">IJC53*(1+3.5%)</f>
        <v>1.2295878059399306E+51</v>
      </c>
      <c r="IJG53" s="1674">
        <f t="shared" ref="IJG53" si="3172">IJE53*(1+3.5%)</f>
        <v>1.272623379147828E+51</v>
      </c>
      <c r="IJI53" s="1674">
        <f t="shared" ref="IJI53" si="3173">IJG53*(1+3.5%)</f>
        <v>1.317165197418002E+51</v>
      </c>
      <c r="IJK53" s="1674">
        <f t="shared" ref="IJK53" si="3174">IJI53*(1+3.5%)</f>
        <v>1.3632659793276319E+51</v>
      </c>
      <c r="IJM53" s="1674">
        <f t="shared" ref="IJM53" si="3175">IJK53*(1+3.5%)</f>
        <v>1.4109802886040989E+51</v>
      </c>
      <c r="IJO53" s="1674">
        <f t="shared" ref="IJO53" si="3176">IJM53*(1+3.5%)</f>
        <v>1.4603645987052422E+51</v>
      </c>
      <c r="IJQ53" s="1674">
        <f t="shared" ref="IJQ53" si="3177">IJO53*(1+3.5%)</f>
        <v>1.5114773596599255E+51</v>
      </c>
      <c r="IJS53" s="1674">
        <f t="shared" ref="IJS53" si="3178">IJQ53*(1+3.5%)</f>
        <v>1.5643790672480228E+51</v>
      </c>
      <c r="IJU53" s="1674">
        <f t="shared" ref="IJU53" si="3179">IJS53*(1+3.5%)</f>
        <v>1.6191323346017035E+51</v>
      </c>
      <c r="IJW53" s="1674">
        <f t="shared" ref="IJW53" si="3180">IJU53*(1+3.5%)</f>
        <v>1.6758019663127631E+51</v>
      </c>
      <c r="IJY53" s="1674">
        <f t="shared" ref="IJY53" si="3181">IJW53*(1+3.5%)</f>
        <v>1.7344550351337098E+51</v>
      </c>
      <c r="IKA53" s="1674">
        <f t="shared" ref="IKA53" si="3182">IJY53*(1+3.5%)</f>
        <v>1.7951609613633895E+51</v>
      </c>
      <c r="IKC53" s="1674">
        <f t="shared" ref="IKC53" si="3183">IKA53*(1+3.5%)</f>
        <v>1.8579915950111079E+51</v>
      </c>
      <c r="IKE53" s="1674">
        <f t="shared" ref="IKE53" si="3184">IKC53*(1+3.5%)</f>
        <v>1.9230213008364967E+51</v>
      </c>
      <c r="IKG53" s="1674">
        <f t="shared" ref="IKG53" si="3185">IKE53*(1+3.5%)</f>
        <v>1.9903270463657738E+51</v>
      </c>
      <c r="IKI53" s="1674">
        <f t="shared" ref="IKI53" si="3186">IKG53*(1+3.5%)</f>
        <v>2.0599884929885758E+51</v>
      </c>
      <c r="IKK53" s="1674">
        <f t="shared" ref="IKK53" si="3187">IKI53*(1+3.5%)</f>
        <v>2.1320880902431759E+51</v>
      </c>
      <c r="IKM53" s="1674">
        <f t="shared" ref="IKM53" si="3188">IKK53*(1+3.5%)</f>
        <v>2.2067111734016869E+51</v>
      </c>
      <c r="IKO53" s="1674">
        <f t="shared" ref="IKO53" si="3189">IKM53*(1+3.5%)</f>
        <v>2.2839460644707459E+51</v>
      </c>
      <c r="IKQ53" s="1674">
        <f t="shared" ref="IKQ53" si="3190">IKO53*(1+3.5%)</f>
        <v>2.3638841767272216E+51</v>
      </c>
      <c r="IKS53" s="1674">
        <f t="shared" ref="IKS53" si="3191">IKQ53*(1+3.5%)</f>
        <v>2.4466201229126743E+51</v>
      </c>
      <c r="IKU53" s="1674">
        <f t="shared" ref="IKU53" si="3192">IKS53*(1+3.5%)</f>
        <v>2.5322518272146177E+51</v>
      </c>
      <c r="IKW53" s="1674">
        <f t="shared" ref="IKW53" si="3193">IKU53*(1+3.5%)</f>
        <v>2.6208806411671291E+51</v>
      </c>
      <c r="IKY53" s="1674">
        <f t="shared" ref="IKY53" si="3194">IKW53*(1+3.5%)</f>
        <v>2.7126114636079785E+51</v>
      </c>
      <c r="ILA53" s="1674">
        <f t="shared" ref="ILA53" si="3195">IKY53*(1+3.5%)</f>
        <v>2.8075528648342577E+51</v>
      </c>
      <c r="ILC53" s="1674">
        <f t="shared" ref="ILC53" si="3196">ILA53*(1+3.5%)</f>
        <v>2.9058172151034564E+51</v>
      </c>
      <c r="ILE53" s="1674">
        <f t="shared" ref="ILE53" si="3197">ILC53*(1+3.5%)</f>
        <v>3.0075208176320769E+51</v>
      </c>
      <c r="ILG53" s="1674">
        <f t="shared" ref="ILG53" si="3198">ILE53*(1+3.5%)</f>
        <v>3.1127840462491992E+51</v>
      </c>
      <c r="ILI53" s="1674">
        <f t="shared" ref="ILI53" si="3199">ILG53*(1+3.5%)</f>
        <v>3.221731487867921E+51</v>
      </c>
      <c r="ILK53" s="1674">
        <f t="shared" ref="ILK53" si="3200">ILI53*(1+3.5%)</f>
        <v>3.3344920899432982E+51</v>
      </c>
      <c r="ILM53" s="1674">
        <f t="shared" ref="ILM53" si="3201">ILK53*(1+3.5%)</f>
        <v>3.4511993130913131E+51</v>
      </c>
      <c r="ILO53" s="1674">
        <f t="shared" ref="ILO53" si="3202">ILM53*(1+3.5%)</f>
        <v>3.5719912890495085E+51</v>
      </c>
      <c r="ILQ53" s="1674">
        <f t="shared" ref="ILQ53" si="3203">ILO53*(1+3.5%)</f>
        <v>3.697010984166241E+51</v>
      </c>
      <c r="ILS53" s="1674">
        <f t="shared" ref="ILS53" si="3204">ILQ53*(1+3.5%)</f>
        <v>3.8264063686120593E+51</v>
      </c>
      <c r="ILU53" s="1674">
        <f t="shared" ref="ILU53" si="3205">ILS53*(1+3.5%)</f>
        <v>3.9603305915134809E+51</v>
      </c>
      <c r="ILW53" s="1674">
        <f t="shared" ref="ILW53" si="3206">ILU53*(1+3.5%)</f>
        <v>4.0989421622164522E+51</v>
      </c>
      <c r="ILY53" s="1674">
        <f t="shared" ref="ILY53" si="3207">ILW53*(1+3.5%)</f>
        <v>4.2424051378940278E+51</v>
      </c>
      <c r="IMA53" s="1674">
        <f t="shared" ref="IMA53" si="3208">ILY53*(1+3.5%)</f>
        <v>4.3908893177203183E+51</v>
      </c>
      <c r="IMC53" s="1674">
        <f t="shared" ref="IMC53" si="3209">IMA53*(1+3.5%)</f>
        <v>4.5445704438405294E+51</v>
      </c>
      <c r="IME53" s="1674">
        <f t="shared" ref="IME53" si="3210">IMC53*(1+3.5%)</f>
        <v>4.7036304093749474E+51</v>
      </c>
      <c r="IMG53" s="1674">
        <f t="shared" ref="IMG53" si="3211">IME53*(1+3.5%)</f>
        <v>4.8682574737030701E+51</v>
      </c>
      <c r="IMI53" s="1674">
        <f t="shared" ref="IMI53" si="3212">IMG53*(1+3.5%)</f>
        <v>5.0386464852826769E+51</v>
      </c>
      <c r="IMK53" s="1674">
        <f t="shared" ref="IMK53" si="3213">IMI53*(1+3.5%)</f>
        <v>5.2149991122675705E+51</v>
      </c>
      <c r="IMM53" s="1674">
        <f t="shared" ref="IMM53" si="3214">IMK53*(1+3.5%)</f>
        <v>5.3975240811969348E+51</v>
      </c>
      <c r="IMO53" s="1674">
        <f t="shared" ref="IMO53" si="3215">IMM53*(1+3.5%)</f>
        <v>5.5864374240388271E+51</v>
      </c>
      <c r="IMQ53" s="1674">
        <f t="shared" ref="IMQ53" si="3216">IMO53*(1+3.5%)</f>
        <v>5.7819627338801858E+51</v>
      </c>
      <c r="IMS53" s="1674">
        <f t="shared" ref="IMS53" si="3217">IMQ53*(1+3.5%)</f>
        <v>5.984331429565992E+51</v>
      </c>
      <c r="IMU53" s="1674">
        <f t="shared" ref="IMU53" si="3218">IMS53*(1+3.5%)</f>
        <v>6.1937830296008015E+51</v>
      </c>
      <c r="IMW53" s="1674">
        <f t="shared" ref="IMW53" si="3219">IMU53*(1+3.5%)</f>
        <v>6.4105654356368293E+51</v>
      </c>
      <c r="IMY53" s="1674">
        <f t="shared" ref="IMY53" si="3220">IMW53*(1+3.5%)</f>
        <v>6.6349352258841174E+51</v>
      </c>
      <c r="INA53" s="1674">
        <f t="shared" ref="INA53" si="3221">IMY53*(1+3.5%)</f>
        <v>6.8671579587900613E+51</v>
      </c>
      <c r="INC53" s="1674">
        <f t="shared" ref="INC53" si="3222">INA53*(1+3.5%)</f>
        <v>7.1075084873477129E+51</v>
      </c>
      <c r="INE53" s="1674">
        <f t="shared" ref="INE53" si="3223">INC53*(1+3.5%)</f>
        <v>7.3562712844048817E+51</v>
      </c>
      <c r="ING53" s="1674">
        <f t="shared" ref="ING53" si="3224">INE53*(1+3.5%)</f>
        <v>7.6137407793590526E+51</v>
      </c>
      <c r="INI53" s="1674">
        <f t="shared" ref="INI53" si="3225">ING53*(1+3.5%)</f>
        <v>7.8802217066366189E+51</v>
      </c>
      <c r="INK53" s="1674">
        <f t="shared" ref="INK53" si="3226">INI53*(1+3.5%)</f>
        <v>8.1560294663688997E+51</v>
      </c>
      <c r="INM53" s="1674">
        <f t="shared" ref="INM53" si="3227">INK53*(1+3.5%)</f>
        <v>8.4414904976918107E+51</v>
      </c>
      <c r="INO53" s="1674">
        <f t="shared" ref="INO53" si="3228">INM53*(1+3.5%)</f>
        <v>8.736942665111024E+51</v>
      </c>
      <c r="INQ53" s="1674">
        <f t="shared" ref="INQ53" si="3229">INO53*(1+3.5%)</f>
        <v>9.0427356583899092E+51</v>
      </c>
      <c r="INS53" s="1674">
        <f t="shared" ref="INS53" si="3230">INQ53*(1+3.5%)</f>
        <v>9.3592314064335549E+51</v>
      </c>
      <c r="INU53" s="1674">
        <f t="shared" ref="INU53" si="3231">INS53*(1+3.5%)</f>
        <v>9.6868045056587289E+51</v>
      </c>
      <c r="INW53" s="1674">
        <f t="shared" ref="INW53" si="3232">INU53*(1+3.5%)</f>
        <v>1.0025842663356784E+52</v>
      </c>
      <c r="INY53" s="1674">
        <f t="shared" ref="INY53" si="3233">INW53*(1+3.5%)</f>
        <v>1.037674715657427E+52</v>
      </c>
      <c r="IOA53" s="1674">
        <f t="shared" ref="IOA53" si="3234">INY53*(1+3.5%)</f>
        <v>1.0739933307054368E+52</v>
      </c>
      <c r="IOC53" s="1674">
        <f t="shared" ref="IOC53" si="3235">IOA53*(1+3.5%)</f>
        <v>1.1115830972801269E+52</v>
      </c>
      <c r="IOE53" s="1674">
        <f t="shared" ref="IOE53" si="3236">IOC53*(1+3.5%)</f>
        <v>1.1504885056849312E+52</v>
      </c>
      <c r="IOG53" s="1674">
        <f t="shared" ref="IOG53" si="3237">IOE53*(1+3.5%)</f>
        <v>1.1907556033839037E+52</v>
      </c>
      <c r="IOI53" s="1674">
        <f t="shared" ref="IOI53" si="3238">IOG53*(1+3.5%)</f>
        <v>1.2324320495023402E+52</v>
      </c>
      <c r="IOK53" s="1674">
        <f t="shared" ref="IOK53" si="3239">IOI53*(1+3.5%)</f>
        <v>1.275567171234922E+52</v>
      </c>
      <c r="IOM53" s="1674">
        <f t="shared" ref="IOM53" si="3240">IOK53*(1+3.5%)</f>
        <v>1.320212022228144E+52</v>
      </c>
      <c r="IOO53" s="1674">
        <f t="shared" ref="IOO53" si="3241">IOM53*(1+3.5%)</f>
        <v>1.366419443006129E+52</v>
      </c>
      <c r="IOQ53" s="1674">
        <f t="shared" ref="IOQ53" si="3242">IOO53*(1+3.5%)</f>
        <v>1.4142441235113434E+52</v>
      </c>
      <c r="IOS53" s="1674">
        <f t="shared" ref="IOS53" si="3243">IOQ53*(1+3.5%)</f>
        <v>1.4637426678342402E+52</v>
      </c>
      <c r="IOU53" s="1674">
        <f t="shared" ref="IOU53" si="3244">IOS53*(1+3.5%)</f>
        <v>1.5149736612084385E+52</v>
      </c>
      <c r="IOW53" s="1674">
        <f t="shared" ref="IOW53" si="3245">IOU53*(1+3.5%)</f>
        <v>1.5679977393507336E+52</v>
      </c>
      <c r="IOY53" s="1674">
        <f t="shared" ref="IOY53" si="3246">IOW53*(1+3.5%)</f>
        <v>1.6228776602280092E+52</v>
      </c>
      <c r="IPA53" s="1674">
        <f t="shared" ref="IPA53" si="3247">IOY53*(1+3.5%)</f>
        <v>1.6796783783359895E+52</v>
      </c>
      <c r="IPC53" s="1674">
        <f t="shared" ref="IPC53" si="3248">IPA53*(1+3.5%)</f>
        <v>1.738467121577749E+52</v>
      </c>
      <c r="IPE53" s="1674">
        <f t="shared" ref="IPE53" si="3249">IPC53*(1+3.5%)</f>
        <v>1.79931347083297E+52</v>
      </c>
      <c r="IPG53" s="1674">
        <f t="shared" ref="IPG53" si="3250">IPE53*(1+3.5%)</f>
        <v>1.862289442312124E+52</v>
      </c>
      <c r="IPI53" s="1674">
        <f t="shared" ref="IPI53" si="3251">IPG53*(1+3.5%)</f>
        <v>1.9274695727930481E+52</v>
      </c>
      <c r="IPK53" s="1674">
        <f t="shared" ref="IPK53" si="3252">IPI53*(1+3.5%)</f>
        <v>1.9949310078408047E+52</v>
      </c>
      <c r="IPM53" s="1674">
        <f t="shared" ref="IPM53" si="3253">IPK53*(1+3.5%)</f>
        <v>2.0647535931152326E+52</v>
      </c>
      <c r="IPO53" s="1674">
        <f t="shared" ref="IPO53" si="3254">IPM53*(1+3.5%)</f>
        <v>2.1370199688742657E+52</v>
      </c>
      <c r="IPQ53" s="1674">
        <f t="shared" ref="IPQ53" si="3255">IPO53*(1+3.5%)</f>
        <v>2.2118156677848649E+52</v>
      </c>
      <c r="IPS53" s="1674">
        <f t="shared" ref="IPS53" si="3256">IPQ53*(1+3.5%)</f>
        <v>2.289229216157335E+52</v>
      </c>
      <c r="IPU53" s="1674">
        <f t="shared" ref="IPU53" si="3257">IPS53*(1+3.5%)</f>
        <v>2.3693522387228416E+52</v>
      </c>
      <c r="IPW53" s="1674">
        <f t="shared" ref="IPW53" si="3258">IPU53*(1+3.5%)</f>
        <v>2.4522795670781408E+52</v>
      </c>
      <c r="IPY53" s="1674">
        <f t="shared" ref="IPY53" si="3259">IPW53*(1+3.5%)</f>
        <v>2.5381093519258754E+52</v>
      </c>
      <c r="IQA53" s="1674">
        <f t="shared" ref="IQA53" si="3260">IPY53*(1+3.5%)</f>
        <v>2.6269431792432807E+52</v>
      </c>
      <c r="IQC53" s="1674">
        <f t="shared" ref="IQC53" si="3261">IQA53*(1+3.5%)</f>
        <v>2.7188861905167952E+52</v>
      </c>
      <c r="IQE53" s="1674">
        <f t="shared" ref="IQE53" si="3262">IQC53*(1+3.5%)</f>
        <v>2.8140472071848828E+52</v>
      </c>
      <c r="IQG53" s="1674">
        <f t="shared" ref="IQG53" si="3263">IQE53*(1+3.5%)</f>
        <v>2.9125388594363534E+52</v>
      </c>
      <c r="IQI53" s="1674">
        <f t="shared" ref="IQI53" si="3264">IQG53*(1+3.5%)</f>
        <v>3.0144777195166257E+52</v>
      </c>
      <c r="IQK53" s="1674">
        <f t="shared" ref="IQK53" si="3265">IQI53*(1+3.5%)</f>
        <v>3.1199844396997076E+52</v>
      </c>
      <c r="IQM53" s="1674">
        <f t="shared" ref="IQM53" si="3266">IQK53*(1+3.5%)</f>
        <v>3.2291838950891974E+52</v>
      </c>
      <c r="IQO53" s="1674">
        <f t="shared" ref="IQO53" si="3267">IQM53*(1+3.5%)</f>
        <v>3.3422053314173193E+52</v>
      </c>
      <c r="IQQ53" s="1674">
        <f t="shared" ref="IQQ53" si="3268">IQO53*(1+3.5%)</f>
        <v>3.4591825180169251E+52</v>
      </c>
      <c r="IQS53" s="1674">
        <f t="shared" ref="IQS53" si="3269">IQQ53*(1+3.5%)</f>
        <v>3.5802539061475174E+52</v>
      </c>
      <c r="IQU53" s="1674">
        <f t="shared" ref="IQU53" si="3270">IQS53*(1+3.5%)</f>
        <v>3.7055627928626801E+52</v>
      </c>
      <c r="IQW53" s="1674">
        <f t="shared" ref="IQW53" si="3271">IQU53*(1+3.5%)</f>
        <v>3.8352574906128734E+52</v>
      </c>
      <c r="IQY53" s="1674">
        <f t="shared" ref="IQY53" si="3272">IQW53*(1+3.5%)</f>
        <v>3.9694915027843237E+52</v>
      </c>
      <c r="IRA53" s="1674">
        <f t="shared" ref="IRA53" si="3273">IQY53*(1+3.5%)</f>
        <v>4.1084237053817747E+52</v>
      </c>
      <c r="IRC53" s="1674">
        <f t="shared" ref="IRC53" si="3274">IRA53*(1+3.5%)</f>
        <v>4.2522185350701367E+52</v>
      </c>
      <c r="IRE53" s="1674">
        <f t="shared" ref="IRE53" si="3275">IRC53*(1+3.5%)</f>
        <v>4.4010461837975909E+52</v>
      </c>
      <c r="IRG53" s="1674">
        <f t="shared" ref="IRG53" si="3276">IRE53*(1+3.5%)</f>
        <v>4.5550828002305061E+52</v>
      </c>
      <c r="IRI53" s="1674">
        <f t="shared" ref="IRI53" si="3277">IRG53*(1+3.5%)</f>
        <v>4.7145106982385734E+52</v>
      </c>
      <c r="IRK53" s="1674">
        <f t="shared" ref="IRK53" si="3278">IRI53*(1+3.5%)</f>
        <v>4.8795185726769234E+52</v>
      </c>
      <c r="IRM53" s="1674">
        <f t="shared" ref="IRM53" si="3279">IRK53*(1+3.5%)</f>
        <v>5.0503017227206154E+52</v>
      </c>
      <c r="IRO53" s="1674">
        <f t="shared" ref="IRO53" si="3280">IRM53*(1+3.5%)</f>
        <v>5.2270622830158367E+52</v>
      </c>
      <c r="IRQ53" s="1674">
        <f t="shared" ref="IRQ53" si="3281">IRO53*(1+3.5%)</f>
        <v>5.4100094629213907E+52</v>
      </c>
      <c r="IRS53" s="1674">
        <f t="shared" ref="IRS53" si="3282">IRQ53*(1+3.5%)</f>
        <v>5.5993597941236395E+52</v>
      </c>
      <c r="IRU53" s="1674">
        <f t="shared" ref="IRU53" si="3283">IRS53*(1+3.5%)</f>
        <v>5.7953373869179669E+52</v>
      </c>
      <c r="IRW53" s="1674">
        <f t="shared" ref="IRW53" si="3284">IRU53*(1+3.5%)</f>
        <v>5.9981741954600952E+52</v>
      </c>
      <c r="IRY53" s="1674">
        <f t="shared" ref="IRY53" si="3285">IRW53*(1+3.5%)</f>
        <v>6.2081102923011984E+52</v>
      </c>
      <c r="ISA53" s="1674">
        <f t="shared" ref="ISA53" si="3286">IRY53*(1+3.5%)</f>
        <v>6.4253941525317401E+52</v>
      </c>
      <c r="ISC53" s="1674">
        <f t="shared" ref="ISC53" si="3287">ISA53*(1+3.5%)</f>
        <v>6.6502829478703506E+52</v>
      </c>
      <c r="ISE53" s="1674">
        <f t="shared" ref="ISE53" si="3288">ISC53*(1+3.5%)</f>
        <v>6.883042851045812E+52</v>
      </c>
      <c r="ISG53" s="1674">
        <f t="shared" ref="ISG53" si="3289">ISE53*(1+3.5%)</f>
        <v>7.1239493508324151E+52</v>
      </c>
      <c r="ISI53" s="1674">
        <f t="shared" ref="ISI53" si="3290">ISG53*(1+3.5%)</f>
        <v>7.3732875781115485E+52</v>
      </c>
      <c r="ISK53" s="1674">
        <f t="shared" ref="ISK53" si="3291">ISI53*(1+3.5%)</f>
        <v>7.6313526433454521E+52</v>
      </c>
      <c r="ISM53" s="1674">
        <f t="shared" ref="ISM53" si="3292">ISK53*(1+3.5%)</f>
        <v>7.8984499858625422E+52</v>
      </c>
      <c r="ISO53" s="1674">
        <f t="shared" ref="ISO53" si="3293">ISM53*(1+3.5%)</f>
        <v>8.1748957353677309E+52</v>
      </c>
      <c r="ISQ53" s="1674">
        <f t="shared" ref="ISQ53" si="3294">ISO53*(1+3.5%)</f>
        <v>8.4610170861056011E+52</v>
      </c>
      <c r="ISS53" s="1674">
        <f t="shared" ref="ISS53" si="3295">ISQ53*(1+3.5%)</f>
        <v>8.7571526841192965E+52</v>
      </c>
      <c r="ISU53" s="1674">
        <f t="shared" ref="ISU53" si="3296">ISS53*(1+3.5%)</f>
        <v>9.0636530280634708E+52</v>
      </c>
      <c r="ISW53" s="1674">
        <f t="shared" ref="ISW53" si="3297">ISU53*(1+3.5%)</f>
        <v>9.3808808840456911E+52</v>
      </c>
      <c r="ISY53" s="1674">
        <f t="shared" ref="ISY53" si="3298">ISW53*(1+3.5%)</f>
        <v>9.7092117149872894E+52</v>
      </c>
      <c r="ITA53" s="1674">
        <f t="shared" ref="ITA53" si="3299">ISY53*(1+3.5%)</f>
        <v>1.0049034125011843E+53</v>
      </c>
      <c r="ITC53" s="1674">
        <f t="shared" ref="ITC53" si="3300">ITA53*(1+3.5%)</f>
        <v>1.0400750319387256E+53</v>
      </c>
      <c r="ITE53" s="1674">
        <f t="shared" ref="ITE53" si="3301">ITC53*(1+3.5%)</f>
        <v>1.0764776580565809E+53</v>
      </c>
      <c r="ITG53" s="1674">
        <f t="shared" ref="ITG53" si="3302">ITE53*(1+3.5%)</f>
        <v>1.1141543760885612E+53</v>
      </c>
      <c r="ITI53" s="1674">
        <f t="shared" ref="ITI53" si="3303">ITG53*(1+3.5%)</f>
        <v>1.1531497792516607E+53</v>
      </c>
      <c r="ITK53" s="1674">
        <f t="shared" ref="ITK53" si="3304">ITI53*(1+3.5%)</f>
        <v>1.1935100215254687E+53</v>
      </c>
      <c r="ITM53" s="1674">
        <f t="shared" ref="ITM53" si="3305">ITK53*(1+3.5%)</f>
        <v>1.23528287227886E+53</v>
      </c>
      <c r="ITO53" s="1674">
        <f t="shared" ref="ITO53" si="3306">ITM53*(1+3.5%)</f>
        <v>1.2785177728086201E+53</v>
      </c>
      <c r="ITQ53" s="1674">
        <f t="shared" ref="ITQ53" si="3307">ITO53*(1+3.5%)</f>
        <v>1.3232658948569217E+53</v>
      </c>
      <c r="ITS53" s="1674">
        <f t="shared" ref="ITS53" si="3308">ITQ53*(1+3.5%)</f>
        <v>1.3695802011769138E+53</v>
      </c>
      <c r="ITU53" s="1674">
        <f t="shared" ref="ITU53" si="3309">ITS53*(1+3.5%)</f>
        <v>1.4175155082181056E+53</v>
      </c>
      <c r="ITW53" s="1674">
        <f t="shared" ref="ITW53" si="3310">ITU53*(1+3.5%)</f>
        <v>1.4671285510057392E+53</v>
      </c>
      <c r="ITY53" s="1674">
        <f t="shared" ref="ITY53" si="3311">ITW53*(1+3.5%)</f>
        <v>1.5184780502909399E+53</v>
      </c>
      <c r="IUA53" s="1674">
        <f t="shared" ref="IUA53" si="3312">ITY53*(1+3.5%)</f>
        <v>1.5716247820511226E+53</v>
      </c>
      <c r="IUC53" s="1674">
        <f t="shared" ref="IUC53" si="3313">IUA53*(1+3.5%)</f>
        <v>1.6266316494229118E+53</v>
      </c>
      <c r="IUE53" s="1674">
        <f t="shared" ref="IUE53" si="3314">IUC53*(1+3.5%)</f>
        <v>1.6835637571527137E+53</v>
      </c>
      <c r="IUG53" s="1674">
        <f t="shared" ref="IUG53" si="3315">IUE53*(1+3.5%)</f>
        <v>1.7424884886530586E+53</v>
      </c>
      <c r="IUI53" s="1674">
        <f t="shared" ref="IUI53" si="3316">IUG53*(1+3.5%)</f>
        <v>1.8034755857559154E+53</v>
      </c>
      <c r="IUK53" s="1674">
        <f t="shared" ref="IUK53" si="3317">IUI53*(1+3.5%)</f>
        <v>1.8665972312573724E+53</v>
      </c>
      <c r="IUM53" s="1674">
        <f t="shared" ref="IUM53" si="3318">IUK53*(1+3.5%)</f>
        <v>1.9319281343513804E+53</v>
      </c>
      <c r="IUO53" s="1674">
        <f t="shared" ref="IUO53" si="3319">IUM53*(1+3.5%)</f>
        <v>1.9995456190536787E+53</v>
      </c>
      <c r="IUQ53" s="1674">
        <f t="shared" ref="IUQ53" si="3320">IUO53*(1+3.5%)</f>
        <v>2.0695297157205571E+53</v>
      </c>
      <c r="IUS53" s="1674">
        <f t="shared" ref="IUS53" si="3321">IUQ53*(1+3.5%)</f>
        <v>2.1419632557707762E+53</v>
      </c>
      <c r="IUU53" s="1674">
        <f t="shared" ref="IUU53" si="3322">IUS53*(1+3.5%)</f>
        <v>2.2169319697227533E+53</v>
      </c>
      <c r="IUW53" s="1674">
        <f t="shared" ref="IUW53" si="3323">IUU53*(1+3.5%)</f>
        <v>2.2945245886630494E+53</v>
      </c>
      <c r="IUY53" s="1674">
        <f t="shared" ref="IUY53" si="3324">IUW53*(1+3.5%)</f>
        <v>2.374832949266256E+53</v>
      </c>
      <c r="IVA53" s="1674">
        <f t="shared" ref="IVA53" si="3325">IUY53*(1+3.5%)</f>
        <v>2.4579521024905749E+53</v>
      </c>
      <c r="IVC53" s="1674">
        <f t="shared" ref="IVC53" si="3326">IVA53*(1+3.5%)</f>
        <v>2.5439804260777448E+53</v>
      </c>
      <c r="IVE53" s="1674">
        <f t="shared" ref="IVE53" si="3327">IVC53*(1+3.5%)</f>
        <v>2.6330197409904656E+53</v>
      </c>
      <c r="IVG53" s="1674">
        <f t="shared" ref="IVG53" si="3328">IVE53*(1+3.5%)</f>
        <v>2.7251754319251316E+53</v>
      </c>
      <c r="IVI53" s="1674">
        <f t="shared" ref="IVI53" si="3329">IVG53*(1+3.5%)</f>
        <v>2.8205565720425109E+53</v>
      </c>
      <c r="IVK53" s="1674">
        <f t="shared" ref="IVK53" si="3330">IVI53*(1+3.5%)</f>
        <v>2.9192760520639987E+53</v>
      </c>
      <c r="IVM53" s="1674">
        <f t="shared" ref="IVM53" si="3331">IVK53*(1+3.5%)</f>
        <v>3.0214507138862384E+53</v>
      </c>
      <c r="IVO53" s="1674">
        <f t="shared" ref="IVO53" si="3332">IVM53*(1+3.5%)</f>
        <v>3.1272014888722564E+53</v>
      </c>
      <c r="IVQ53" s="1674">
        <f t="shared" ref="IVQ53" si="3333">IVO53*(1+3.5%)</f>
        <v>3.236653540982785E+53</v>
      </c>
      <c r="IVS53" s="1674">
        <f t="shared" ref="IVS53" si="3334">IVQ53*(1+3.5%)</f>
        <v>3.3499364149171824E+53</v>
      </c>
      <c r="IVU53" s="1674">
        <f t="shared" ref="IVU53" si="3335">IVS53*(1+3.5%)</f>
        <v>3.4671841894392834E+53</v>
      </c>
      <c r="IVW53" s="1674">
        <f t="shared" ref="IVW53" si="3336">IVU53*(1+3.5%)</f>
        <v>3.5885356360696578E+53</v>
      </c>
      <c r="IVY53" s="1674">
        <f t="shared" ref="IVY53" si="3337">IVW53*(1+3.5%)</f>
        <v>3.7141343833320957E+53</v>
      </c>
      <c r="IWA53" s="1674">
        <f t="shared" ref="IWA53" si="3338">IVY53*(1+3.5%)</f>
        <v>3.8441290867487187E+53</v>
      </c>
      <c r="IWC53" s="1674">
        <f t="shared" ref="IWC53" si="3339">IWA53*(1+3.5%)</f>
        <v>3.9786736047849234E+53</v>
      </c>
      <c r="IWE53" s="1674">
        <f t="shared" ref="IWE53" si="3340">IWC53*(1+3.5%)</f>
        <v>4.117927180952395E+53</v>
      </c>
      <c r="IWG53" s="1674">
        <f t="shared" ref="IWG53" si="3341">IWE53*(1+3.5%)</f>
        <v>4.2620546322857287E+53</v>
      </c>
      <c r="IWI53" s="1674">
        <f t="shared" ref="IWI53" si="3342">IWG53*(1+3.5%)</f>
        <v>4.411226544415729E+53</v>
      </c>
      <c r="IWK53" s="1674">
        <f t="shared" ref="IWK53" si="3343">IWI53*(1+3.5%)</f>
        <v>4.5656194734702792E+53</v>
      </c>
      <c r="IWM53" s="1674">
        <f t="shared" ref="IWM53" si="3344">IWK53*(1+3.5%)</f>
        <v>4.7254161550417382E+53</v>
      </c>
      <c r="IWO53" s="1674">
        <f t="shared" ref="IWO53" si="3345">IWM53*(1+3.5%)</f>
        <v>4.8908057204681984E+53</v>
      </c>
      <c r="IWQ53" s="1674">
        <f t="shared" ref="IWQ53" si="3346">IWO53*(1+3.5%)</f>
        <v>5.061983920684585E+53</v>
      </c>
      <c r="IWS53" s="1674">
        <f t="shared" ref="IWS53" si="3347">IWQ53*(1+3.5%)</f>
        <v>5.2391533579085452E+53</v>
      </c>
      <c r="IWU53" s="1674">
        <f t="shared" ref="IWU53" si="3348">IWS53*(1+3.5%)</f>
        <v>5.4225237254353434E+53</v>
      </c>
      <c r="IWW53" s="1674">
        <f t="shared" ref="IWW53" si="3349">IWU53*(1+3.5%)</f>
        <v>5.61231205582558E+53</v>
      </c>
      <c r="IWY53" s="1674">
        <f t="shared" ref="IWY53" si="3350">IWW53*(1+3.5%)</f>
        <v>5.8087429777794748E+53</v>
      </c>
      <c r="IXA53" s="1674">
        <f t="shared" ref="IXA53" si="3351">IWY53*(1+3.5%)</f>
        <v>6.0120489820017563E+53</v>
      </c>
      <c r="IXC53" s="1674">
        <f t="shared" ref="IXC53" si="3352">IXA53*(1+3.5%)</f>
        <v>6.2224706963718176E+53</v>
      </c>
      <c r="IXE53" s="1674">
        <f t="shared" ref="IXE53" si="3353">IXC53*(1+3.5%)</f>
        <v>6.4402571707448309E+53</v>
      </c>
      <c r="IXG53" s="1674">
        <f t="shared" ref="IXG53" si="3354">IXE53*(1+3.5%)</f>
        <v>6.6656661717208994E+53</v>
      </c>
      <c r="IXI53" s="1674">
        <f t="shared" ref="IXI53" si="3355">IXG53*(1+3.5%)</f>
        <v>6.89896448773113E+53</v>
      </c>
      <c r="IXK53" s="1674">
        <f t="shared" ref="IXK53" si="3356">IXI53*(1+3.5%)</f>
        <v>7.1404282448017194E+53</v>
      </c>
      <c r="IXM53" s="1674">
        <f t="shared" ref="IXM53" si="3357">IXK53*(1+3.5%)</f>
        <v>7.3903432333697793E+53</v>
      </c>
      <c r="IXO53" s="1674">
        <f t="shared" ref="IXO53" si="3358">IXM53*(1+3.5%)</f>
        <v>7.6490052465377214E+53</v>
      </c>
      <c r="IXQ53" s="1674">
        <f t="shared" ref="IXQ53" si="3359">IXO53*(1+3.5%)</f>
        <v>7.9167204301665403E+53</v>
      </c>
      <c r="IXS53" s="1674">
        <f t="shared" ref="IXS53" si="3360">IXQ53*(1+3.5%)</f>
        <v>8.1938056452223679E+53</v>
      </c>
      <c r="IXU53" s="1674">
        <f t="shared" ref="IXU53" si="3361">IXS53*(1+3.5%)</f>
        <v>8.4805888428051498E+53</v>
      </c>
      <c r="IXW53" s="1674">
        <f t="shared" ref="IXW53" si="3362">IXU53*(1+3.5%)</f>
        <v>8.7774094523033291E+53</v>
      </c>
      <c r="IXY53" s="1674">
        <f t="shared" ref="IXY53" si="3363">IXW53*(1+3.5%)</f>
        <v>9.0846187831339448E+53</v>
      </c>
      <c r="IYA53" s="1674">
        <f t="shared" ref="IYA53" si="3364">IXY53*(1+3.5%)</f>
        <v>9.402580440543633E+53</v>
      </c>
      <c r="IYC53" s="1674">
        <f t="shared" ref="IYC53" si="3365">IYA53*(1+3.5%)</f>
        <v>9.7316707559626592E+53</v>
      </c>
      <c r="IYE53" s="1674">
        <f t="shared" ref="IYE53" si="3366">IYC53*(1+3.5%)</f>
        <v>1.0072279232421351E+54</v>
      </c>
      <c r="IYG53" s="1674">
        <f t="shared" ref="IYG53" si="3367">IYE53*(1+3.5%)</f>
        <v>1.0424809005556098E+54</v>
      </c>
      <c r="IYI53" s="1674">
        <f t="shared" ref="IYI53" si="3368">IYG53*(1+3.5%)</f>
        <v>1.078967732075056E+54</v>
      </c>
      <c r="IYK53" s="1674">
        <f t="shared" ref="IYK53" si="3369">IYI53*(1+3.5%)</f>
        <v>1.1167316026976829E+54</v>
      </c>
      <c r="IYM53" s="1674">
        <f t="shared" ref="IYM53" si="3370">IYK53*(1+3.5%)</f>
        <v>1.1558172087921016E+54</v>
      </c>
      <c r="IYO53" s="1674">
        <f t="shared" ref="IYO53" si="3371">IYM53*(1+3.5%)</f>
        <v>1.1962708110998251E+54</v>
      </c>
      <c r="IYQ53" s="1674">
        <f t="shared" ref="IYQ53" si="3372">IYO53*(1+3.5%)</f>
        <v>1.2381402894883188E+54</v>
      </c>
      <c r="IYS53" s="1674">
        <f t="shared" ref="IYS53" si="3373">IYQ53*(1+3.5%)</f>
        <v>1.2814751996204099E+54</v>
      </c>
      <c r="IYU53" s="1674">
        <f t="shared" ref="IYU53" si="3374">IYS53*(1+3.5%)</f>
        <v>1.3263268316071241E+54</v>
      </c>
      <c r="IYW53" s="1674">
        <f t="shared" ref="IYW53" si="3375">IYU53*(1+3.5%)</f>
        <v>1.3727482707133734E+54</v>
      </c>
      <c r="IYY53" s="1674">
        <f t="shared" ref="IYY53" si="3376">IYW53*(1+3.5%)</f>
        <v>1.4207944601883412E+54</v>
      </c>
      <c r="IZA53" s="1674">
        <f t="shared" ref="IZA53" si="3377">IYY53*(1+3.5%)</f>
        <v>1.4705222662949331E+54</v>
      </c>
      <c r="IZC53" s="1674">
        <f t="shared" ref="IZC53" si="3378">IZA53*(1+3.5%)</f>
        <v>1.5219905456152557E+54</v>
      </c>
      <c r="IZE53" s="1674">
        <f t="shared" ref="IZE53" si="3379">IZC53*(1+3.5%)</f>
        <v>1.5752602147117896E+54</v>
      </c>
      <c r="IZG53" s="1674">
        <f t="shared" ref="IZG53" si="3380">IZE53*(1+3.5%)</f>
        <v>1.6303943222267023E+54</v>
      </c>
      <c r="IZI53" s="1674">
        <f t="shared" ref="IZI53" si="3381">IZG53*(1+3.5%)</f>
        <v>1.6874581235046367E+54</v>
      </c>
      <c r="IZK53" s="1674">
        <f t="shared" ref="IZK53" si="3382">IZI53*(1+3.5%)</f>
        <v>1.7465191578272987E+54</v>
      </c>
      <c r="IZM53" s="1674">
        <f t="shared" ref="IZM53" si="3383">IZK53*(1+3.5%)</f>
        <v>1.8076473283512539E+54</v>
      </c>
      <c r="IZO53" s="1674">
        <f t="shared" ref="IZO53" si="3384">IZM53*(1+3.5%)</f>
        <v>1.8709149848435477E+54</v>
      </c>
      <c r="IZQ53" s="1674">
        <f t="shared" ref="IZQ53" si="3385">IZO53*(1+3.5%)</f>
        <v>1.9363970093130718E+54</v>
      </c>
      <c r="IZS53" s="1674">
        <f t="shared" ref="IZS53" si="3386">IZQ53*(1+3.5%)</f>
        <v>2.0041709046390293E+54</v>
      </c>
      <c r="IZU53" s="1674">
        <f t="shared" ref="IZU53" si="3387">IZS53*(1+3.5%)</f>
        <v>2.0743168863013951E+54</v>
      </c>
      <c r="IZW53" s="1674">
        <f t="shared" ref="IZW53" si="3388">IZU53*(1+3.5%)</f>
        <v>2.1469179773219437E+54</v>
      </c>
      <c r="IZY53" s="1674">
        <f t="shared" ref="IZY53" si="3389">IZW53*(1+3.5%)</f>
        <v>2.2220601065282117E+54</v>
      </c>
      <c r="JAA53" s="1674">
        <f t="shared" ref="JAA53" si="3390">IZY53*(1+3.5%)</f>
        <v>2.2998322102566988E+54</v>
      </c>
      <c r="JAC53" s="1674">
        <f t="shared" ref="JAC53" si="3391">JAA53*(1+3.5%)</f>
        <v>2.380326337615683E+54</v>
      </c>
      <c r="JAE53" s="1674">
        <f t="shared" ref="JAE53" si="3392">JAC53*(1+3.5%)</f>
        <v>2.4636377594322316E+54</v>
      </c>
      <c r="JAG53" s="1674">
        <f t="shared" ref="JAG53" si="3393">JAE53*(1+3.5%)</f>
        <v>2.5498650810123596E+54</v>
      </c>
      <c r="JAI53" s="1674">
        <f t="shared" ref="JAI53" si="3394">JAG53*(1+3.5%)</f>
        <v>2.6391103588477921E+54</v>
      </c>
      <c r="JAK53" s="1674">
        <f t="shared" ref="JAK53" si="3395">JAI53*(1+3.5%)</f>
        <v>2.7314792214074645E+54</v>
      </c>
      <c r="JAM53" s="1674">
        <f t="shared" ref="JAM53" si="3396">JAK53*(1+3.5%)</f>
        <v>2.8270809941567255E+54</v>
      </c>
      <c r="JAO53" s="1674">
        <f t="shared" ref="JAO53" si="3397">JAM53*(1+3.5%)</f>
        <v>2.9260288289522105E+54</v>
      </c>
      <c r="JAQ53" s="1674">
        <f t="shared" ref="JAQ53" si="3398">JAO53*(1+3.5%)</f>
        <v>3.0284398379655376E+54</v>
      </c>
      <c r="JAS53" s="1674">
        <f t="shared" ref="JAS53" si="3399">JAQ53*(1+3.5%)</f>
        <v>3.1344352322943309E+54</v>
      </c>
      <c r="JAU53" s="1674">
        <f t="shared" ref="JAU53" si="3400">JAS53*(1+3.5%)</f>
        <v>3.2441404654246321E+54</v>
      </c>
      <c r="JAW53" s="1674">
        <f t="shared" ref="JAW53" si="3401">JAU53*(1+3.5%)</f>
        <v>3.3576853817144942E+54</v>
      </c>
      <c r="JAY53" s="1674">
        <f t="shared" ref="JAY53" si="3402">JAW53*(1+3.5%)</f>
        <v>3.4752043700745012E+54</v>
      </c>
      <c r="JBA53" s="1674">
        <f t="shared" ref="JBA53" si="3403">JAY53*(1+3.5%)</f>
        <v>3.5968365230271086E+54</v>
      </c>
      <c r="JBC53" s="1674">
        <f t="shared" ref="JBC53" si="3404">JBA53*(1+3.5%)</f>
        <v>3.7227258013330574E+54</v>
      </c>
      <c r="JBE53" s="1674">
        <f t="shared" ref="JBE53" si="3405">JBC53*(1+3.5%)</f>
        <v>3.8530212043797145E+54</v>
      </c>
      <c r="JBG53" s="1674">
        <f t="shared" ref="JBG53" si="3406">JBE53*(1+3.5%)</f>
        <v>3.9878769465330043E+54</v>
      </c>
      <c r="JBI53" s="1674">
        <f t="shared" ref="JBI53" si="3407">JBG53*(1+3.5%)</f>
        <v>4.1274526396616593E+54</v>
      </c>
      <c r="JBK53" s="1674">
        <f t="shared" ref="JBK53" si="3408">JBI53*(1+3.5%)</f>
        <v>4.2719134820498168E+54</v>
      </c>
      <c r="JBM53" s="1674">
        <f t="shared" ref="JBM53" si="3409">JBK53*(1+3.5%)</f>
        <v>4.4214304539215599E+54</v>
      </c>
      <c r="JBO53" s="1674">
        <f t="shared" ref="JBO53" si="3410">JBM53*(1+3.5%)</f>
        <v>4.576180519808814E+54</v>
      </c>
      <c r="JBQ53" s="1674">
        <f t="shared" ref="JBQ53" si="3411">JBO53*(1+3.5%)</f>
        <v>4.7363468380021219E+54</v>
      </c>
      <c r="JBS53" s="1674">
        <f t="shared" ref="JBS53" si="3412">JBQ53*(1+3.5%)</f>
        <v>4.9021189773321959E+54</v>
      </c>
      <c r="JBU53" s="1674">
        <f t="shared" ref="JBU53" si="3413">JBS53*(1+3.5%)</f>
        <v>5.0736931415388223E+54</v>
      </c>
      <c r="JBW53" s="1674">
        <f t="shared" ref="JBW53" si="3414">JBU53*(1+3.5%)</f>
        <v>5.2512724014926808E+54</v>
      </c>
      <c r="JBY53" s="1674">
        <f t="shared" ref="JBY53" si="3415">JBW53*(1+3.5%)</f>
        <v>5.435066935544924E+54</v>
      </c>
      <c r="JCA53" s="1674">
        <f t="shared" ref="JCA53" si="3416">JBY53*(1+3.5%)</f>
        <v>5.6252942782889956E+54</v>
      </c>
      <c r="JCC53" s="1674">
        <f t="shared" ref="JCC53" si="3417">JCA53*(1+3.5%)</f>
        <v>5.8221795780291103E+54</v>
      </c>
      <c r="JCE53" s="1674">
        <f t="shared" ref="JCE53" si="3418">JCC53*(1+3.5%)</f>
        <v>6.025955863260129E+54</v>
      </c>
      <c r="JCG53" s="1674">
        <f t="shared" ref="JCG53" si="3419">JCE53*(1+3.5%)</f>
        <v>6.2368643184742327E+54</v>
      </c>
      <c r="JCI53" s="1674">
        <f t="shared" ref="JCI53" si="3420">JCG53*(1+3.5%)</f>
        <v>6.4551545696208298E+54</v>
      </c>
      <c r="JCK53" s="1674">
        <f t="shared" ref="JCK53" si="3421">JCI53*(1+3.5%)</f>
        <v>6.6810849795575576E+54</v>
      </c>
      <c r="JCM53" s="1674">
        <f t="shared" ref="JCM53" si="3422">JCK53*(1+3.5%)</f>
        <v>6.914922953842071E+54</v>
      </c>
      <c r="JCO53" s="1674">
        <f t="shared" ref="JCO53" si="3423">JCM53*(1+3.5%)</f>
        <v>7.1569452572265431E+54</v>
      </c>
      <c r="JCQ53" s="1674">
        <f t="shared" ref="JCQ53" si="3424">JCO53*(1+3.5%)</f>
        <v>7.407438341229471E+54</v>
      </c>
      <c r="JCS53" s="1674">
        <f t="shared" ref="JCS53" si="3425">JCQ53*(1+3.5%)</f>
        <v>7.6666986831725024E+54</v>
      </c>
      <c r="JCU53" s="1674">
        <f t="shared" ref="JCU53" si="3426">JCS53*(1+3.5%)</f>
        <v>7.9350331370835399E+54</v>
      </c>
      <c r="JCW53" s="1674">
        <f t="shared" ref="JCW53" si="3427">JCU53*(1+3.5%)</f>
        <v>8.2127592968814636E+54</v>
      </c>
      <c r="JCY53" s="1674">
        <f t="shared" ref="JCY53" si="3428">JCW53*(1+3.5%)</f>
        <v>8.5002058722723148E+54</v>
      </c>
      <c r="JDA53" s="1674">
        <f t="shared" ref="JDA53" si="3429">JCY53*(1+3.5%)</f>
        <v>8.797713077801845E+54</v>
      </c>
      <c r="JDC53" s="1674">
        <f t="shared" ref="JDC53" si="3430">JDA53*(1+3.5%)</f>
        <v>9.1056330355249089E+54</v>
      </c>
      <c r="JDE53" s="1674">
        <f t="shared" ref="JDE53" si="3431">JDC53*(1+3.5%)</f>
        <v>9.4243301917682805E+54</v>
      </c>
      <c r="JDG53" s="1674">
        <f t="shared" ref="JDG53" si="3432">JDE53*(1+3.5%)</f>
        <v>9.7541817484801697E+54</v>
      </c>
      <c r="JDI53" s="1674">
        <f t="shared" ref="JDI53" si="3433">JDG53*(1+3.5%)</f>
        <v>1.0095578109676975E+55</v>
      </c>
      <c r="JDK53" s="1674">
        <f t="shared" ref="JDK53" si="3434">JDI53*(1+3.5%)</f>
        <v>1.0448923343515669E+55</v>
      </c>
      <c r="JDM53" s="1674">
        <f t="shared" ref="JDM53" si="3435">JDK53*(1+3.5%)</f>
        <v>1.0814635660538716E+55</v>
      </c>
      <c r="JDO53" s="1674">
        <f t="shared" ref="JDO53" si="3436">JDM53*(1+3.5%)</f>
        <v>1.119314790865757E+55</v>
      </c>
      <c r="JDQ53" s="1674">
        <f t="shared" ref="JDQ53" si="3437">JDO53*(1+3.5%)</f>
        <v>1.1584908085460584E+55</v>
      </c>
      <c r="JDS53" s="1674">
        <f t="shared" ref="JDS53" si="3438">JDQ53*(1+3.5%)</f>
        <v>1.1990379868451703E+55</v>
      </c>
      <c r="JDU53" s="1674">
        <f t="shared" ref="JDU53" si="3439">JDS53*(1+3.5%)</f>
        <v>1.2410043163847512E+55</v>
      </c>
      <c r="JDW53" s="1674">
        <f t="shared" ref="JDW53" si="3440">JDU53*(1+3.5%)</f>
        <v>1.2844394674582174E+55</v>
      </c>
      <c r="JDY53" s="1674">
        <f t="shared" ref="JDY53" si="3441">JDW53*(1+3.5%)</f>
        <v>1.329394848819255E+55</v>
      </c>
      <c r="JEA53" s="1674">
        <f t="shared" ref="JEA53" si="3442">JDY53*(1+3.5%)</f>
        <v>1.3759236685279288E+55</v>
      </c>
      <c r="JEC53" s="1674">
        <f t="shared" ref="JEC53" si="3443">JEA53*(1+3.5%)</f>
        <v>1.4240809969264062E+55</v>
      </c>
      <c r="JEE53" s="1674">
        <f t="shared" ref="JEE53" si="3444">JEC53*(1+3.5%)</f>
        <v>1.4739238318188303E+55</v>
      </c>
      <c r="JEG53" s="1674">
        <f t="shared" ref="JEG53" si="3445">JEE53*(1+3.5%)</f>
        <v>1.5255111659324891E+55</v>
      </c>
      <c r="JEI53" s="1674">
        <f t="shared" ref="JEI53" si="3446">JEG53*(1+3.5%)</f>
        <v>1.5789040567401262E+55</v>
      </c>
      <c r="JEK53" s="1674">
        <f t="shared" ref="JEK53" si="3447">JEI53*(1+3.5%)</f>
        <v>1.6341656987260305E+55</v>
      </c>
      <c r="JEM53" s="1674">
        <f t="shared" ref="JEM53" si="3448">JEK53*(1+3.5%)</f>
        <v>1.6913614981814414E+55</v>
      </c>
      <c r="JEO53" s="1674">
        <f t="shared" ref="JEO53" si="3449">JEM53*(1+3.5%)</f>
        <v>1.7505591506177918E+55</v>
      </c>
      <c r="JEQ53" s="1674">
        <f t="shared" ref="JEQ53" si="3450">JEO53*(1+3.5%)</f>
        <v>1.8118287208894144E+55</v>
      </c>
      <c r="JES53" s="1674">
        <f t="shared" ref="JES53" si="3451">JEQ53*(1+3.5%)</f>
        <v>1.8752427261205439E+55</v>
      </c>
      <c r="JEU53" s="1674">
        <f t="shared" ref="JEU53" si="3452">JES53*(1+3.5%)</f>
        <v>1.9408762215347627E+55</v>
      </c>
      <c r="JEW53" s="1674">
        <f t="shared" ref="JEW53" si="3453">JEU53*(1+3.5%)</f>
        <v>2.0088068892884794E+55</v>
      </c>
      <c r="JEY53" s="1674">
        <f t="shared" ref="JEY53" si="3454">JEW53*(1+3.5%)</f>
        <v>2.0791151304135759E+55</v>
      </c>
      <c r="JFA53" s="1674">
        <f t="shared" ref="JFA53" si="3455">JEY53*(1+3.5%)</f>
        <v>2.151884159978051E+55</v>
      </c>
      <c r="JFC53" s="1674">
        <f t="shared" ref="JFC53" si="3456">JFA53*(1+3.5%)</f>
        <v>2.2272001055772825E+55</v>
      </c>
      <c r="JFE53" s="1674">
        <f t="shared" ref="JFE53" si="3457">JFC53*(1+3.5%)</f>
        <v>2.3051521092724874E+55</v>
      </c>
      <c r="JFG53" s="1674">
        <f t="shared" ref="JFG53" si="3458">JFE53*(1+3.5%)</f>
        <v>2.3858324330970243E+55</v>
      </c>
      <c r="JFI53" s="1674">
        <f t="shared" ref="JFI53" si="3459">JFG53*(1+3.5%)</f>
        <v>2.4693365682554197E+55</v>
      </c>
      <c r="JFK53" s="1674">
        <f t="shared" ref="JFK53" si="3460">JFI53*(1+3.5%)</f>
        <v>2.5557633481443592E+55</v>
      </c>
      <c r="JFM53" s="1674">
        <f t="shared" ref="JFM53" si="3461">JFK53*(1+3.5%)</f>
        <v>2.6452150653294116E+55</v>
      </c>
      <c r="JFO53" s="1674">
        <f t="shared" ref="JFO53" si="3462">JFM53*(1+3.5%)</f>
        <v>2.7377975926159406E+55</v>
      </c>
      <c r="JFQ53" s="1674">
        <f t="shared" ref="JFQ53" si="3463">JFO53*(1+3.5%)</f>
        <v>2.8336205083574984E+55</v>
      </c>
      <c r="JFS53" s="1674">
        <f t="shared" ref="JFS53" si="3464">JFQ53*(1+3.5%)</f>
        <v>2.9327972261500108E+55</v>
      </c>
      <c r="JFU53" s="1674">
        <f t="shared" ref="JFU53" si="3465">JFS53*(1+3.5%)</f>
        <v>3.0354451290652608E+55</v>
      </c>
      <c r="JFW53" s="1674">
        <f t="shared" ref="JFW53" si="3466">JFU53*(1+3.5%)</f>
        <v>3.1416857085825449E+55</v>
      </c>
      <c r="JFY53" s="1674">
        <f t="shared" ref="JFY53" si="3467">JFW53*(1+3.5%)</f>
        <v>3.2516447083829336E+55</v>
      </c>
      <c r="JGA53" s="1674">
        <f t="shared" ref="JGA53" si="3468">JFY53*(1+3.5%)</f>
        <v>3.3654522731763361E+55</v>
      </c>
      <c r="JGC53" s="1674">
        <f t="shared" ref="JGC53" si="3469">JGA53*(1+3.5%)</f>
        <v>3.4832431027375074E+55</v>
      </c>
      <c r="JGE53" s="1674">
        <f t="shared" ref="JGE53" si="3470">JGC53*(1+3.5%)</f>
        <v>3.6051566113333197E+55</v>
      </c>
      <c r="JGG53" s="1674">
        <f t="shared" ref="JGG53" si="3471">JGE53*(1+3.5%)</f>
        <v>3.7313370927299857E+55</v>
      </c>
      <c r="JGI53" s="1674">
        <f t="shared" ref="JGI53" si="3472">JGG53*(1+3.5%)</f>
        <v>3.8619338909755351E+55</v>
      </c>
      <c r="JGK53" s="1674">
        <f t="shared" ref="JGK53" si="3473">JGI53*(1+3.5%)</f>
        <v>3.9971015771596783E+55</v>
      </c>
      <c r="JGM53" s="1674">
        <f t="shared" ref="JGM53" si="3474">JGK53*(1+3.5%)</f>
        <v>4.1370001323602666E+55</v>
      </c>
      <c r="JGO53" s="1674">
        <f t="shared" ref="JGO53" si="3475">JGM53*(1+3.5%)</f>
        <v>4.2817951369928758E+55</v>
      </c>
      <c r="JGQ53" s="1674">
        <f t="shared" ref="JGQ53" si="3476">JGO53*(1+3.5%)</f>
        <v>4.4316579667876263E+55</v>
      </c>
      <c r="JGS53" s="1674">
        <f t="shared" ref="JGS53" si="3477">JGQ53*(1+3.5%)</f>
        <v>4.586765995625193E+55</v>
      </c>
      <c r="JGU53" s="1674">
        <f t="shared" ref="JGU53" si="3478">JGS53*(1+3.5%)</f>
        <v>4.7473028054720745E+55</v>
      </c>
      <c r="JGW53" s="1674">
        <f t="shared" ref="JGW53" si="3479">JGU53*(1+3.5%)</f>
        <v>4.9134584036635971E+55</v>
      </c>
      <c r="JGY53" s="1674">
        <f t="shared" ref="JGY53" si="3480">JGW53*(1+3.5%)</f>
        <v>5.0854294477918227E+55</v>
      </c>
      <c r="JHA53" s="1674">
        <f t="shared" ref="JHA53" si="3481">JGY53*(1+3.5%)</f>
        <v>5.263419478464536E+55</v>
      </c>
      <c r="JHC53" s="1674">
        <f t="shared" ref="JHC53" si="3482">JHA53*(1+3.5%)</f>
        <v>5.4476391602107946E+55</v>
      </c>
      <c r="JHE53" s="1674">
        <f t="shared" ref="JHE53" si="3483">JHC53*(1+3.5%)</f>
        <v>5.6383065308181721E+55</v>
      </c>
      <c r="JHG53" s="1674">
        <f t="shared" ref="JHG53" si="3484">JHE53*(1+3.5%)</f>
        <v>5.835647259396808E+55</v>
      </c>
      <c r="JHI53" s="1674">
        <f t="shared" ref="JHI53" si="3485">JHG53*(1+3.5%)</f>
        <v>6.0398949134756956E+55</v>
      </c>
      <c r="JHK53" s="1674">
        <f t="shared" ref="JHK53" si="3486">JHI53*(1+3.5%)</f>
        <v>6.2512912354473441E+55</v>
      </c>
      <c r="JHM53" s="1674">
        <f t="shared" ref="JHM53" si="3487">JHK53*(1+3.5%)</f>
        <v>6.4700864286880011E+55</v>
      </c>
      <c r="JHO53" s="1674">
        <f t="shared" ref="JHO53" si="3488">JHM53*(1+3.5%)</f>
        <v>6.6965394536920802E+55</v>
      </c>
      <c r="JHQ53" s="1674">
        <f t="shared" ref="JHQ53" si="3489">JHO53*(1+3.5%)</f>
        <v>6.9309183345713025E+55</v>
      </c>
      <c r="JHS53" s="1674">
        <f t="shared" ref="JHS53" si="3490">JHQ53*(1+3.5%)</f>
        <v>7.1735004762812973E+55</v>
      </c>
      <c r="JHU53" s="1674">
        <f t="shared" ref="JHU53" si="3491">JHS53*(1+3.5%)</f>
        <v>7.4245729929511419E+55</v>
      </c>
      <c r="JHW53" s="1674">
        <f t="shared" ref="JHW53" si="3492">JHU53*(1+3.5%)</f>
        <v>7.6844330477044313E+55</v>
      </c>
      <c r="JHY53" s="1674">
        <f t="shared" ref="JHY53" si="3493">JHW53*(1+3.5%)</f>
        <v>7.953388204374086E+55</v>
      </c>
      <c r="JIA53" s="1674">
        <f t="shared" ref="JIA53" si="3494">JHY53*(1+3.5%)</f>
        <v>8.2317567915271789E+55</v>
      </c>
      <c r="JIC53" s="1674">
        <f t="shared" ref="JIC53" si="3495">JIA53*(1+3.5%)</f>
        <v>8.5198682792306298E+55</v>
      </c>
      <c r="JIE53" s="1674">
        <f t="shared" ref="JIE53" si="3496">JIC53*(1+3.5%)</f>
        <v>8.8180636690037013E+55</v>
      </c>
      <c r="JIG53" s="1674">
        <f t="shared" ref="JIG53" si="3497">JIE53*(1+3.5%)</f>
        <v>9.1266958974188298E+55</v>
      </c>
      <c r="JII53" s="1674">
        <f t="shared" ref="JII53" si="3498">JIG53*(1+3.5%)</f>
        <v>9.4461302538284885E+55</v>
      </c>
      <c r="JIK53" s="1674">
        <f t="shared" ref="JIK53" si="3499">JII53*(1+3.5%)</f>
        <v>9.7767448127124847E+55</v>
      </c>
      <c r="JIM53" s="1674">
        <f t="shared" ref="JIM53" si="3500">JIK53*(1+3.5%)</f>
        <v>1.0118930881157421E+56</v>
      </c>
      <c r="JIO53" s="1674">
        <f t="shared" ref="JIO53" si="3501">JIM53*(1+3.5%)</f>
        <v>1.047309346199793E+56</v>
      </c>
      <c r="JIQ53" s="1674">
        <f t="shared" ref="JIQ53" si="3502">JIO53*(1+3.5%)</f>
        <v>1.0839651733167858E+56</v>
      </c>
      <c r="JIS53" s="1674">
        <f t="shared" ref="JIS53" si="3503">JIQ53*(1+3.5%)</f>
        <v>1.1219039543828732E+56</v>
      </c>
      <c r="JIU53" s="1674">
        <f t="shared" ref="JIU53" si="3504">JIS53*(1+3.5%)</f>
        <v>1.1611705927862737E+56</v>
      </c>
      <c r="JIW53" s="1674">
        <f t="shared" ref="JIW53" si="3505">JIU53*(1+3.5%)</f>
        <v>1.2018115635337932E+56</v>
      </c>
      <c r="JIY53" s="1674">
        <f t="shared" ref="JIY53" si="3506">JIW53*(1+3.5%)</f>
        <v>1.2438749682574758E+56</v>
      </c>
      <c r="JJA53" s="1674">
        <f t="shared" ref="JJA53" si="3507">JIY53*(1+3.5%)</f>
        <v>1.2874105921464875E+56</v>
      </c>
      <c r="JJC53" s="1674">
        <f t="shared" ref="JJC53" si="3508">JJA53*(1+3.5%)</f>
        <v>1.3324699628716144E+56</v>
      </c>
      <c r="JJE53" s="1674">
        <f t="shared" ref="JJE53" si="3509">JJC53*(1+3.5%)</f>
        <v>1.3791064115721207E+56</v>
      </c>
      <c r="JJG53" s="1674">
        <f t="shared" ref="JJG53" si="3510">JJE53*(1+3.5%)</f>
        <v>1.4273751359771448E+56</v>
      </c>
      <c r="JJI53" s="1674">
        <f t="shared" ref="JJI53" si="3511">JJG53*(1+3.5%)</f>
        <v>1.4773332657363448E+56</v>
      </c>
      <c r="JJK53" s="1674">
        <f t="shared" ref="JJK53" si="3512">JJI53*(1+3.5%)</f>
        <v>1.5290399300371167E+56</v>
      </c>
      <c r="JJM53" s="1674">
        <f t="shared" ref="JJM53" si="3513">JJK53*(1+3.5%)</f>
        <v>1.5825563275884156E+56</v>
      </c>
      <c r="JJO53" s="1674">
        <f t="shared" ref="JJO53" si="3514">JJM53*(1+3.5%)</f>
        <v>1.63794579905401E+56</v>
      </c>
      <c r="JJQ53" s="1674">
        <f t="shared" ref="JJQ53" si="3515">JJO53*(1+3.5%)</f>
        <v>1.6952739020209003E+56</v>
      </c>
      <c r="JJS53" s="1674">
        <f t="shared" ref="JJS53" si="3516">JJQ53*(1+3.5%)</f>
        <v>1.7546084885916317E+56</v>
      </c>
      <c r="JJU53" s="1674">
        <f t="shared" ref="JJU53" si="3517">JJS53*(1+3.5%)</f>
        <v>1.8160197856923388E+56</v>
      </c>
      <c r="JJW53" s="1674">
        <f t="shared" ref="JJW53" si="3518">JJU53*(1+3.5%)</f>
        <v>1.8795804781915705E+56</v>
      </c>
      <c r="JJY53" s="1674">
        <f t="shared" ref="JJY53" si="3519">JJW53*(1+3.5%)</f>
        <v>1.9453657949282755E+56</v>
      </c>
      <c r="JKA53" s="1674">
        <f t="shared" ref="JKA53" si="3520">JJY53*(1+3.5%)</f>
        <v>2.013453597750765E+56</v>
      </c>
      <c r="JKC53" s="1674">
        <f t="shared" ref="JKC53" si="3521">JKA53*(1+3.5%)</f>
        <v>2.0839244736720417E+56</v>
      </c>
      <c r="JKE53" s="1674">
        <f t="shared" ref="JKE53" si="3522">JKC53*(1+3.5%)</f>
        <v>2.1568618302505631E+56</v>
      </c>
      <c r="JKG53" s="1674">
        <f t="shared" ref="JKG53" si="3523">JKE53*(1+3.5%)</f>
        <v>2.2323519943093325E+56</v>
      </c>
      <c r="JKI53" s="1674">
        <f t="shared" ref="JKI53" si="3524">JKG53*(1+3.5%)</f>
        <v>2.3104843141101587E+56</v>
      </c>
      <c r="JKK53" s="1674">
        <f t="shared" ref="JKK53" si="3525">JKI53*(1+3.5%)</f>
        <v>2.3913512651040142E+56</v>
      </c>
      <c r="JKM53" s="1674">
        <f t="shared" ref="JKM53" si="3526">JKK53*(1+3.5%)</f>
        <v>2.4750485593826544E+56</v>
      </c>
      <c r="JKO53" s="1674">
        <f t="shared" ref="JKO53" si="3527">JKM53*(1+3.5%)</f>
        <v>2.5616752589610473E+56</v>
      </c>
      <c r="JKQ53" s="1674">
        <f t="shared" ref="JKQ53" si="3528">JKO53*(1+3.5%)</f>
        <v>2.6513338930246839E+56</v>
      </c>
      <c r="JKS53" s="1674">
        <f t="shared" ref="JKS53" si="3529">JKQ53*(1+3.5%)</f>
        <v>2.7441305792805475E+56</v>
      </c>
      <c r="JKU53" s="1674">
        <f t="shared" ref="JKU53" si="3530">JKS53*(1+3.5%)</f>
        <v>2.8401751495553663E+56</v>
      </c>
      <c r="JKW53" s="1674">
        <f t="shared" ref="JKW53" si="3531">JKU53*(1+3.5%)</f>
        <v>2.9395812797898041E+56</v>
      </c>
      <c r="JKY53" s="1674">
        <f t="shared" ref="JKY53" si="3532">JKW53*(1+3.5%)</f>
        <v>3.042466624582447E+56</v>
      </c>
      <c r="JLA53" s="1674">
        <f t="shared" ref="JLA53" si="3533">JKY53*(1+3.5%)</f>
        <v>3.1489529564428324E+56</v>
      </c>
      <c r="JLC53" s="1674">
        <f t="shared" ref="JLC53" si="3534">JLA53*(1+3.5%)</f>
        <v>3.2591663099183314E+56</v>
      </c>
      <c r="JLE53" s="1674">
        <f t="shared" ref="JLE53" si="3535">JLC53*(1+3.5%)</f>
        <v>3.3732371307654728E+56</v>
      </c>
      <c r="JLG53" s="1674">
        <f t="shared" ref="JLG53" si="3536">JLE53*(1+3.5%)</f>
        <v>3.4913004303422643E+56</v>
      </c>
      <c r="JLI53" s="1674">
        <f t="shared" ref="JLI53" si="3537">JLG53*(1+3.5%)</f>
        <v>3.6134959454042432E+56</v>
      </c>
      <c r="JLK53" s="1674">
        <f t="shared" ref="JLK53" si="3538">JLI53*(1+3.5%)</f>
        <v>3.7399683034933917E+56</v>
      </c>
      <c r="JLM53" s="1674">
        <f t="shared" ref="JLM53" si="3539">JLK53*(1+3.5%)</f>
        <v>3.8708671941156601E+56</v>
      </c>
      <c r="JLO53" s="1674">
        <f t="shared" ref="JLO53" si="3540">JLM53*(1+3.5%)</f>
        <v>4.0063475459097077E+56</v>
      </c>
      <c r="JLQ53" s="1674">
        <f t="shared" ref="JLQ53" si="3541">JLO53*(1+3.5%)</f>
        <v>4.1465697100165473E+56</v>
      </c>
      <c r="JLS53" s="1674">
        <f t="shared" ref="JLS53" si="3542">JLQ53*(1+3.5%)</f>
        <v>4.2916996498671265E+56</v>
      </c>
      <c r="JLU53" s="1674">
        <f t="shared" ref="JLU53" si="3543">JLS53*(1+3.5%)</f>
        <v>4.4419091376124756E+56</v>
      </c>
      <c r="JLW53" s="1674">
        <f t="shared" ref="JLW53" si="3544">JLU53*(1+3.5%)</f>
        <v>4.5973759574289118E+56</v>
      </c>
      <c r="JLY53" s="1674">
        <f t="shared" ref="JLY53" si="3545">JLW53*(1+3.5%)</f>
        <v>4.7582841159389233E+56</v>
      </c>
      <c r="JMA53" s="1674">
        <f t="shared" ref="JMA53" si="3546">JLY53*(1+3.5%)</f>
        <v>4.9248240599967851E+56</v>
      </c>
      <c r="JMC53" s="1674">
        <f t="shared" ref="JMC53" si="3547">JMA53*(1+3.5%)</f>
        <v>5.0971929020966725E+56</v>
      </c>
      <c r="JME53" s="1674">
        <f t="shared" ref="JME53" si="3548">JMC53*(1+3.5%)</f>
        <v>5.2755946536700555E+56</v>
      </c>
      <c r="JMG53" s="1674">
        <f t="shared" ref="JMG53" si="3549">JME53*(1+3.5%)</f>
        <v>5.4602404665485066E+56</v>
      </c>
      <c r="JMI53" s="1674">
        <f t="shared" ref="JMI53" si="3550">JMG53*(1+3.5%)</f>
        <v>5.6513488828777037E+56</v>
      </c>
      <c r="JMK53" s="1674">
        <f t="shared" ref="JMK53" si="3551">JMI53*(1+3.5%)</f>
        <v>5.8491460937784231E+56</v>
      </c>
      <c r="JMM53" s="1674">
        <f t="shared" ref="JMM53" si="3552">JMK53*(1+3.5%)</f>
        <v>6.0538662070606671E+56</v>
      </c>
      <c r="JMO53" s="1674">
        <f t="shared" ref="JMO53" si="3553">JMM53*(1+3.5%)</f>
        <v>6.2657515243077897E+56</v>
      </c>
      <c r="JMQ53" s="1674">
        <f t="shared" ref="JMQ53" si="3554">JMO53*(1+3.5%)</f>
        <v>6.4850528276585621E+56</v>
      </c>
      <c r="JMS53" s="1674">
        <f t="shared" ref="JMS53" si="3555">JMQ53*(1+3.5%)</f>
        <v>6.7120296766266113E+56</v>
      </c>
      <c r="JMU53" s="1674">
        <f t="shared" ref="JMU53" si="3556">JMS53*(1+3.5%)</f>
        <v>6.9469507153085421E+56</v>
      </c>
      <c r="JMW53" s="1674">
        <f t="shared" ref="JMW53" si="3557">JMU53*(1+3.5%)</f>
        <v>7.1900939903443403E+56</v>
      </c>
      <c r="JMY53" s="1674">
        <f t="shared" ref="JMY53" si="3558">JMW53*(1+3.5%)</f>
        <v>7.441747280006392E+56</v>
      </c>
      <c r="JNA53" s="1674">
        <f t="shared" ref="JNA53" si="3559">JMY53*(1+3.5%)</f>
        <v>7.7022084348066151E+56</v>
      </c>
      <c r="JNC53" s="1674">
        <f t="shared" ref="JNC53" si="3560">JNA53*(1+3.5%)</f>
        <v>7.9717857300248461E+56</v>
      </c>
      <c r="JNE53" s="1674">
        <f t="shared" ref="JNE53" si="3561">JNC53*(1+3.5%)</f>
        <v>8.2507982305757154E+56</v>
      </c>
      <c r="JNG53" s="1674">
        <f t="shared" ref="JNG53" si="3562">JNE53*(1+3.5%)</f>
        <v>8.5395761686458641E+56</v>
      </c>
      <c r="JNI53" s="1674">
        <f t="shared" ref="JNI53" si="3563">JNG53*(1+3.5%)</f>
        <v>8.8384613345484694E+56</v>
      </c>
      <c r="JNK53" s="1674">
        <f t="shared" ref="JNK53" si="3564">JNI53*(1+3.5%)</f>
        <v>9.1478074812576655E+56</v>
      </c>
      <c r="JNM53" s="1674">
        <f t="shared" ref="JNM53" si="3565">JNK53*(1+3.5%)</f>
        <v>9.4679807431016836E+56</v>
      </c>
      <c r="JNO53" s="1674">
        <f t="shared" ref="JNO53" si="3566">JNM53*(1+3.5%)</f>
        <v>9.7993600691102415E+56</v>
      </c>
      <c r="JNQ53" s="1674">
        <f t="shared" ref="JNQ53" si="3567">JNO53*(1+3.5%)</f>
        <v>1.01423376715291E+57</v>
      </c>
      <c r="JNS53" s="1674">
        <f t="shared" ref="JNS53" si="3568">JNQ53*(1+3.5%)</f>
        <v>1.0497319490032617E+57</v>
      </c>
      <c r="JNU53" s="1674">
        <f t="shared" ref="JNU53" si="3569">JNS53*(1+3.5%)</f>
        <v>1.0864725672183758E+57</v>
      </c>
      <c r="JNW53" s="1674">
        <f t="shared" ref="JNW53" si="3570">JNU53*(1+3.5%)</f>
        <v>1.1244991070710189E+57</v>
      </c>
      <c r="JNY53" s="1674">
        <f t="shared" ref="JNY53" si="3571">JNW53*(1+3.5%)</f>
        <v>1.1638565758185044E+57</v>
      </c>
      <c r="JOA53" s="1674">
        <f t="shared" ref="JOA53" si="3572">JNY53*(1+3.5%)</f>
        <v>1.204591555972152E+57</v>
      </c>
      <c r="JOC53" s="1674">
        <f t="shared" ref="JOC53" si="3573">JOA53*(1+3.5%)</f>
        <v>1.2467522604311771E+57</v>
      </c>
      <c r="JOE53" s="1674">
        <f t="shared" ref="JOE53" si="3574">JOC53*(1+3.5%)</f>
        <v>1.2903885895462682E+57</v>
      </c>
      <c r="JOG53" s="1674">
        <f t="shared" ref="JOG53" si="3575">JOE53*(1+3.5%)</f>
        <v>1.3355521901803875E+57</v>
      </c>
      <c r="JOI53" s="1674">
        <f t="shared" ref="JOI53" si="3576">JOG53*(1+3.5%)</f>
        <v>1.382296516836701E+57</v>
      </c>
      <c r="JOK53" s="1674">
        <f t="shared" ref="JOK53" si="3577">JOI53*(1+3.5%)</f>
        <v>1.4306768949259854E+57</v>
      </c>
      <c r="JOM53" s="1674">
        <f t="shared" ref="JOM53" si="3578">JOK53*(1+3.5%)</f>
        <v>1.4807505862483948E+57</v>
      </c>
      <c r="JOO53" s="1674">
        <f t="shared" ref="JOO53" si="3579">JOM53*(1+3.5%)</f>
        <v>1.5325768567670886E+57</v>
      </c>
      <c r="JOQ53" s="1674">
        <f t="shared" ref="JOQ53" si="3580">JOO53*(1+3.5%)</f>
        <v>1.5862170467539364E+57</v>
      </c>
      <c r="JOS53" s="1674">
        <f t="shared" ref="JOS53" si="3581">JOQ53*(1+3.5%)</f>
        <v>1.6417346433903241E+57</v>
      </c>
      <c r="JOU53" s="1674">
        <f t="shared" ref="JOU53" si="3582">JOS53*(1+3.5%)</f>
        <v>1.6991953559089853E+57</v>
      </c>
      <c r="JOW53" s="1674">
        <f t="shared" ref="JOW53" si="3583">JOU53*(1+3.5%)</f>
        <v>1.7586671933657996E+57</v>
      </c>
      <c r="JOY53" s="1674">
        <f t="shared" ref="JOY53" si="3584">JOW53*(1+3.5%)</f>
        <v>1.8202205451336026E+57</v>
      </c>
      <c r="JPA53" s="1674">
        <f t="shared" ref="JPA53" si="3585">JOY53*(1+3.5%)</f>
        <v>1.8839282642132786E+57</v>
      </c>
      <c r="JPC53" s="1674">
        <f t="shared" ref="JPC53" si="3586">JPA53*(1+3.5%)</f>
        <v>1.9498657534607432E+57</v>
      </c>
      <c r="JPE53" s="1674">
        <f t="shared" ref="JPE53" si="3587">JPC53*(1+3.5%)</f>
        <v>2.0181110548318692E+57</v>
      </c>
      <c r="JPG53" s="1674">
        <f t="shared" ref="JPG53" si="3588">JPE53*(1+3.5%)</f>
        <v>2.0887449417509843E+57</v>
      </c>
      <c r="JPI53" s="1674">
        <f t="shared" ref="JPI53" si="3589">JPG53*(1+3.5%)</f>
        <v>2.1618510147122687E+57</v>
      </c>
      <c r="JPK53" s="1674">
        <f t="shared" ref="JPK53" si="3590">JPI53*(1+3.5%)</f>
        <v>2.237515800227198E+57</v>
      </c>
      <c r="JPM53" s="1674">
        <f t="shared" ref="JPM53" si="3591">JPK53*(1+3.5%)</f>
        <v>2.3158288532351498E+57</v>
      </c>
      <c r="JPO53" s="1674">
        <f t="shared" ref="JPO53" si="3592">JPM53*(1+3.5%)</f>
        <v>2.3968828630983799E+57</v>
      </c>
      <c r="JPQ53" s="1674">
        <f t="shared" ref="JPQ53" si="3593">JPO53*(1+3.5%)</f>
        <v>2.4807737633068231E+57</v>
      </c>
      <c r="JPS53" s="1674">
        <f t="shared" ref="JPS53" si="3594">JPQ53*(1+3.5%)</f>
        <v>2.5676008450225616E+57</v>
      </c>
      <c r="JPU53" s="1674">
        <f t="shared" ref="JPU53" si="3595">JPS53*(1+3.5%)</f>
        <v>2.6574668745983512E+57</v>
      </c>
      <c r="JPW53" s="1674">
        <f t="shared" ref="JPW53" si="3596">JPU53*(1+3.5%)</f>
        <v>2.7504782152092933E+57</v>
      </c>
      <c r="JPY53" s="1674">
        <f t="shared" ref="JPY53" si="3597">JPW53*(1+3.5%)</f>
        <v>2.8467449527416185E+57</v>
      </c>
      <c r="JQA53" s="1674">
        <f t="shared" ref="JQA53" si="3598">JPY53*(1+3.5%)</f>
        <v>2.9463810260875748E+57</v>
      </c>
      <c r="JQC53" s="1674">
        <f t="shared" ref="JQC53" si="3599">JQA53*(1+3.5%)</f>
        <v>3.0495043620006398E+57</v>
      </c>
      <c r="JQE53" s="1674">
        <f t="shared" ref="JQE53" si="3600">JQC53*(1+3.5%)</f>
        <v>3.1562370146706618E+57</v>
      </c>
      <c r="JQG53" s="1674">
        <f t="shared" ref="JQG53" si="3601">JQE53*(1+3.5%)</f>
        <v>3.2667053101841345E+57</v>
      </c>
      <c r="JQI53" s="1674">
        <f t="shared" ref="JQI53" si="3602">JQG53*(1+3.5%)</f>
        <v>3.3810399960405792E+57</v>
      </c>
      <c r="JQK53" s="1674">
        <f t="shared" ref="JQK53" si="3603">JQI53*(1+3.5%)</f>
        <v>3.4993763959019991E+57</v>
      </c>
      <c r="JQM53" s="1674">
        <f t="shared" ref="JQM53" si="3604">JQK53*(1+3.5%)</f>
        <v>3.6218545697585691E+57</v>
      </c>
      <c r="JQO53" s="1674">
        <f t="shared" ref="JQO53" si="3605">JQM53*(1+3.5%)</f>
        <v>3.7486194797001187E+57</v>
      </c>
      <c r="JQQ53" s="1674">
        <f t="shared" ref="JQQ53" si="3606">JQO53*(1+3.5%)</f>
        <v>3.8798211614896224E+57</v>
      </c>
      <c r="JQS53" s="1674">
        <f t="shared" ref="JQS53" si="3607">JQQ53*(1+3.5%)</f>
        <v>4.0156149021417591E+57</v>
      </c>
      <c r="JQU53" s="1674">
        <f t="shared" ref="JQU53" si="3608">JQS53*(1+3.5%)</f>
        <v>4.15616142371672E+57</v>
      </c>
      <c r="JQW53" s="1674">
        <f t="shared" ref="JQW53" si="3609">JQU53*(1+3.5%)</f>
        <v>4.3016270735468047E+57</v>
      </c>
      <c r="JQY53" s="1674">
        <f t="shared" ref="JQY53" si="3610">JQW53*(1+3.5%)</f>
        <v>4.4521840211209425E+57</v>
      </c>
      <c r="JRA53" s="1674">
        <f t="shared" ref="JRA53" si="3611">JQY53*(1+3.5%)</f>
        <v>4.6080104618601752E+57</v>
      </c>
      <c r="JRC53" s="1674">
        <f t="shared" ref="JRC53" si="3612">JRA53*(1+3.5%)</f>
        <v>4.7692908280252812E+57</v>
      </c>
      <c r="JRE53" s="1674">
        <f t="shared" ref="JRE53" si="3613">JRC53*(1+3.5%)</f>
        <v>4.9362160070061656E+57</v>
      </c>
      <c r="JRG53" s="1674">
        <f t="shared" ref="JRG53" si="3614">JRE53*(1+3.5%)</f>
        <v>5.108983567251381E+57</v>
      </c>
      <c r="JRI53" s="1674">
        <f t="shared" ref="JRI53" si="3615">JRG53*(1+3.5%)</f>
        <v>5.2877979921051786E+57</v>
      </c>
      <c r="JRK53" s="1674">
        <f t="shared" ref="JRK53" si="3616">JRI53*(1+3.5%)</f>
        <v>5.4728709218288593E+57</v>
      </c>
      <c r="JRM53" s="1674">
        <f t="shared" ref="JRM53" si="3617">JRK53*(1+3.5%)</f>
        <v>5.6644214040928687E+57</v>
      </c>
      <c r="JRO53" s="1674">
        <f t="shared" ref="JRO53" si="3618">JRM53*(1+3.5%)</f>
        <v>5.8626761532361187E+57</v>
      </c>
      <c r="JRQ53" s="1674">
        <f t="shared" ref="JRQ53" si="3619">JRO53*(1+3.5%)</f>
        <v>6.0678698185993823E+57</v>
      </c>
      <c r="JRS53" s="1674">
        <f t="shared" ref="JRS53" si="3620">JRQ53*(1+3.5%)</f>
        <v>6.2802452622503608E+57</v>
      </c>
      <c r="JRU53" s="1674">
        <f t="shared" ref="JRU53" si="3621">JRS53*(1+3.5%)</f>
        <v>6.5000538464291227E+57</v>
      </c>
      <c r="JRW53" s="1674">
        <f t="shared" ref="JRW53" si="3622">JRU53*(1+3.5%)</f>
        <v>6.7275557310541418E+57</v>
      </c>
      <c r="JRY53" s="1674">
        <f t="shared" ref="JRY53" si="3623">JRW53*(1+3.5%)</f>
        <v>6.9630201816410363E+57</v>
      </c>
      <c r="JSA53" s="1674">
        <f t="shared" ref="JSA53" si="3624">JRY53*(1+3.5%)</f>
        <v>7.2067258879984718E+57</v>
      </c>
      <c r="JSC53" s="1674">
        <f t="shared" ref="JSC53" si="3625">JSA53*(1+3.5%)</f>
        <v>7.4589612940784184E+57</v>
      </c>
      <c r="JSE53" s="1674">
        <f t="shared" ref="JSE53" si="3626">JSC53*(1+3.5%)</f>
        <v>7.7200249393711629E+57</v>
      </c>
      <c r="JSG53" s="1674">
        <f t="shared" ref="JSG53" si="3627">JSE53*(1+3.5%)</f>
        <v>7.9902258122491528E+57</v>
      </c>
      <c r="JSI53" s="1674">
        <f t="shared" ref="JSI53" si="3628">JSG53*(1+3.5%)</f>
        <v>8.2698837156778725E+57</v>
      </c>
      <c r="JSK53" s="1674">
        <f t="shared" ref="JSK53" si="3629">JSI53*(1+3.5%)</f>
        <v>8.5593296457265967E+57</v>
      </c>
      <c r="JSM53" s="1674">
        <f t="shared" ref="JSM53" si="3630">JSK53*(1+3.5%)</f>
        <v>8.8589061833270268E+57</v>
      </c>
      <c r="JSO53" s="1674">
        <f t="shared" ref="JSO53" si="3631">JSM53*(1+3.5%)</f>
        <v>9.1689678997434718E+57</v>
      </c>
      <c r="JSQ53" s="1674">
        <f t="shared" ref="JSQ53" si="3632">JSO53*(1+3.5%)</f>
        <v>9.489881776234492E+57</v>
      </c>
      <c r="JSS53" s="1674">
        <f t="shared" ref="JSS53" si="3633">JSQ53*(1+3.5%)</f>
        <v>9.8220276384026987E+57</v>
      </c>
      <c r="JSU53" s="1674">
        <f t="shared" ref="JSU53" si="3634">JSS53*(1+3.5%)</f>
        <v>1.0165798605746792E+58</v>
      </c>
      <c r="JSW53" s="1674">
        <f t="shared" ref="JSW53" si="3635">JSU53*(1+3.5%)</f>
        <v>1.0521601556947928E+58</v>
      </c>
      <c r="JSY53" s="1674">
        <f t="shared" ref="JSY53" si="3636">JSW53*(1+3.5%)</f>
        <v>1.0889857611441106E+58</v>
      </c>
      <c r="JTA53" s="1674">
        <f t="shared" ref="JTA53" si="3637">JSY53*(1+3.5%)</f>
        <v>1.1271002627841543E+58</v>
      </c>
      <c r="JTC53" s="1674">
        <f t="shared" ref="JTC53" si="3638">JTA53*(1+3.5%)</f>
        <v>1.1665487719815997E+58</v>
      </c>
      <c r="JTE53" s="1674">
        <f t="shared" ref="JTE53" si="3639">JTC53*(1+3.5%)</f>
        <v>1.2073779790009555E+58</v>
      </c>
      <c r="JTG53" s="1674">
        <f t="shared" ref="JTG53" si="3640">JTE53*(1+3.5%)</f>
        <v>1.2496362082659889E+58</v>
      </c>
      <c r="JTI53" s="1674">
        <f t="shared" ref="JTI53" si="3641">JTG53*(1+3.5%)</f>
        <v>1.2933734755552984E+58</v>
      </c>
      <c r="JTK53" s="1674">
        <f t="shared" ref="JTK53" si="3642">JTI53*(1+3.5%)</f>
        <v>1.3386415471997337E+58</v>
      </c>
      <c r="JTM53" s="1674">
        <f t="shared" ref="JTM53" si="3643">JTK53*(1+3.5%)</f>
        <v>1.3854940013517242E+58</v>
      </c>
      <c r="JTO53" s="1674">
        <f t="shared" ref="JTO53" si="3644">JTM53*(1+3.5%)</f>
        <v>1.4339862913990345E+58</v>
      </c>
      <c r="JTQ53" s="1674">
        <f t="shared" ref="JTQ53" si="3645">JTO53*(1+3.5%)</f>
        <v>1.4841758115980005E+58</v>
      </c>
      <c r="JTS53" s="1674">
        <f t="shared" ref="JTS53" si="3646">JTQ53*(1+3.5%)</f>
        <v>1.5361219650039304E+58</v>
      </c>
      <c r="JTU53" s="1674">
        <f t="shared" ref="JTU53" si="3647">JTS53*(1+3.5%)</f>
        <v>1.5898862337790679E+58</v>
      </c>
      <c r="JTW53" s="1674">
        <f t="shared" ref="JTW53" si="3648">JTU53*(1+3.5%)</f>
        <v>1.6455322519613352E+58</v>
      </c>
      <c r="JTY53" s="1674">
        <f t="shared" ref="JTY53" si="3649">JTW53*(1+3.5%)</f>
        <v>1.7031258807799817E+58</v>
      </c>
      <c r="JUA53" s="1674">
        <f t="shared" ref="JUA53" si="3650">JTY53*(1+3.5%)</f>
        <v>1.762735286607281E+58</v>
      </c>
      <c r="JUC53" s="1674">
        <f t="shared" ref="JUC53" si="3651">JUA53*(1+3.5%)</f>
        <v>1.8244310216385356E+58</v>
      </c>
      <c r="JUE53" s="1674">
        <f t="shared" ref="JUE53" si="3652">JUC53*(1+3.5%)</f>
        <v>1.8882861073958842E+58</v>
      </c>
      <c r="JUG53" s="1674">
        <f t="shared" ref="JUG53" si="3653">JUE53*(1+3.5%)</f>
        <v>1.9543761211547399E+58</v>
      </c>
      <c r="JUI53" s="1674">
        <f t="shared" ref="JUI53" si="3654">JUG53*(1+3.5%)</f>
        <v>2.0227792853951556E+58</v>
      </c>
      <c r="JUK53" s="1674">
        <f t="shared" ref="JUK53" si="3655">JUI53*(1+3.5%)</f>
        <v>2.0935765603839859E+58</v>
      </c>
      <c r="JUM53" s="1674">
        <f t="shared" ref="JUM53" si="3656">JUK53*(1+3.5%)</f>
        <v>2.1668517399974251E+58</v>
      </c>
      <c r="JUO53" s="1674">
        <f t="shared" ref="JUO53" si="3657">JUM53*(1+3.5%)</f>
        <v>2.2426915508973349E+58</v>
      </c>
      <c r="JUQ53" s="1674">
        <f t="shared" ref="JUQ53" si="3658">JUO53*(1+3.5%)</f>
        <v>2.3211857551787415E+58</v>
      </c>
      <c r="JUS53" s="1674">
        <f t="shared" ref="JUS53" si="3659">JUQ53*(1+3.5%)</f>
        <v>2.4024272566099974E+58</v>
      </c>
      <c r="JUU53" s="1674">
        <f t="shared" ref="JUU53" si="3660">JUS53*(1+3.5%)</f>
        <v>2.4865122105913472E+58</v>
      </c>
      <c r="JUW53" s="1674">
        <f t="shared" ref="JUW53" si="3661">JUU53*(1+3.5%)</f>
        <v>2.5735401379620444E+58</v>
      </c>
      <c r="JUY53" s="1674">
        <f t="shared" ref="JUY53" si="3662">JUW53*(1+3.5%)</f>
        <v>2.6636140427907158E+58</v>
      </c>
      <c r="JVA53" s="1674">
        <f t="shared" ref="JVA53" si="3663">JUY53*(1+3.5%)</f>
        <v>2.7568405342883904E+58</v>
      </c>
      <c r="JVC53" s="1674">
        <f t="shared" ref="JVC53" si="3664">JVA53*(1+3.5%)</f>
        <v>2.8533299529884838E+58</v>
      </c>
      <c r="JVE53" s="1674">
        <f t="shared" ref="JVE53" si="3665">JVC53*(1+3.5%)</f>
        <v>2.9531965013430805E+58</v>
      </c>
      <c r="JVG53" s="1674">
        <f t="shared" ref="JVG53" si="3666">JVE53*(1+3.5%)</f>
        <v>3.0565583788900881E+58</v>
      </c>
      <c r="JVI53" s="1674">
        <f t="shared" ref="JVI53" si="3667">JVG53*(1+3.5%)</f>
        <v>3.1635379221512407E+58</v>
      </c>
      <c r="JVK53" s="1674">
        <f t="shared" ref="JVK53" si="3668">JVI53*(1+3.5%)</f>
        <v>3.2742617494265337E+58</v>
      </c>
      <c r="JVM53" s="1674">
        <f t="shared" ref="JVM53" si="3669">JVK53*(1+3.5%)</f>
        <v>3.3888609106564622E+58</v>
      </c>
      <c r="JVO53" s="1674">
        <f t="shared" ref="JVO53" si="3670">JVM53*(1+3.5%)</f>
        <v>3.5074710425294379E+58</v>
      </c>
      <c r="JVQ53" s="1674">
        <f t="shared" ref="JVQ53" si="3671">JVO53*(1+3.5%)</f>
        <v>3.6302325290179677E+58</v>
      </c>
      <c r="JVS53" s="1674">
        <f t="shared" ref="JVS53" si="3672">JVQ53*(1+3.5%)</f>
        <v>3.7572906675335963E+58</v>
      </c>
      <c r="JVU53" s="1674">
        <f t="shared" ref="JVU53" si="3673">JVS53*(1+3.5%)</f>
        <v>3.8887958408972719E+58</v>
      </c>
      <c r="JVW53" s="1674">
        <f t="shared" ref="JVW53" si="3674">JVU53*(1+3.5%)</f>
        <v>4.0249036953286763E+58</v>
      </c>
      <c r="JVY53" s="1674">
        <f t="shared" ref="JVY53" si="3675">JVW53*(1+3.5%)</f>
        <v>4.1657753246651799E+58</v>
      </c>
      <c r="JWA53" s="1674">
        <f t="shared" ref="JWA53" si="3676">JVY53*(1+3.5%)</f>
        <v>4.3115774610284607E+58</v>
      </c>
      <c r="JWC53" s="1674">
        <f t="shared" ref="JWC53" si="3677">JWA53*(1+3.5%)</f>
        <v>4.4624826721644562E+58</v>
      </c>
      <c r="JWE53" s="1674">
        <f t="shared" ref="JWE53" si="3678">JWC53*(1+3.5%)</f>
        <v>4.6186695656902116E+58</v>
      </c>
      <c r="JWG53" s="1674">
        <f t="shared" ref="JWG53" si="3679">JWE53*(1+3.5%)</f>
        <v>4.7803230004893685E+58</v>
      </c>
      <c r="JWI53" s="1674">
        <f t="shared" ref="JWI53" si="3680">JWG53*(1+3.5%)</f>
        <v>4.9476343055064962E+58</v>
      </c>
      <c r="JWK53" s="1674">
        <f t="shared" ref="JWK53" si="3681">JWI53*(1+3.5%)</f>
        <v>5.1208015061992229E+58</v>
      </c>
      <c r="JWM53" s="1674">
        <f t="shared" ref="JWM53" si="3682">JWK53*(1+3.5%)</f>
        <v>5.3000295589161949E+58</v>
      </c>
      <c r="JWO53" s="1674">
        <f t="shared" ref="JWO53" si="3683">JWM53*(1+3.5%)</f>
        <v>5.4855305934782618E+58</v>
      </c>
      <c r="JWQ53" s="1674">
        <f t="shared" ref="JWQ53" si="3684">JWO53*(1+3.5%)</f>
        <v>5.6775241642500001E+58</v>
      </c>
      <c r="JWS53" s="1674">
        <f t="shared" ref="JWS53" si="3685">JWQ53*(1+3.5%)</f>
        <v>5.8762375099987494E+58</v>
      </c>
      <c r="JWU53" s="1674">
        <f t="shared" ref="JWU53" si="3686">JWS53*(1+3.5%)</f>
        <v>6.0819058228487049E+58</v>
      </c>
      <c r="JWW53" s="1674">
        <f t="shared" ref="JWW53" si="3687">JWU53*(1+3.5%)</f>
        <v>6.2947725266484089E+58</v>
      </c>
      <c r="JWY53" s="1674">
        <f t="shared" ref="JWY53" si="3688">JWW53*(1+3.5%)</f>
        <v>6.5150895650811023E+58</v>
      </c>
      <c r="JXA53" s="1674">
        <f t="shared" ref="JXA53" si="3689">JWY53*(1+3.5%)</f>
        <v>6.7431176998589408E+58</v>
      </c>
      <c r="JXC53" s="1674">
        <f t="shared" ref="JXC53" si="3690">JXA53*(1+3.5%)</f>
        <v>6.979126819354003E+58</v>
      </c>
      <c r="JXE53" s="1674">
        <f t="shared" ref="JXE53" si="3691">JXC53*(1+3.5%)</f>
        <v>7.2233962580313924E+58</v>
      </c>
      <c r="JXG53" s="1674">
        <f t="shared" ref="JXG53" si="3692">JXE53*(1+3.5%)</f>
        <v>7.4762151270624911E+58</v>
      </c>
      <c r="JXI53" s="1674">
        <f t="shared" ref="JXI53" si="3693">JXG53*(1+3.5%)</f>
        <v>7.7378826565096774E+58</v>
      </c>
      <c r="JXK53" s="1674">
        <f t="shared" ref="JXK53" si="3694">JXI53*(1+3.5%)</f>
        <v>8.0087085494875158E+58</v>
      </c>
      <c r="JXM53" s="1674">
        <f t="shared" ref="JXM53" si="3695">JXK53*(1+3.5%)</f>
        <v>8.2890133487195785E+58</v>
      </c>
      <c r="JXO53" s="1674">
        <f t="shared" ref="JXO53" si="3696">JXM53*(1+3.5%)</f>
        <v>8.5791288159247627E+58</v>
      </c>
      <c r="JXQ53" s="1674">
        <f t="shared" ref="JXQ53" si="3697">JXO53*(1+3.5%)</f>
        <v>8.8793983244821289E+58</v>
      </c>
      <c r="JXS53" s="1674">
        <f t="shared" ref="JXS53" si="3698">JXQ53*(1+3.5%)</f>
        <v>9.1901772658390027E+58</v>
      </c>
      <c r="JXU53" s="1674">
        <f t="shared" ref="JXU53" si="3699">JXS53*(1+3.5%)</f>
        <v>9.5118334701433666E+58</v>
      </c>
      <c r="JXW53" s="1674">
        <f t="shared" ref="JXW53" si="3700">JXU53*(1+3.5%)</f>
        <v>9.8447476415983837E+58</v>
      </c>
      <c r="JXY53" s="1674">
        <f t="shared" ref="JXY53" si="3701">JXW53*(1+3.5%)</f>
        <v>1.0189313809054327E+59</v>
      </c>
      <c r="JYA53" s="1674">
        <f t="shared" ref="JYA53" si="3702">JXY53*(1+3.5%)</f>
        <v>1.0545939792371227E+59</v>
      </c>
      <c r="JYC53" s="1674">
        <f t="shared" ref="JYC53" si="3703">JYA53*(1+3.5%)</f>
        <v>1.0915047685104221E+59</v>
      </c>
      <c r="JYE53" s="1674">
        <f t="shared" ref="JYE53" si="3704">JYC53*(1+3.5%)</f>
        <v>1.1297074354082867E+59</v>
      </c>
      <c r="JYG53" s="1674">
        <f t="shared" ref="JYG53" si="3705">JYE53*(1+3.5%)</f>
        <v>1.1692471956475767E+59</v>
      </c>
      <c r="JYI53" s="1674">
        <f t="shared" ref="JYI53" si="3706">JYG53*(1+3.5%)</f>
        <v>1.2101708474952418E+59</v>
      </c>
      <c r="JYK53" s="1674">
        <f t="shared" ref="JYK53" si="3707">JYI53*(1+3.5%)</f>
        <v>1.2525268271575751E+59</v>
      </c>
      <c r="JYM53" s="1674">
        <f t="shared" ref="JYM53" si="3708">JYK53*(1+3.5%)</f>
        <v>1.2963652661080902E+59</v>
      </c>
      <c r="JYO53" s="1674">
        <f t="shared" ref="JYO53" si="3709">JYM53*(1+3.5%)</f>
        <v>1.3417380504218733E+59</v>
      </c>
      <c r="JYQ53" s="1674">
        <f t="shared" ref="JYQ53" si="3710">JYO53*(1+3.5%)</f>
        <v>1.3886988821866387E+59</v>
      </c>
      <c r="JYS53" s="1674">
        <f t="shared" ref="JYS53" si="3711">JYQ53*(1+3.5%)</f>
        <v>1.437303343063171E+59</v>
      </c>
      <c r="JYU53" s="1674">
        <f t="shared" ref="JYU53" si="3712">JYS53*(1+3.5%)</f>
        <v>1.4876089600703817E+59</v>
      </c>
      <c r="JYW53" s="1674">
        <f t="shared" ref="JYW53" si="3713">JYU53*(1+3.5%)</f>
        <v>1.5396752736728449E+59</v>
      </c>
      <c r="JYY53" s="1674">
        <f t="shared" ref="JYY53" si="3714">JYW53*(1+3.5%)</f>
        <v>1.5935639082513943E+59</v>
      </c>
      <c r="JZA53" s="1674">
        <f t="shared" ref="JZA53" si="3715">JYY53*(1+3.5%)</f>
        <v>1.6493386450401929E+59</v>
      </c>
      <c r="JZC53" s="1674">
        <f t="shared" ref="JZC53" si="3716">JZA53*(1+3.5%)</f>
        <v>1.7070654976165995E+59</v>
      </c>
      <c r="JZE53" s="1674">
        <f t="shared" ref="JZE53" si="3717">JZC53*(1+3.5%)</f>
        <v>1.7668127900331805E+59</v>
      </c>
      <c r="JZG53" s="1674">
        <f t="shared" ref="JZG53" si="3718">JZE53*(1+3.5%)</f>
        <v>1.8286512376843417E+59</v>
      </c>
      <c r="JZI53" s="1674">
        <f t="shared" ref="JZI53" si="3719">JZG53*(1+3.5%)</f>
        <v>1.8926540310032936E+59</v>
      </c>
      <c r="JZK53" s="1674">
        <f t="shared" ref="JZK53" si="3720">JZI53*(1+3.5%)</f>
        <v>1.9588969220884086E+59</v>
      </c>
      <c r="JZM53" s="1674">
        <f t="shared" ref="JZM53" si="3721">JZK53*(1+3.5%)</f>
        <v>2.0274583143615029E+59</v>
      </c>
      <c r="JZO53" s="1674">
        <f t="shared" ref="JZO53" si="3722">JZM53*(1+3.5%)</f>
        <v>2.0984193553641555E+59</v>
      </c>
      <c r="JZQ53" s="1674">
        <f t="shared" ref="JZQ53" si="3723">JZO53*(1+3.5%)</f>
        <v>2.1718640328019006E+59</v>
      </c>
      <c r="JZS53" s="1674">
        <f t="shared" ref="JZS53" si="3724">JZQ53*(1+3.5%)</f>
        <v>2.2478792739499672E+59</v>
      </c>
      <c r="JZU53" s="1674">
        <f t="shared" ref="JZU53" si="3725">JZS53*(1+3.5%)</f>
        <v>2.3265550485382157E+59</v>
      </c>
      <c r="JZW53" s="1674">
        <f t="shared" ref="JZW53" si="3726">JZU53*(1+3.5%)</f>
        <v>2.4079844752370532E+59</v>
      </c>
      <c r="JZY53" s="1674">
        <f t="shared" ref="JZY53" si="3727">JZW53*(1+3.5%)</f>
        <v>2.4922639318703499E+59</v>
      </c>
      <c r="KAA53" s="1674">
        <f t="shared" ref="KAA53" si="3728">JZY53*(1+3.5%)</f>
        <v>2.5794931694858118E+59</v>
      </c>
      <c r="KAC53" s="1674">
        <f t="shared" ref="KAC53" si="3729">KAA53*(1+3.5%)</f>
        <v>2.6697754304178151E+59</v>
      </c>
      <c r="KAE53" s="1674">
        <f t="shared" ref="KAE53" si="3730">KAC53*(1+3.5%)</f>
        <v>2.7632175704824386E+59</v>
      </c>
      <c r="KAG53" s="1674">
        <f t="shared" ref="KAG53" si="3731">KAE53*(1+3.5%)</f>
        <v>2.8599301854493239E+59</v>
      </c>
      <c r="KAI53" s="1674">
        <f t="shared" ref="KAI53" si="3732">KAG53*(1+3.5%)</f>
        <v>2.9600277419400501E+59</v>
      </c>
      <c r="KAK53" s="1674">
        <f t="shared" ref="KAK53" si="3733">KAI53*(1+3.5%)</f>
        <v>3.0636287129079518E+59</v>
      </c>
      <c r="KAM53" s="1674">
        <f t="shared" ref="KAM53" si="3734">KAK53*(1+3.5%)</f>
        <v>3.1708557178597299E+59</v>
      </c>
      <c r="KAO53" s="1674">
        <f t="shared" ref="KAO53" si="3735">KAM53*(1+3.5%)</f>
        <v>3.2818356679848202E+59</v>
      </c>
      <c r="KAQ53" s="1674">
        <f t="shared" ref="KAQ53" si="3736">KAO53*(1+3.5%)</f>
        <v>3.3966999163642888E+59</v>
      </c>
      <c r="KAS53" s="1674">
        <f t="shared" ref="KAS53" si="3737">KAQ53*(1+3.5%)</f>
        <v>3.5155844134370386E+59</v>
      </c>
      <c r="KAU53" s="1674">
        <f t="shared" ref="KAU53" si="3738">KAS53*(1+3.5%)</f>
        <v>3.6386298679073346E+59</v>
      </c>
      <c r="KAW53" s="1674">
        <f t="shared" ref="KAW53" si="3739">KAU53*(1+3.5%)</f>
        <v>3.765981913284091E+59</v>
      </c>
      <c r="KAY53" s="1674">
        <f t="shared" ref="KAY53" si="3740">KAW53*(1+3.5%)</f>
        <v>3.8977912802490338E+59</v>
      </c>
      <c r="KBA53" s="1674">
        <f t="shared" ref="KBA53" si="3741">KAY53*(1+3.5%)</f>
        <v>4.0342139750577493E+59</v>
      </c>
      <c r="KBC53" s="1674">
        <f t="shared" ref="KBC53" si="3742">KBA53*(1+3.5%)</f>
        <v>4.1754114641847706E+59</v>
      </c>
      <c r="KBE53" s="1674">
        <f t="shared" ref="KBE53" si="3743">KBC53*(1+3.5%)</f>
        <v>4.3215508654312376E+59</v>
      </c>
      <c r="KBG53" s="1674">
        <f t="shared" ref="KBG53" si="3744">KBE53*(1+3.5%)</f>
        <v>4.4728051457213305E+59</v>
      </c>
      <c r="KBI53" s="1674">
        <f t="shared" ref="KBI53" si="3745">KBG53*(1+3.5%)</f>
        <v>4.6293533258215767E+59</v>
      </c>
      <c r="KBK53" s="1674">
        <f t="shared" ref="KBK53" si="3746">KBI53*(1+3.5%)</f>
        <v>4.7913806922253317E+59</v>
      </c>
      <c r="KBM53" s="1674">
        <f t="shared" ref="KBM53" si="3747">KBK53*(1+3.5%)</f>
        <v>4.9590790164532181E+59</v>
      </c>
      <c r="KBO53" s="1674">
        <f t="shared" ref="KBO53" si="3748">KBM53*(1+3.5%)</f>
        <v>5.1326467820290799E+59</v>
      </c>
      <c r="KBQ53" s="1674">
        <f t="shared" ref="KBQ53" si="3749">KBO53*(1+3.5%)</f>
        <v>5.312289419400097E+59</v>
      </c>
      <c r="KBS53" s="1674">
        <f t="shared" ref="KBS53" si="3750">KBQ53*(1+3.5%)</f>
        <v>5.4982195490791002E+59</v>
      </c>
      <c r="KBU53" s="1674">
        <f t="shared" ref="KBU53" si="3751">KBS53*(1+3.5%)</f>
        <v>5.6906572332968683E+59</v>
      </c>
      <c r="KBW53" s="1674">
        <f t="shared" ref="KBW53" si="3752">KBU53*(1+3.5%)</f>
        <v>5.8898302364622579E+59</v>
      </c>
      <c r="KBY53" s="1674">
        <f t="shared" ref="KBY53" si="3753">KBW53*(1+3.5%)</f>
        <v>6.0959742947384368E+59</v>
      </c>
      <c r="KCA53" s="1674">
        <f t="shared" ref="KCA53" si="3754">KBY53*(1+3.5%)</f>
        <v>6.3093333950542813E+59</v>
      </c>
      <c r="KCC53" s="1674">
        <f t="shared" ref="KCC53" si="3755">KCA53*(1+3.5%)</f>
        <v>6.5301600638811804E+59</v>
      </c>
      <c r="KCE53" s="1674">
        <f t="shared" ref="KCE53" si="3756">KCC53*(1+3.5%)</f>
        <v>6.7587156661170213E+59</v>
      </c>
      <c r="KCG53" s="1674">
        <f t="shared" ref="KCG53" si="3757">KCE53*(1+3.5%)</f>
        <v>6.9952707144311168E+59</v>
      </c>
      <c r="KCI53" s="1674">
        <f t="shared" ref="KCI53" si="3758">KCG53*(1+3.5%)</f>
        <v>7.2401051894362056E+59</v>
      </c>
      <c r="KCK53" s="1674">
        <f t="shared" ref="KCK53" si="3759">KCI53*(1+3.5%)</f>
        <v>7.4935088710664723E+59</v>
      </c>
      <c r="KCM53" s="1674">
        <f t="shared" ref="KCM53" si="3760">KCK53*(1+3.5%)</f>
        <v>7.7557816815537983E+59</v>
      </c>
      <c r="KCO53" s="1674">
        <f t="shared" ref="KCO53" si="3761">KCM53*(1+3.5%)</f>
        <v>8.0272340404081806E+59</v>
      </c>
      <c r="KCQ53" s="1674">
        <f t="shared" ref="KCQ53" si="3762">KCO53*(1+3.5%)</f>
        <v>8.3081872318224663E+59</v>
      </c>
      <c r="KCS53" s="1674">
        <f t="shared" ref="KCS53" si="3763">KCQ53*(1+3.5%)</f>
        <v>8.5989737849362522E+59</v>
      </c>
      <c r="KCU53" s="1674">
        <f t="shared" ref="KCU53" si="3764">KCS53*(1+3.5%)</f>
        <v>8.8999378674090203E+59</v>
      </c>
      <c r="KCW53" s="1674">
        <f t="shared" ref="KCW53" si="3765">KCU53*(1+3.5%)</f>
        <v>9.2114356927683348E+59</v>
      </c>
      <c r="KCY53" s="1674">
        <f t="shared" ref="KCY53" si="3766">KCW53*(1+3.5%)</f>
        <v>9.5338359420152264E+59</v>
      </c>
      <c r="KDA53" s="1674">
        <f t="shared" ref="KDA53" si="3767">KCY53*(1+3.5%)</f>
        <v>9.8675201999857583E+59</v>
      </c>
      <c r="KDC53" s="1674">
        <f t="shared" ref="KDC53" si="3768">KDA53*(1+3.5%)</f>
        <v>1.021288340698526E+60</v>
      </c>
      <c r="KDE53" s="1674">
        <f t="shared" ref="KDE53" si="3769">KDC53*(1+3.5%)</f>
        <v>1.0570334326229742E+60</v>
      </c>
      <c r="KDG53" s="1674">
        <f t="shared" ref="KDG53" si="3770">KDE53*(1+3.5%)</f>
        <v>1.0940296027647781E+60</v>
      </c>
      <c r="KDI53" s="1674">
        <f t="shared" ref="KDI53" si="3771">KDG53*(1+3.5%)</f>
        <v>1.1323206388615453E+60</v>
      </c>
      <c r="KDK53" s="1674">
        <f t="shared" ref="KDK53" si="3772">KDI53*(1+3.5%)</f>
        <v>1.1719518612216994E+60</v>
      </c>
      <c r="KDM53" s="1674">
        <f t="shared" ref="KDM53" si="3773">KDK53*(1+3.5%)</f>
        <v>1.2129701763644587E+60</v>
      </c>
      <c r="KDO53" s="1674">
        <f t="shared" ref="KDO53" si="3774">KDM53*(1+3.5%)</f>
        <v>1.2554241325372146E+60</v>
      </c>
      <c r="KDQ53" s="1674">
        <f t="shared" ref="KDQ53" si="3775">KDO53*(1+3.5%)</f>
        <v>1.299363977176017E+60</v>
      </c>
      <c r="KDS53" s="1674">
        <f t="shared" ref="KDS53" si="3776">KDQ53*(1+3.5%)</f>
        <v>1.3448417163771775E+60</v>
      </c>
      <c r="KDU53" s="1674">
        <f t="shared" ref="KDU53" si="3777">KDS53*(1+3.5%)</f>
        <v>1.3919111764503786E+60</v>
      </c>
      <c r="KDW53" s="1674">
        <f t="shared" ref="KDW53" si="3778">KDU53*(1+3.5%)</f>
        <v>1.4406280676261416E+60</v>
      </c>
      <c r="KDY53" s="1674">
        <f t="shared" ref="KDY53" si="3779">KDW53*(1+3.5%)</f>
        <v>1.4910500499930565E+60</v>
      </c>
      <c r="KEA53" s="1674">
        <f t="shared" ref="KEA53" si="3780">KDY53*(1+3.5%)</f>
        <v>1.5432368017428133E+60</v>
      </c>
      <c r="KEC53" s="1674">
        <f t="shared" ref="KEC53" si="3781">KEA53*(1+3.5%)</f>
        <v>1.5972500898038117E+60</v>
      </c>
      <c r="KEE53" s="1674">
        <f t="shared" ref="KEE53" si="3782">KEC53*(1+3.5%)</f>
        <v>1.6531538429469451E+60</v>
      </c>
      <c r="KEG53" s="1674">
        <f t="shared" ref="KEG53" si="3783">KEE53*(1+3.5%)</f>
        <v>1.7110142274500879E+60</v>
      </c>
      <c r="KEI53" s="1674">
        <f t="shared" ref="KEI53" si="3784">KEG53*(1+3.5%)</f>
        <v>1.7708997254108408E+60</v>
      </c>
      <c r="KEK53" s="1674">
        <f t="shared" ref="KEK53" si="3785">KEI53*(1+3.5%)</f>
        <v>1.8328812158002201E+60</v>
      </c>
      <c r="KEM53" s="1674">
        <f t="shared" ref="KEM53" si="3786">KEK53*(1+3.5%)</f>
        <v>1.8970320583532275E+60</v>
      </c>
      <c r="KEO53" s="1674">
        <f t="shared" ref="KEO53" si="3787">KEM53*(1+3.5%)</f>
        <v>1.9634281803955902E+60</v>
      </c>
      <c r="KEQ53" s="1674">
        <f t="shared" ref="KEQ53" si="3788">KEO53*(1+3.5%)</f>
        <v>2.0321481667094356E+60</v>
      </c>
      <c r="KES53" s="1674">
        <f t="shared" ref="KES53" si="3789">KEQ53*(1+3.5%)</f>
        <v>2.1032733525442656E+60</v>
      </c>
      <c r="KEU53" s="1674">
        <f t="shared" ref="KEU53" si="3790">KES53*(1+3.5%)</f>
        <v>2.1768879198833148E+60</v>
      </c>
      <c r="KEW53" s="1674">
        <f t="shared" ref="KEW53" si="3791">KEU53*(1+3.5%)</f>
        <v>2.2530789970792307E+60</v>
      </c>
      <c r="KEY53" s="1674">
        <f t="shared" ref="KEY53" si="3792">KEW53*(1+3.5%)</f>
        <v>2.3319367619770035E+60</v>
      </c>
      <c r="KFA53" s="1674">
        <f t="shared" ref="KFA53" si="3793">KEY53*(1+3.5%)</f>
        <v>2.4135545486461985E+60</v>
      </c>
      <c r="KFC53" s="1674">
        <f t="shared" ref="KFC53" si="3794">KFA53*(1+3.5%)</f>
        <v>2.4980289578488152E+60</v>
      </c>
      <c r="KFE53" s="1674">
        <f t="shared" ref="KFE53" si="3795">KFC53*(1+3.5%)</f>
        <v>2.5854599713735235E+60</v>
      </c>
      <c r="KFG53" s="1674">
        <f t="shared" ref="KFG53" si="3796">KFE53*(1+3.5%)</f>
        <v>2.6759510703715967E+60</v>
      </c>
      <c r="KFI53" s="1674">
        <f t="shared" ref="KFI53" si="3797">KFG53*(1+3.5%)</f>
        <v>2.7696093578346023E+60</v>
      </c>
      <c r="KFK53" s="1674">
        <f t="shared" ref="KFK53" si="3798">KFI53*(1+3.5%)</f>
        <v>2.8665456853588131E+60</v>
      </c>
      <c r="KFM53" s="1674">
        <f t="shared" ref="KFM53" si="3799">KFK53*(1+3.5%)</f>
        <v>2.9668747843463714E+60</v>
      </c>
      <c r="KFO53" s="1674">
        <f t="shared" ref="KFO53" si="3800">KFM53*(1+3.5%)</f>
        <v>3.0707154017984942E+60</v>
      </c>
      <c r="KFQ53" s="1674">
        <f t="shared" ref="KFQ53" si="3801">KFO53*(1+3.5%)</f>
        <v>3.1781904408614413E+60</v>
      </c>
      <c r="KFS53" s="1674">
        <f t="shared" ref="KFS53" si="3802">KFQ53*(1+3.5%)</f>
        <v>3.2894271062915915E+60</v>
      </c>
      <c r="KFU53" s="1674">
        <f t="shared" ref="KFU53" si="3803">KFS53*(1+3.5%)</f>
        <v>3.4045570550117971E+60</v>
      </c>
      <c r="KFW53" s="1674">
        <f t="shared" ref="KFW53" si="3804">KFU53*(1+3.5%)</f>
        <v>3.5237165519372094E+60</v>
      </c>
      <c r="KFY53" s="1674">
        <f t="shared" ref="KFY53" si="3805">KFW53*(1+3.5%)</f>
        <v>3.6470466312550115E+60</v>
      </c>
      <c r="KGA53" s="1674">
        <f t="shared" ref="KGA53" si="3806">KFY53*(1+3.5%)</f>
        <v>3.7746932633489365E+60</v>
      </c>
      <c r="KGC53" s="1674">
        <f t="shared" ref="KGC53" si="3807">KGA53*(1+3.5%)</f>
        <v>3.906807527566149E+60</v>
      </c>
      <c r="KGE53" s="1674">
        <f t="shared" ref="KGE53" si="3808">KGC53*(1+3.5%)</f>
        <v>4.0435457910309636E+60</v>
      </c>
      <c r="KGG53" s="1674">
        <f t="shared" ref="KGG53" si="3809">KGE53*(1+3.5%)</f>
        <v>4.1850698937170467E+60</v>
      </c>
      <c r="KGI53" s="1674">
        <f t="shared" ref="KGI53" si="3810">KGG53*(1+3.5%)</f>
        <v>4.3315473399971432E+60</v>
      </c>
      <c r="KGK53" s="1674">
        <f t="shared" ref="KGK53" si="3811">KGI53*(1+3.5%)</f>
        <v>4.4831514968970428E+60</v>
      </c>
      <c r="KGM53" s="1674">
        <f t="shared" ref="KGM53" si="3812">KGK53*(1+3.5%)</f>
        <v>4.6400617992884389E+60</v>
      </c>
      <c r="KGO53" s="1674">
        <f t="shared" ref="KGO53" si="3813">KGM53*(1+3.5%)</f>
        <v>4.8024639622635337E+60</v>
      </c>
      <c r="KGQ53" s="1674">
        <f t="shared" ref="KGQ53" si="3814">KGO53*(1+3.5%)</f>
        <v>4.9705502009427568E+60</v>
      </c>
      <c r="KGS53" s="1674">
        <f t="shared" ref="KGS53" si="3815">KGQ53*(1+3.5%)</f>
        <v>5.144519457975753E+60</v>
      </c>
      <c r="KGU53" s="1674">
        <f t="shared" ref="KGU53" si="3816">KGS53*(1+3.5%)</f>
        <v>5.3245776390049039E+60</v>
      </c>
      <c r="KGW53" s="1674">
        <f t="shared" ref="KGW53" si="3817">KGU53*(1+3.5%)</f>
        <v>5.5109378563700754E+60</v>
      </c>
      <c r="KGY53" s="1674">
        <f t="shared" ref="KGY53" si="3818">KGW53*(1+3.5%)</f>
        <v>5.7038206813430273E+60</v>
      </c>
      <c r="KHA53" s="1674">
        <f t="shared" ref="KHA53" si="3819">KGY53*(1+3.5%)</f>
        <v>5.9034544051900325E+60</v>
      </c>
      <c r="KHC53" s="1674">
        <f t="shared" ref="KHC53" si="3820">KHA53*(1+3.5%)</f>
        <v>6.110075309371683E+60</v>
      </c>
      <c r="KHE53" s="1674">
        <f t="shared" ref="KHE53" si="3821">KHC53*(1+3.5%)</f>
        <v>6.3239279451996918E+60</v>
      </c>
      <c r="KHG53" s="1674">
        <f t="shared" ref="KHG53" si="3822">KHE53*(1+3.5%)</f>
        <v>6.54526542328168E+60</v>
      </c>
      <c r="KHI53" s="1674">
        <f t="shared" ref="KHI53" si="3823">KHG53*(1+3.5%)</f>
        <v>6.7743497130965381E+60</v>
      </c>
      <c r="KHK53" s="1674">
        <f t="shared" ref="KHK53" si="3824">KHI53*(1+3.5%)</f>
        <v>7.0114519530549166E+60</v>
      </c>
      <c r="KHM53" s="1674">
        <f t="shared" ref="KHM53" si="3825">KHK53*(1+3.5%)</f>
        <v>7.2568527714118385E+60</v>
      </c>
      <c r="KHO53" s="1674">
        <f t="shared" ref="KHO53" si="3826">KHM53*(1+3.5%)</f>
        <v>7.5108426184112524E+60</v>
      </c>
      <c r="KHQ53" s="1674">
        <f t="shared" ref="KHQ53" si="3827">KHO53*(1+3.5%)</f>
        <v>7.773722110055645E+60</v>
      </c>
      <c r="KHS53" s="1674">
        <f t="shared" ref="KHS53" si="3828">KHQ53*(1+3.5%)</f>
        <v>8.0458023839075913E+60</v>
      </c>
      <c r="KHU53" s="1674">
        <f t="shared" ref="KHU53" si="3829">KHS53*(1+3.5%)</f>
        <v>8.3274054673443562E+60</v>
      </c>
      <c r="KHW53" s="1674">
        <f t="shared" ref="KHW53" si="3830">KHU53*(1+3.5%)</f>
        <v>8.6188646587014083E+60</v>
      </c>
      <c r="KHY53" s="1674">
        <f t="shared" ref="KHY53" si="3831">KHW53*(1+3.5%)</f>
        <v>8.9205249217559574E+60</v>
      </c>
      <c r="KIA53" s="1674">
        <f t="shared" ref="KIA53" si="3832">KHY53*(1+3.5%)</f>
        <v>9.2327432940174145E+60</v>
      </c>
      <c r="KIC53" s="1674">
        <f t="shared" ref="KIC53" si="3833">KIA53*(1+3.5%)</f>
        <v>9.5558893093080234E+60</v>
      </c>
      <c r="KIE53" s="1674">
        <f t="shared" ref="KIE53" si="3834">KIC53*(1+3.5%)</f>
        <v>9.8903454351338038E+60</v>
      </c>
      <c r="KIG53" s="1674">
        <f t="shared" ref="KIG53" si="3835">KIE53*(1+3.5%)</f>
        <v>1.0236507525363486E+61</v>
      </c>
      <c r="KII53" s="1674">
        <f t="shared" ref="KII53" si="3836">KIG53*(1+3.5%)</f>
        <v>1.0594785288751207E+61</v>
      </c>
      <c r="KIK53" s="1674">
        <f t="shared" ref="KIK53" si="3837">KII53*(1+3.5%)</f>
        <v>1.0965602773857498E+61</v>
      </c>
      <c r="KIM53" s="1674">
        <f t="shared" ref="KIM53" si="3838">KIK53*(1+3.5%)</f>
        <v>1.134939887094251E+61</v>
      </c>
      <c r="KIO53" s="1674">
        <f t="shared" ref="KIO53" si="3839">KIM53*(1+3.5%)</f>
        <v>1.1746627831425498E+61</v>
      </c>
      <c r="KIQ53" s="1674">
        <f t="shared" ref="KIQ53" si="3840">KIO53*(1+3.5%)</f>
        <v>1.2157759805525389E+61</v>
      </c>
      <c r="KIS53" s="1674">
        <f t="shared" ref="KIS53" si="3841">KIQ53*(1+3.5%)</f>
        <v>1.2583281398718777E+61</v>
      </c>
      <c r="KIU53" s="1674">
        <f t="shared" ref="KIU53" si="3842">KIS53*(1+3.5%)</f>
        <v>1.3023696247673932E+61</v>
      </c>
      <c r="KIW53" s="1674">
        <f t="shared" ref="KIW53" si="3843">KIU53*(1+3.5%)</f>
        <v>1.3479525616342518E+61</v>
      </c>
      <c r="KIY53" s="1674">
        <f t="shared" ref="KIY53" si="3844">KIW53*(1+3.5%)</f>
        <v>1.3951309012914505E+61</v>
      </c>
      <c r="KJA53" s="1674">
        <f t="shared" ref="KJA53" si="3845">KIY53*(1+3.5%)</f>
        <v>1.4439604828366513E+61</v>
      </c>
      <c r="KJC53" s="1674">
        <f t="shared" ref="KJC53" si="3846">KJA53*(1+3.5%)</f>
        <v>1.494499099735934E+61</v>
      </c>
      <c r="KJE53" s="1674">
        <f t="shared" ref="KJE53" si="3847">KJC53*(1+3.5%)</f>
        <v>1.5468065682266915E+61</v>
      </c>
      <c r="KJG53" s="1674">
        <f t="shared" ref="KJG53" si="3848">KJE53*(1+3.5%)</f>
        <v>1.6009447981146256E+61</v>
      </c>
      <c r="KJI53" s="1674">
        <f t="shared" ref="KJI53" si="3849">KJG53*(1+3.5%)</f>
        <v>1.6569778660486374E+61</v>
      </c>
      <c r="KJK53" s="1674">
        <f t="shared" ref="KJK53" si="3850">KJI53*(1+3.5%)</f>
        <v>1.7149720913603395E+61</v>
      </c>
      <c r="KJM53" s="1674">
        <f t="shared" ref="KJM53" si="3851">KJK53*(1+3.5%)</f>
        <v>1.7749961145579511E+61</v>
      </c>
      <c r="KJO53" s="1674">
        <f t="shared" ref="KJO53" si="3852">KJM53*(1+3.5%)</f>
        <v>1.8371209785674794E+61</v>
      </c>
      <c r="KJQ53" s="1674">
        <f t="shared" ref="KJQ53" si="3853">KJO53*(1+3.5%)</f>
        <v>1.901420212817341E+61</v>
      </c>
      <c r="KJS53" s="1674">
        <f t="shared" ref="KJS53" si="3854">KJQ53*(1+3.5%)</f>
        <v>1.9679699202659477E+61</v>
      </c>
      <c r="KJU53" s="1674">
        <f t="shared" ref="KJU53" si="3855">KJS53*(1+3.5%)</f>
        <v>2.0368488674752558E+61</v>
      </c>
      <c r="KJW53" s="1674">
        <f t="shared" ref="KJW53" si="3856">KJU53*(1+3.5%)</f>
        <v>2.1081385778368896E+61</v>
      </c>
      <c r="KJY53" s="1674">
        <f t="shared" ref="KJY53" si="3857">KJW53*(1+3.5%)</f>
        <v>2.1819234280611806E+61</v>
      </c>
      <c r="KKA53" s="1674">
        <f t="shared" ref="KKA53" si="3858">KJY53*(1+3.5%)</f>
        <v>2.2582907480433218E+61</v>
      </c>
      <c r="KKC53" s="1674">
        <f t="shared" ref="KKC53" si="3859">KKA53*(1+3.5%)</f>
        <v>2.337330924224838E+61</v>
      </c>
      <c r="KKE53" s="1674">
        <f t="shared" ref="KKE53" si="3860">KKC53*(1+3.5%)</f>
        <v>2.4191375065727072E+61</v>
      </c>
      <c r="KKG53" s="1674">
        <f t="shared" ref="KKG53" si="3861">KKE53*(1+3.5%)</f>
        <v>2.5038073193027517E+61</v>
      </c>
      <c r="KKI53" s="1674">
        <f t="shared" ref="KKI53" si="3862">KKG53*(1+3.5%)</f>
        <v>2.5914405754783477E+61</v>
      </c>
      <c r="KKK53" s="1674">
        <f t="shared" ref="KKK53" si="3863">KKI53*(1+3.5%)</f>
        <v>2.6821409956200894E+61</v>
      </c>
      <c r="KKM53" s="1674">
        <f t="shared" ref="KKM53" si="3864">KKK53*(1+3.5%)</f>
        <v>2.7760159304667921E+61</v>
      </c>
      <c r="KKO53" s="1674">
        <f t="shared" ref="KKO53" si="3865">KKM53*(1+3.5%)</f>
        <v>2.8731764880331298E+61</v>
      </c>
      <c r="KKQ53" s="1674">
        <f t="shared" ref="KKQ53" si="3866">KKO53*(1+3.5%)</f>
        <v>2.9737376651142893E+61</v>
      </c>
      <c r="KKS53" s="1674">
        <f t="shared" ref="KKS53" si="3867">KKQ53*(1+3.5%)</f>
        <v>3.0778184833932892E+61</v>
      </c>
      <c r="KKU53" s="1674">
        <f t="shared" ref="KKU53" si="3868">KKS53*(1+3.5%)</f>
        <v>3.1855421303120543E+61</v>
      </c>
      <c r="KKW53" s="1674">
        <f t="shared" ref="KKW53" si="3869">KKU53*(1+3.5%)</f>
        <v>3.2970361048729759E+61</v>
      </c>
      <c r="KKY53" s="1674">
        <f t="shared" ref="KKY53" si="3870">KKW53*(1+3.5%)</f>
        <v>3.4124323685435297E+61</v>
      </c>
      <c r="KLA53" s="1674">
        <f t="shared" ref="KLA53" si="3871">KKY53*(1+3.5%)</f>
        <v>3.5318675014425532E+61</v>
      </c>
      <c r="KLC53" s="1674">
        <f t="shared" ref="KLC53" si="3872">KLA53*(1+3.5%)</f>
        <v>3.6554828639930424E+61</v>
      </c>
      <c r="KLE53" s="1674">
        <f t="shared" ref="KLE53" si="3873">KLC53*(1+3.5%)</f>
        <v>3.7834247642327988E+61</v>
      </c>
      <c r="KLG53" s="1674">
        <f t="shared" ref="KLG53" si="3874">KLE53*(1+3.5%)</f>
        <v>3.9158446309809463E+61</v>
      </c>
      <c r="KLI53" s="1674">
        <f t="shared" ref="KLI53" si="3875">KLG53*(1+3.5%)</f>
        <v>4.0528991930652789E+61</v>
      </c>
      <c r="KLK53" s="1674">
        <f t="shared" ref="KLK53" si="3876">KLI53*(1+3.5%)</f>
        <v>4.1947506648225632E+61</v>
      </c>
      <c r="KLM53" s="1674">
        <f t="shared" ref="KLM53" si="3877">KLK53*(1+3.5%)</f>
        <v>4.3415669380913525E+61</v>
      </c>
      <c r="KLO53" s="1674">
        <f t="shared" ref="KLO53" si="3878">KLM53*(1+3.5%)</f>
        <v>4.4935217809245493E+61</v>
      </c>
      <c r="KLQ53" s="1674">
        <f t="shared" ref="KLQ53" si="3879">KLO53*(1+3.5%)</f>
        <v>4.6507950432569083E+61</v>
      </c>
      <c r="KLS53" s="1674">
        <f t="shared" ref="KLS53" si="3880">KLQ53*(1+3.5%)</f>
        <v>4.8135728697709E+61</v>
      </c>
      <c r="KLU53" s="1674">
        <f t="shared" ref="KLU53" si="3881">KLS53*(1+3.5%)</f>
        <v>4.9820479202128812E+61</v>
      </c>
      <c r="KLW53" s="1674">
        <f t="shared" ref="KLW53" si="3882">KLU53*(1+3.5%)</f>
        <v>5.1564195974203318E+61</v>
      </c>
      <c r="KLY53" s="1674">
        <f t="shared" ref="KLY53" si="3883">KLW53*(1+3.5%)</f>
        <v>5.3368942833300433E+61</v>
      </c>
      <c r="KMA53" s="1674">
        <f t="shared" ref="KMA53" si="3884">KLY53*(1+3.5%)</f>
        <v>5.5236855832465942E+61</v>
      </c>
      <c r="KMC53" s="1674">
        <f t="shared" ref="KMC53" si="3885">KMA53*(1+3.5%)</f>
        <v>5.7170145786602241E+61</v>
      </c>
      <c r="KME53" s="1674">
        <f t="shared" ref="KME53" si="3886">KMC53*(1+3.5%)</f>
        <v>5.9171100889133312E+61</v>
      </c>
      <c r="KMG53" s="1674">
        <f t="shared" ref="KMG53" si="3887">KME53*(1+3.5%)</f>
        <v>6.1242089420252972E+61</v>
      </c>
      <c r="KMI53" s="1674">
        <f t="shared" ref="KMI53" si="3888">KMG53*(1+3.5%)</f>
        <v>6.3385562549961815E+61</v>
      </c>
      <c r="KMK53" s="1674">
        <f t="shared" ref="KMK53" si="3889">KMI53*(1+3.5%)</f>
        <v>6.5604057239210477E+61</v>
      </c>
      <c r="KMM53" s="1674">
        <f t="shared" ref="KMM53" si="3890">KMK53*(1+3.5%)</f>
        <v>6.7900199242582834E+61</v>
      </c>
      <c r="KMO53" s="1674">
        <f t="shared" ref="KMO53" si="3891">KMM53*(1+3.5%)</f>
        <v>7.0276706216073231E+61</v>
      </c>
      <c r="KMQ53" s="1674">
        <f t="shared" ref="KMQ53" si="3892">KMO53*(1+3.5%)</f>
        <v>7.2736390933635787E+61</v>
      </c>
      <c r="KMS53" s="1674">
        <f t="shared" ref="KMS53" si="3893">KMQ53*(1+3.5%)</f>
        <v>7.5282164616313034E+61</v>
      </c>
      <c r="KMU53" s="1674">
        <f t="shared" ref="KMU53" si="3894">KMS53*(1+3.5%)</f>
        <v>7.7917040377883979E+61</v>
      </c>
      <c r="KMW53" s="1674">
        <f t="shared" ref="KMW53" si="3895">KMU53*(1+3.5%)</f>
        <v>8.0644136791109911E+61</v>
      </c>
      <c r="KMY53" s="1674">
        <f t="shared" ref="KMY53" si="3896">KMW53*(1+3.5%)</f>
        <v>8.3466681578798748E+61</v>
      </c>
      <c r="KNA53" s="1674">
        <f t="shared" ref="KNA53" si="3897">KMY53*(1+3.5%)</f>
        <v>8.6388015434056693E+61</v>
      </c>
      <c r="KNC53" s="1674">
        <f t="shared" ref="KNC53" si="3898">KNA53*(1+3.5%)</f>
        <v>8.9411595974248675E+61</v>
      </c>
      <c r="KNE53" s="1674">
        <f t="shared" ref="KNE53" si="3899">KNC53*(1+3.5%)</f>
        <v>9.2541001833347377E+61</v>
      </c>
      <c r="KNG53" s="1674">
        <f t="shared" ref="KNG53" si="3900">KNE53*(1+3.5%)</f>
        <v>9.5779936897514528E+61</v>
      </c>
      <c r="KNI53" s="1674">
        <f t="shared" ref="KNI53" si="3901">KNG53*(1+3.5%)</f>
        <v>9.9132234688927527E+61</v>
      </c>
      <c r="KNK53" s="1674">
        <f t="shared" ref="KNK53" si="3902">KNI53*(1+3.5%)</f>
        <v>1.0260186290303998E+62</v>
      </c>
      <c r="KNM53" s="1674">
        <f t="shared" ref="KNM53" si="3903">KNK53*(1+3.5%)</f>
        <v>1.0619292810464637E+62</v>
      </c>
      <c r="KNO53" s="1674">
        <f t="shared" ref="KNO53" si="3904">KNM53*(1+3.5%)</f>
        <v>1.0990968058830899E+62</v>
      </c>
      <c r="KNQ53" s="1674">
        <f t="shared" ref="KNQ53" si="3905">KNO53*(1+3.5%)</f>
        <v>1.1375651940889979E+62</v>
      </c>
      <c r="KNS53" s="1674">
        <f t="shared" ref="KNS53" si="3906">KNQ53*(1+3.5%)</f>
        <v>1.1773799758821126E+62</v>
      </c>
      <c r="KNU53" s="1674">
        <f t="shared" ref="KNU53" si="3907">KNS53*(1+3.5%)</f>
        <v>1.2185882750379863E+62</v>
      </c>
      <c r="KNW53" s="1674">
        <f t="shared" ref="KNW53" si="3908">KNU53*(1+3.5%)</f>
        <v>1.2612388646643159E+62</v>
      </c>
      <c r="KNY53" s="1674">
        <f t="shared" ref="KNY53" si="3909">KNW53*(1+3.5%)</f>
        <v>1.3053822249275668E+62</v>
      </c>
      <c r="KOA53" s="1674">
        <f t="shared" ref="KOA53" si="3910">KNY53*(1+3.5%)</f>
        <v>1.3510706028000314E+62</v>
      </c>
      <c r="KOC53" s="1674">
        <f t="shared" ref="KOC53" si="3911">KOA53*(1+3.5%)</f>
        <v>1.3983580738980324E+62</v>
      </c>
      <c r="KOE53" s="1674">
        <f t="shared" ref="KOE53" si="3912">KOC53*(1+3.5%)</f>
        <v>1.4473006064844635E+62</v>
      </c>
      <c r="KOG53" s="1674">
        <f t="shared" ref="KOG53" si="3913">KOE53*(1+3.5%)</f>
        <v>1.4979561277114197E+62</v>
      </c>
      <c r="KOI53" s="1674">
        <f t="shared" ref="KOI53" si="3914">KOG53*(1+3.5%)</f>
        <v>1.5503845921813193E+62</v>
      </c>
      <c r="KOK53" s="1674">
        <f t="shared" ref="KOK53" si="3915">KOI53*(1+3.5%)</f>
        <v>1.6046480529076654E+62</v>
      </c>
      <c r="KOM53" s="1674">
        <f t="shared" ref="KOM53" si="3916">KOK53*(1+3.5%)</f>
        <v>1.6608107347594336E+62</v>
      </c>
      <c r="KOO53" s="1674">
        <f t="shared" ref="KOO53" si="3917">KOM53*(1+3.5%)</f>
        <v>1.7189391104760136E+62</v>
      </c>
      <c r="KOQ53" s="1674">
        <f t="shared" ref="KOQ53" si="3918">KOO53*(1+3.5%)</f>
        <v>1.779101979342674E+62</v>
      </c>
      <c r="KOS53" s="1674">
        <f t="shared" ref="KOS53" si="3919">KOQ53*(1+3.5%)</f>
        <v>1.8413705486196676E+62</v>
      </c>
      <c r="KOU53" s="1674">
        <f t="shared" ref="KOU53" si="3920">KOS53*(1+3.5%)</f>
        <v>1.9058185178213558E+62</v>
      </c>
      <c r="KOW53" s="1674">
        <f t="shared" ref="KOW53" si="3921">KOU53*(1+3.5%)</f>
        <v>1.9725221659451032E+62</v>
      </c>
      <c r="KOY53" s="1674">
        <f t="shared" ref="KOY53" si="3922">KOW53*(1+3.5%)</f>
        <v>2.0415604417531816E+62</v>
      </c>
      <c r="KPA53" s="1674">
        <f t="shared" ref="KPA53" si="3923">KOY53*(1+3.5%)</f>
        <v>2.113015057214543E+62</v>
      </c>
      <c r="KPC53" s="1674">
        <f t="shared" ref="KPC53" si="3924">KPA53*(1+3.5%)</f>
        <v>2.186970584217052E+62</v>
      </c>
      <c r="KPE53" s="1674">
        <f t="shared" ref="KPE53" si="3925">KPC53*(1+3.5%)</f>
        <v>2.2635145546646485E+62</v>
      </c>
      <c r="KPG53" s="1674">
        <f t="shared" ref="KPG53" si="3926">KPE53*(1+3.5%)</f>
        <v>2.3427375640779112E+62</v>
      </c>
      <c r="KPI53" s="1674">
        <f t="shared" ref="KPI53" si="3927">KPG53*(1+3.5%)</f>
        <v>2.4247333788206381E+62</v>
      </c>
      <c r="KPK53" s="1674">
        <f t="shared" ref="KPK53" si="3928">KPI53*(1+3.5%)</f>
        <v>2.5095990470793603E+62</v>
      </c>
      <c r="KPM53" s="1674">
        <f t="shared" ref="KPM53" si="3929">KPK53*(1+3.5%)</f>
        <v>2.5974350137271379E+62</v>
      </c>
      <c r="KPO53" s="1674">
        <f t="shared" ref="KPO53" si="3930">KPM53*(1+3.5%)</f>
        <v>2.6883452392075876E+62</v>
      </c>
      <c r="KPQ53" s="1674">
        <f t="shared" ref="KPQ53" si="3931">KPO53*(1+3.5%)</f>
        <v>2.7824373225798531E+62</v>
      </c>
      <c r="KPS53" s="1674">
        <f t="shared" ref="KPS53" si="3932">KPQ53*(1+3.5%)</f>
        <v>2.8798226288701477E+62</v>
      </c>
      <c r="KPU53" s="1674">
        <f t="shared" ref="KPU53" si="3933">KPS53*(1+3.5%)</f>
        <v>2.9806164208806025E+62</v>
      </c>
      <c r="KPW53" s="1674">
        <f t="shared" ref="KPW53" si="3934">KPU53*(1+3.5%)</f>
        <v>3.0849379956114233E+62</v>
      </c>
      <c r="KPY53" s="1674">
        <f t="shared" ref="KPY53" si="3935">KPW53*(1+3.5%)</f>
        <v>3.1929108254578229E+62</v>
      </c>
      <c r="KQA53" s="1674">
        <f t="shared" ref="KQA53" si="3936">KPY53*(1+3.5%)</f>
        <v>3.3046627043488463E+62</v>
      </c>
      <c r="KQC53" s="1674">
        <f t="shared" ref="KQC53" si="3937">KQA53*(1+3.5%)</f>
        <v>3.4203258990010556E+62</v>
      </c>
      <c r="KQE53" s="1674">
        <f t="shared" ref="KQE53" si="3938">KQC53*(1+3.5%)</f>
        <v>3.5400373054660922E+62</v>
      </c>
      <c r="KQG53" s="1674">
        <f t="shared" ref="KQG53" si="3939">KQE53*(1+3.5%)</f>
        <v>3.6639386111574051E+62</v>
      </c>
      <c r="KQI53" s="1674">
        <f t="shared" ref="KQI53" si="3940">KQG53*(1+3.5%)</f>
        <v>3.792176462547914E+62</v>
      </c>
      <c r="KQK53" s="1674">
        <f t="shared" ref="KQK53" si="3941">KQI53*(1+3.5%)</f>
        <v>3.9249026387370905E+62</v>
      </c>
      <c r="KQM53" s="1674">
        <f t="shared" ref="KQM53" si="3942">KQK53*(1+3.5%)</f>
        <v>4.0622742310928885E+62</v>
      </c>
      <c r="KQO53" s="1674">
        <f t="shared" ref="KQO53" si="3943">KQM53*(1+3.5%)</f>
        <v>4.2044538291811389E+62</v>
      </c>
      <c r="KQQ53" s="1674">
        <f t="shared" ref="KQQ53" si="3944">KQO53*(1+3.5%)</f>
        <v>4.3516097132024782E+62</v>
      </c>
      <c r="KQS53" s="1674">
        <f t="shared" ref="KQS53" si="3945">KQQ53*(1+3.5%)</f>
        <v>4.5039160531645648E+62</v>
      </c>
      <c r="KQU53" s="1674">
        <f t="shared" ref="KQU53" si="3946">KQS53*(1+3.5%)</f>
        <v>4.661553115025324E+62</v>
      </c>
      <c r="KQW53" s="1674">
        <f t="shared" ref="KQW53" si="3947">KQU53*(1+3.5%)</f>
        <v>4.8247074740512098E+62</v>
      </c>
      <c r="KQY53" s="1674">
        <f t="shared" ref="KQY53" si="3948">KQW53*(1+3.5%)</f>
        <v>4.9935722356430019E+62</v>
      </c>
      <c r="KRA53" s="1674">
        <f t="shared" ref="KRA53" si="3949">KQY53*(1+3.5%)</f>
        <v>5.1683472638905068E+62</v>
      </c>
      <c r="KRC53" s="1674">
        <f t="shared" ref="KRC53" si="3950">KRA53*(1+3.5%)</f>
        <v>5.3492394181266743E+62</v>
      </c>
      <c r="KRE53" s="1674">
        <f t="shared" ref="KRE53" si="3951">KRC53*(1+3.5%)</f>
        <v>5.5364627977611071E+62</v>
      </c>
      <c r="KRG53" s="1674">
        <f t="shared" ref="KRG53" si="3952">KRE53*(1+3.5%)</f>
        <v>5.7302389956827456E+62</v>
      </c>
      <c r="KRI53" s="1674">
        <f t="shared" ref="KRI53" si="3953">KRG53*(1+3.5%)</f>
        <v>5.9307973605316414E+62</v>
      </c>
      <c r="KRK53" s="1674">
        <f t="shared" ref="KRK53" si="3954">KRI53*(1+3.5%)</f>
        <v>6.1383752681502483E+62</v>
      </c>
      <c r="KRM53" s="1674">
        <f t="shared" ref="KRM53" si="3955">KRK53*(1+3.5%)</f>
        <v>6.3532184025355063E+62</v>
      </c>
      <c r="KRO53" s="1674">
        <f t="shared" ref="KRO53" si="3956">KRM53*(1+3.5%)</f>
        <v>6.5755810466242485E+62</v>
      </c>
      <c r="KRQ53" s="1674">
        <f t="shared" ref="KRQ53" si="3957">KRO53*(1+3.5%)</f>
        <v>6.8057263832560965E+62</v>
      </c>
      <c r="KRS53" s="1674">
        <f t="shared" ref="KRS53" si="3958">KRQ53*(1+3.5%)</f>
        <v>7.0439268066700593E+62</v>
      </c>
      <c r="KRU53" s="1674">
        <f t="shared" ref="KRU53" si="3959">KRS53*(1+3.5%)</f>
        <v>7.2904642449035111E+62</v>
      </c>
      <c r="KRW53" s="1674">
        <f t="shared" ref="KRW53" si="3960">KRU53*(1+3.5%)</f>
        <v>7.5456304934751334E+62</v>
      </c>
      <c r="KRY53" s="1674">
        <f t="shared" ref="KRY53" si="3961">KRW53*(1+3.5%)</f>
        <v>7.809727560746762E+62</v>
      </c>
      <c r="KSA53" s="1674">
        <f t="shared" ref="KSA53" si="3962">KRY53*(1+3.5%)</f>
        <v>8.0830680253728976E+62</v>
      </c>
      <c r="KSC53" s="1674">
        <f t="shared" ref="KSC53" si="3963">KSA53*(1+3.5%)</f>
        <v>8.365975406260948E+62</v>
      </c>
      <c r="KSE53" s="1674">
        <f t="shared" ref="KSE53" si="3964">KSC53*(1+3.5%)</f>
        <v>8.6587845454800798E+62</v>
      </c>
      <c r="KSG53" s="1674">
        <f t="shared" ref="KSG53" si="3965">KSE53*(1+3.5%)</f>
        <v>8.9618420045718814E+62</v>
      </c>
      <c r="KSI53" s="1674">
        <f t="shared" ref="KSI53" si="3966">KSG53*(1+3.5%)</f>
        <v>9.2755064747318973E+62</v>
      </c>
      <c r="KSK53" s="1674">
        <f t="shared" ref="KSK53" si="3967">KSI53*(1+3.5%)</f>
        <v>9.6001492013475137E+62</v>
      </c>
      <c r="KSM53" s="1674">
        <f t="shared" ref="KSM53" si="3968">KSK53*(1+3.5%)</f>
        <v>9.9361544233946753E+62</v>
      </c>
      <c r="KSO53" s="1674">
        <f t="shared" ref="KSO53" si="3969">KSM53*(1+3.5%)</f>
        <v>1.0283919828213488E+63</v>
      </c>
      <c r="KSQ53" s="1674">
        <f t="shared" ref="KSQ53" si="3970">KSO53*(1+3.5%)</f>
        <v>1.0643857022200959E+63</v>
      </c>
      <c r="KSS53" s="1674">
        <f t="shared" ref="KSS53" si="3971">KSQ53*(1+3.5%)</f>
        <v>1.1016392017977992E+63</v>
      </c>
      <c r="KSU53" s="1674">
        <f t="shared" ref="KSU53" si="3972">KSS53*(1+3.5%)</f>
        <v>1.140196573860722E+63</v>
      </c>
      <c r="KSW53" s="1674">
        <f t="shared" ref="KSW53" si="3973">KSU53*(1+3.5%)</f>
        <v>1.1801034539458472E+63</v>
      </c>
      <c r="KSY53" s="1674">
        <f t="shared" ref="KSY53" si="3974">KSW53*(1+3.5%)</f>
        <v>1.2214070748339518E+63</v>
      </c>
      <c r="KTA53" s="1674">
        <f t="shared" ref="KTA53" si="3975">KSY53*(1+3.5%)</f>
        <v>1.2641563224531401E+63</v>
      </c>
      <c r="KTC53" s="1674">
        <f t="shared" ref="KTC53" si="3976">KTA53*(1+3.5%)</f>
        <v>1.3084017937389999E+63</v>
      </c>
      <c r="KTE53" s="1674">
        <f t="shared" ref="KTE53" si="3977">KTC53*(1+3.5%)</f>
        <v>1.3541958565198648E+63</v>
      </c>
      <c r="KTG53" s="1674">
        <f t="shared" ref="KTG53" si="3978">KTE53*(1+3.5%)</f>
        <v>1.40159271149806E+63</v>
      </c>
      <c r="KTI53" s="1674">
        <f t="shared" ref="KTI53" si="3979">KTG53*(1+3.5%)</f>
        <v>1.450648456400492E+63</v>
      </c>
      <c r="KTK53" s="1674">
        <f t="shared" ref="KTK53" si="3980">KTI53*(1+3.5%)</f>
        <v>1.501421152374509E+63</v>
      </c>
      <c r="KTM53" s="1674">
        <f t="shared" ref="KTM53" si="3981">KTK53*(1+3.5%)</f>
        <v>1.5539708927076168E+63</v>
      </c>
      <c r="KTO53" s="1674">
        <f t="shared" ref="KTO53" si="3982">KTM53*(1+3.5%)</f>
        <v>1.6083598739523832E+63</v>
      </c>
      <c r="KTQ53" s="1674">
        <f t="shared" ref="KTQ53" si="3983">KTO53*(1+3.5%)</f>
        <v>1.6646524695407166E+63</v>
      </c>
      <c r="KTS53" s="1674">
        <f t="shared" ref="KTS53" si="3984">KTQ53*(1+3.5%)</f>
        <v>1.7229153059746417E+63</v>
      </c>
      <c r="KTU53" s="1674">
        <f t="shared" ref="KTU53" si="3985">KTS53*(1+3.5%)</f>
        <v>1.7832173416837541E+63</v>
      </c>
      <c r="KTW53" s="1674">
        <f t="shared" ref="KTW53" si="3986">KTU53*(1+3.5%)</f>
        <v>1.8456299486426856E+63</v>
      </c>
      <c r="KTY53" s="1674">
        <f t="shared" ref="KTY53" si="3987">KTW53*(1+3.5%)</f>
        <v>1.9102269968451794E+63</v>
      </c>
      <c r="KUA53" s="1674">
        <f t="shared" ref="KUA53" si="3988">KTY53*(1+3.5%)</f>
        <v>1.9770849417347605E+63</v>
      </c>
      <c r="KUC53" s="1674">
        <f t="shared" ref="KUC53" si="3989">KUA53*(1+3.5%)</f>
        <v>2.0462829146954771E+63</v>
      </c>
      <c r="KUE53" s="1674">
        <f t="shared" ref="KUE53" si="3990">KUC53*(1+3.5%)</f>
        <v>2.1179028167098187E+63</v>
      </c>
      <c r="KUG53" s="1674">
        <f t="shared" ref="KUG53" si="3991">KUE53*(1+3.5%)</f>
        <v>2.1920294152946624E+63</v>
      </c>
      <c r="KUI53" s="1674">
        <f t="shared" ref="KUI53" si="3992">KUG53*(1+3.5%)</f>
        <v>2.2687504448299755E+63</v>
      </c>
      <c r="KUK53" s="1674">
        <f t="shared" ref="KUK53" si="3993">KUI53*(1+3.5%)</f>
        <v>2.3481567103990244E+63</v>
      </c>
      <c r="KUM53" s="1674">
        <f t="shared" ref="KUM53" si="3994">KUK53*(1+3.5%)</f>
        <v>2.4303421952629901E+63</v>
      </c>
      <c r="KUO53" s="1674">
        <f t="shared" ref="KUO53" si="3995">KUM53*(1+3.5%)</f>
        <v>2.5154041720971946E+63</v>
      </c>
      <c r="KUQ53" s="1674">
        <f t="shared" ref="KUQ53" si="3996">KUO53*(1+3.5%)</f>
        <v>2.6034433181205963E+63</v>
      </c>
      <c r="KUS53" s="1674">
        <f t="shared" ref="KUS53" si="3997">KUQ53*(1+3.5%)</f>
        <v>2.694563834254817E+63</v>
      </c>
      <c r="KUU53" s="1674">
        <f t="shared" ref="KUU53" si="3998">KUS53*(1+3.5%)</f>
        <v>2.7888735684537354E+63</v>
      </c>
      <c r="KUW53" s="1674">
        <f t="shared" ref="KUW53" si="3999">KUU53*(1+3.5%)</f>
        <v>2.8864841433496158E+63</v>
      </c>
      <c r="KUY53" s="1674">
        <f t="shared" ref="KUY53" si="4000">KUW53*(1+3.5%)</f>
        <v>2.9875110883668523E+63</v>
      </c>
      <c r="KVA53" s="1674">
        <f t="shared" ref="KVA53" si="4001">KUY53*(1+3.5%)</f>
        <v>3.0920739764596919E+63</v>
      </c>
      <c r="KVC53" s="1674">
        <f t="shared" ref="KVC53" si="4002">KVA53*(1+3.5%)</f>
        <v>3.2002965656357809E+63</v>
      </c>
      <c r="KVE53" s="1674">
        <f t="shared" ref="KVE53" si="4003">KVC53*(1+3.5%)</f>
        <v>3.3123069454330334E+63</v>
      </c>
      <c r="KVG53" s="1674">
        <f t="shared" ref="KVG53" si="4004">KVE53*(1+3.5%)</f>
        <v>3.4282376885231891E+63</v>
      </c>
      <c r="KVI53" s="1674">
        <f t="shared" ref="KVI53" si="4005">KVG53*(1+3.5%)</f>
        <v>3.5482260076215004E+63</v>
      </c>
      <c r="KVK53" s="1674">
        <f t="shared" ref="KVK53" si="4006">KVI53*(1+3.5%)</f>
        <v>3.6724139178882529E+63</v>
      </c>
      <c r="KVM53" s="1674">
        <f t="shared" ref="KVM53" si="4007">KVK53*(1+3.5%)</f>
        <v>3.8009484050143411E+63</v>
      </c>
      <c r="KVO53" s="1674">
        <f t="shared" ref="KVO53" si="4008">KVM53*(1+3.5%)</f>
        <v>3.9339815991898426E+63</v>
      </c>
      <c r="KVQ53" s="1674">
        <f t="shared" ref="KVQ53" si="4009">KVO53*(1+3.5%)</f>
        <v>4.0716709551614865E+63</v>
      </c>
      <c r="KVS53" s="1674">
        <f t="shared" ref="KVS53" si="4010">KVQ53*(1+3.5%)</f>
        <v>4.2141794385921385E+63</v>
      </c>
      <c r="KVU53" s="1674">
        <f t="shared" ref="KVU53" si="4011">KVS53*(1+3.5%)</f>
        <v>4.361675718942863E+63</v>
      </c>
      <c r="KVW53" s="1674">
        <f t="shared" ref="KVW53" si="4012">KVU53*(1+3.5%)</f>
        <v>4.514334369105863E+63</v>
      </c>
      <c r="KVY53" s="1674">
        <f t="shared" ref="KVY53" si="4013">KVW53*(1+3.5%)</f>
        <v>4.672336072024568E+63</v>
      </c>
      <c r="KWA53" s="1674">
        <f t="shared" ref="KWA53" si="4014">KVY53*(1+3.5%)</f>
        <v>4.8358678345454278E+63</v>
      </c>
      <c r="KWC53" s="1674">
        <f t="shared" ref="KWC53" si="4015">KWA53*(1+3.5%)</f>
        <v>5.0051232087545176E+63</v>
      </c>
      <c r="KWE53" s="1674">
        <f t="shared" ref="KWE53" si="4016">KWC53*(1+3.5%)</f>
        <v>5.180302521060925E+63</v>
      </c>
      <c r="KWG53" s="1674">
        <f t="shared" ref="KWG53" si="4017">KWE53*(1+3.5%)</f>
        <v>5.361613109298057E+63</v>
      </c>
      <c r="KWI53" s="1674">
        <f t="shared" ref="KWI53" si="4018">KWG53*(1+3.5%)</f>
        <v>5.5492695681234885E+63</v>
      </c>
      <c r="KWK53" s="1674">
        <f t="shared" ref="KWK53" si="4019">KWI53*(1+3.5%)</f>
        <v>5.74349400300781E+63</v>
      </c>
      <c r="KWM53" s="1674">
        <f t="shared" ref="KWM53" si="4020">KWK53*(1+3.5%)</f>
        <v>5.9445162931130829E+63</v>
      </c>
      <c r="KWO53" s="1674">
        <f t="shared" ref="KWO53" si="4021">KWM53*(1+3.5%)</f>
        <v>6.1525743633720402E+63</v>
      </c>
      <c r="KWQ53" s="1674">
        <f t="shared" ref="KWQ53" si="4022">KWO53*(1+3.5%)</f>
        <v>6.3679144660900613E+63</v>
      </c>
      <c r="KWS53" s="1674">
        <f t="shared" ref="KWS53" si="4023">KWQ53*(1+3.5%)</f>
        <v>6.5907914724032137E+63</v>
      </c>
      <c r="KWU53" s="1674">
        <f t="shared" ref="KWU53" si="4024">KWS53*(1+3.5%)</f>
        <v>6.8214691739373256E+63</v>
      </c>
      <c r="KWW53" s="1674">
        <f t="shared" ref="KWW53" si="4025">KWU53*(1+3.5%)</f>
        <v>7.0602205950251309E+63</v>
      </c>
      <c r="KWY53" s="1674">
        <f t="shared" ref="KWY53" si="4026">KWW53*(1+3.5%)</f>
        <v>7.3073283158510095E+63</v>
      </c>
      <c r="KXA53" s="1674">
        <f t="shared" ref="KXA53" si="4027">KWY53*(1+3.5%)</f>
        <v>7.563084806905794E+63</v>
      </c>
      <c r="KXC53" s="1674">
        <f t="shared" ref="KXC53" si="4028">KXA53*(1+3.5%)</f>
        <v>7.8277927751474968E+63</v>
      </c>
      <c r="KXE53" s="1674">
        <f t="shared" ref="KXE53" si="4029">KXC53*(1+3.5%)</f>
        <v>8.101765522277658E+63</v>
      </c>
      <c r="KXG53" s="1674">
        <f t="shared" ref="KXG53" si="4030">KXE53*(1+3.5%)</f>
        <v>8.3853273155573759E+63</v>
      </c>
      <c r="KXI53" s="1674">
        <f t="shared" ref="KXI53" si="4031">KXG53*(1+3.5%)</f>
        <v>8.6788137716018838E+63</v>
      </c>
      <c r="KXK53" s="1674">
        <f t="shared" ref="KXK53" si="4032">KXI53*(1+3.5%)</f>
        <v>8.9825722536079498E+63</v>
      </c>
      <c r="KXM53" s="1674">
        <f t="shared" ref="KXM53" si="4033">KXK53*(1+3.5%)</f>
        <v>9.296962282484228E+63</v>
      </c>
      <c r="KXO53" s="1674">
        <f t="shared" ref="KXO53" si="4034">KXM53*(1+3.5%)</f>
        <v>9.6223559623711759E+63</v>
      </c>
      <c r="KXQ53" s="1674">
        <f t="shared" ref="KXQ53" si="4035">KXO53*(1+3.5%)</f>
        <v>9.9591384210541666E+63</v>
      </c>
      <c r="KXS53" s="1674">
        <f t="shared" ref="KXS53" si="4036">KXQ53*(1+3.5%)</f>
        <v>1.0307708265791062E+64</v>
      </c>
      <c r="KXU53" s="1674">
        <f t="shared" ref="KXU53" si="4037">KXS53*(1+3.5%)</f>
        <v>1.0668478055093748E+64</v>
      </c>
      <c r="KXW53" s="1674">
        <f t="shared" ref="KXW53" si="4038">KXU53*(1+3.5%)</f>
        <v>1.1041874787022029E+64</v>
      </c>
      <c r="KXY53" s="1674">
        <f t="shared" ref="KXY53" si="4039">KXW53*(1+3.5%)</f>
        <v>1.1428340404567799E+64</v>
      </c>
      <c r="KYA53" s="1674">
        <f t="shared" ref="KYA53" si="4040">KXY53*(1+3.5%)</f>
        <v>1.1828332318727671E+64</v>
      </c>
      <c r="KYC53" s="1674">
        <f t="shared" ref="KYC53" si="4041">KYA53*(1+3.5%)</f>
        <v>1.2242323949883139E+64</v>
      </c>
      <c r="KYE53" s="1674">
        <f t="shared" ref="KYE53" si="4042">KYC53*(1+3.5%)</f>
        <v>1.2670805288129048E+64</v>
      </c>
      <c r="KYG53" s="1674">
        <f t="shared" ref="KYG53" si="4043">KYE53*(1+3.5%)</f>
        <v>1.3114283473213564E+64</v>
      </c>
      <c r="KYI53" s="1674">
        <f t="shared" ref="KYI53" si="4044">KYG53*(1+3.5%)</f>
        <v>1.3573283394776038E+64</v>
      </c>
      <c r="KYK53" s="1674">
        <f t="shared" ref="KYK53" si="4045">KYI53*(1+3.5%)</f>
        <v>1.4048348313593198E+64</v>
      </c>
      <c r="KYM53" s="1674">
        <f t="shared" ref="KYM53" si="4046">KYK53*(1+3.5%)</f>
        <v>1.454004050456896E+64</v>
      </c>
      <c r="KYO53" s="1674">
        <f t="shared" ref="KYO53" si="4047">KYM53*(1+3.5%)</f>
        <v>1.5048941922228873E+64</v>
      </c>
      <c r="KYQ53" s="1674">
        <f t="shared" ref="KYQ53" si="4048">KYO53*(1+3.5%)</f>
        <v>1.5575654889506883E+64</v>
      </c>
      <c r="KYS53" s="1674">
        <f t="shared" ref="KYS53" si="4049">KYQ53*(1+3.5%)</f>
        <v>1.6120802810639623E+64</v>
      </c>
      <c r="KYU53" s="1674">
        <f t="shared" ref="KYU53" si="4050">KYS53*(1+3.5%)</f>
        <v>1.6685030909012009E+64</v>
      </c>
      <c r="KYW53" s="1674">
        <f t="shared" ref="KYW53" si="4051">KYU53*(1+3.5%)</f>
        <v>1.7269006990827427E+64</v>
      </c>
      <c r="KYY53" s="1674">
        <f t="shared" ref="KYY53" si="4052">KYW53*(1+3.5%)</f>
        <v>1.7873422235506387E+64</v>
      </c>
      <c r="KZA53" s="1674">
        <f t="shared" ref="KZA53" si="4053">KYY53*(1+3.5%)</f>
        <v>1.8498992013749111E+64</v>
      </c>
      <c r="KZC53" s="1674">
        <f t="shared" ref="KZC53" si="4054">KZA53*(1+3.5%)</f>
        <v>1.9146456734230328E+64</v>
      </c>
      <c r="KZE53" s="1674">
        <f t="shared" ref="KZE53" si="4055">KZC53*(1+3.5%)</f>
        <v>1.9816582719928389E+64</v>
      </c>
      <c r="KZG53" s="1674">
        <f t="shared" ref="KZG53" si="4056">KZE53*(1+3.5%)</f>
        <v>2.0510163115125881E+64</v>
      </c>
      <c r="KZI53" s="1674">
        <f t="shared" ref="KZI53" si="4057">KZG53*(1+3.5%)</f>
        <v>2.1228018824155284E+64</v>
      </c>
      <c r="KZK53" s="1674">
        <f t="shared" ref="KZK53" si="4058">KZI53*(1+3.5%)</f>
        <v>2.1970999483000718E+64</v>
      </c>
      <c r="KZM53" s="1674">
        <f t="shared" ref="KZM53" si="4059">KZK53*(1+3.5%)</f>
        <v>2.2739984464905742E+64</v>
      </c>
      <c r="KZO53" s="1674">
        <f t="shared" ref="KZO53" si="4060">KZM53*(1+3.5%)</f>
        <v>2.353588392117744E+64</v>
      </c>
      <c r="KZQ53" s="1674">
        <f t="shared" ref="KZQ53" si="4061">KZO53*(1+3.5%)</f>
        <v>2.435963985841865E+64</v>
      </c>
      <c r="KZS53" s="1674">
        <f t="shared" ref="KZS53" si="4062">KZQ53*(1+3.5%)</f>
        <v>2.52122272534633E+64</v>
      </c>
      <c r="KZU53" s="1674">
        <f t="shared" ref="KZU53" si="4063">KZS53*(1+3.5%)</f>
        <v>2.6094655207334513E+64</v>
      </c>
      <c r="KZW53" s="1674">
        <f t="shared" ref="KZW53" si="4064">KZU53*(1+3.5%)</f>
        <v>2.7007968139591219E+64</v>
      </c>
      <c r="KZY53" s="1674">
        <f t="shared" ref="KZY53" si="4065">KZW53*(1+3.5%)</f>
        <v>2.7953247024476911E+64</v>
      </c>
      <c r="LAA53" s="1674">
        <f t="shared" ref="LAA53" si="4066">KZY53*(1+3.5%)</f>
        <v>2.8931610670333604E+64</v>
      </c>
      <c r="LAC53" s="1674">
        <f t="shared" ref="LAC53" si="4067">LAA53*(1+3.5%)</f>
        <v>2.9944217043795276E+64</v>
      </c>
      <c r="LAE53" s="1674">
        <f t="shared" ref="LAE53" si="4068">LAC53*(1+3.5%)</f>
        <v>3.0992264640328106E+64</v>
      </c>
      <c r="LAG53" s="1674">
        <f t="shared" ref="LAG53" si="4069">LAE53*(1+3.5%)</f>
        <v>3.2076993902739589E+64</v>
      </c>
      <c r="LAI53" s="1674">
        <f t="shared" ref="LAI53" si="4070">LAG53*(1+3.5%)</f>
        <v>3.3199688689335474E+64</v>
      </c>
      <c r="LAK53" s="1674">
        <f t="shared" ref="LAK53" si="4071">LAI53*(1+3.5%)</f>
        <v>3.4361677793462213E+64</v>
      </c>
      <c r="LAM53" s="1674">
        <f t="shared" ref="LAM53" si="4072">LAK53*(1+3.5%)</f>
        <v>3.5564336516233386E+64</v>
      </c>
      <c r="LAO53" s="1674">
        <f t="shared" ref="LAO53" si="4073">LAM53*(1+3.5%)</f>
        <v>3.6809088294301553E+64</v>
      </c>
      <c r="LAQ53" s="1674">
        <f t="shared" ref="LAQ53" si="4074">LAO53*(1+3.5%)</f>
        <v>3.8097406384602105E+64</v>
      </c>
      <c r="LAS53" s="1674">
        <f t="shared" ref="LAS53" si="4075">LAQ53*(1+3.5%)</f>
        <v>3.9430815608063176E+64</v>
      </c>
      <c r="LAU53" s="1674">
        <f t="shared" ref="LAU53" si="4076">LAS53*(1+3.5%)</f>
        <v>4.0810894154345383E+64</v>
      </c>
      <c r="LAW53" s="1674">
        <f t="shared" ref="LAW53" si="4077">LAU53*(1+3.5%)</f>
        <v>4.2239275449747468E+64</v>
      </c>
      <c r="LAY53" s="1674">
        <f t="shared" ref="LAY53" si="4078">LAW53*(1+3.5%)</f>
        <v>4.3717650090488623E+64</v>
      </c>
      <c r="LBA53" s="1674">
        <f t="shared" ref="LBA53" si="4079">LAY53*(1+3.5%)</f>
        <v>4.524776784365572E+64</v>
      </c>
      <c r="LBC53" s="1674">
        <f t="shared" ref="LBC53" si="4080">LBA53*(1+3.5%)</f>
        <v>4.6831439718183664E+64</v>
      </c>
      <c r="LBE53" s="1674">
        <f t="shared" ref="LBE53" si="4081">LBC53*(1+3.5%)</f>
        <v>4.8470540108320088E+64</v>
      </c>
      <c r="LBG53" s="1674">
        <f t="shared" ref="LBG53" si="4082">LBE53*(1+3.5%)</f>
        <v>5.0167009012111286E+64</v>
      </c>
      <c r="LBI53" s="1674">
        <f t="shared" ref="LBI53" si="4083">LBG53*(1+3.5%)</f>
        <v>5.1922854327535175E+64</v>
      </c>
      <c r="LBK53" s="1674">
        <f t="shared" ref="LBK53" si="4084">LBI53*(1+3.5%)</f>
        <v>5.3740154228998899E+64</v>
      </c>
      <c r="LBM53" s="1674">
        <f t="shared" ref="LBM53" si="4085">LBK53*(1+3.5%)</f>
        <v>5.5621059627013852E+64</v>
      </c>
      <c r="LBO53" s="1674">
        <f t="shared" ref="LBO53" si="4086">LBM53*(1+3.5%)</f>
        <v>5.7567796713959333E+64</v>
      </c>
      <c r="LBQ53" s="1674">
        <f t="shared" ref="LBQ53" si="4087">LBO53*(1+3.5%)</f>
        <v>5.95826695989479E+64</v>
      </c>
      <c r="LBS53" s="1674">
        <f t="shared" ref="LBS53" si="4088">LBQ53*(1+3.5%)</f>
        <v>6.1668063034911074E+64</v>
      </c>
      <c r="LBU53" s="1674">
        <f t="shared" ref="LBU53" si="4089">LBS53*(1+3.5%)</f>
        <v>6.3826445241132956E+64</v>
      </c>
      <c r="LBW53" s="1674">
        <f t="shared" ref="LBW53" si="4090">LBU53*(1+3.5%)</f>
        <v>6.6060370824572609E+64</v>
      </c>
      <c r="LBY53" s="1674">
        <f t="shared" ref="LBY53" si="4091">LBW53*(1+3.5%)</f>
        <v>6.8372483803432647E+64</v>
      </c>
      <c r="LCA53" s="1674">
        <f t="shared" ref="LCA53" si="4092">LBY53*(1+3.5%)</f>
        <v>7.076552073655278E+64</v>
      </c>
      <c r="LCC53" s="1674">
        <f t="shared" ref="LCC53" si="4093">LCA53*(1+3.5%)</f>
        <v>7.3242313962332122E+64</v>
      </c>
      <c r="LCE53" s="1674">
        <f t="shared" ref="LCE53" si="4094">LCC53*(1+3.5%)</f>
        <v>7.5805794951013736E+64</v>
      </c>
      <c r="LCG53" s="1674">
        <f t="shared" ref="LCG53" si="4095">LCE53*(1+3.5%)</f>
        <v>7.8458997774299214E+64</v>
      </c>
      <c r="LCI53" s="1674">
        <f t="shared" ref="LCI53" si="4096">LCG53*(1+3.5%)</f>
        <v>8.1205062696399676E+64</v>
      </c>
      <c r="LCK53" s="1674">
        <f t="shared" ref="LCK53" si="4097">LCI53*(1+3.5%)</f>
        <v>8.4047239890773657E+64</v>
      </c>
      <c r="LCM53" s="1674">
        <f t="shared" ref="LCM53" si="4098">LCK53*(1+3.5%)</f>
        <v>8.698889328695073E+64</v>
      </c>
      <c r="LCO53" s="1674">
        <f t="shared" ref="LCO53" si="4099">LCM53*(1+3.5%)</f>
        <v>9.0033504551994002E+64</v>
      </c>
      <c r="LCQ53" s="1674">
        <f t="shared" ref="LCQ53" si="4100">LCO53*(1+3.5%)</f>
        <v>9.318467721131378E+64</v>
      </c>
      <c r="LCS53" s="1674">
        <f t="shared" ref="LCS53" si="4101">LCQ53*(1+3.5%)</f>
        <v>9.6446140913709754E+64</v>
      </c>
      <c r="LCU53" s="1674">
        <f t="shared" ref="LCU53" si="4102">LCS53*(1+3.5%)</f>
        <v>9.9821755845689588E+64</v>
      </c>
      <c r="LCW53" s="1674">
        <f t="shared" ref="LCW53" si="4103">LCU53*(1+3.5%)</f>
        <v>1.0331551730028872E+65</v>
      </c>
      <c r="LCY53" s="1674">
        <f t="shared" ref="LCY53" si="4104">LCW53*(1+3.5%)</f>
        <v>1.0693156040579882E+65</v>
      </c>
      <c r="LDA53" s="1674">
        <f t="shared" ref="LDA53" si="4105">LCY53*(1+3.5%)</f>
        <v>1.1067416502000178E+65</v>
      </c>
      <c r="LDC53" s="1674">
        <f t="shared" ref="LDC53" si="4106">LDA53*(1+3.5%)</f>
        <v>1.1454776079570183E+65</v>
      </c>
      <c r="LDE53" s="1674">
        <f t="shared" ref="LDE53" si="4107">LDC53*(1+3.5%)</f>
        <v>1.185569324235514E+65</v>
      </c>
      <c r="LDG53" s="1674">
        <f t="shared" ref="LDG53" si="4108">LDE53*(1+3.5%)</f>
        <v>1.2270642505837567E+65</v>
      </c>
      <c r="LDI53" s="1674">
        <f t="shared" ref="LDI53" si="4109">LDG53*(1+3.5%)</f>
        <v>1.2700114993541881E+65</v>
      </c>
      <c r="LDK53" s="1674">
        <f t="shared" ref="LDK53" si="4110">LDI53*(1+3.5%)</f>
        <v>1.3144619018315846E+65</v>
      </c>
      <c r="LDM53" s="1674">
        <f t="shared" ref="LDM53" si="4111">LDK53*(1+3.5%)</f>
        <v>1.3604680683956899E+65</v>
      </c>
      <c r="LDO53" s="1674">
        <f t="shared" ref="LDO53" si="4112">LDM53*(1+3.5%)</f>
        <v>1.408084450789539E+65</v>
      </c>
      <c r="LDQ53" s="1674">
        <f t="shared" ref="LDQ53" si="4113">LDO53*(1+3.5%)</f>
        <v>1.4573674065671727E+65</v>
      </c>
      <c r="LDS53" s="1674">
        <f t="shared" ref="LDS53" si="4114">LDQ53*(1+3.5%)</f>
        <v>1.5083752657970237E+65</v>
      </c>
      <c r="LDU53" s="1674">
        <f t="shared" ref="LDU53" si="4115">LDS53*(1+3.5%)</f>
        <v>1.5611684000999195E+65</v>
      </c>
      <c r="LDW53" s="1674">
        <f t="shared" ref="LDW53" si="4116">LDU53*(1+3.5%)</f>
        <v>1.6158092941034164E+65</v>
      </c>
      <c r="LDY53" s="1674">
        <f t="shared" ref="LDY53" si="4117">LDW53*(1+3.5%)</f>
        <v>1.672362619397036E+65</v>
      </c>
      <c r="LEA53" s="1674">
        <f t="shared" ref="LEA53" si="4118">LDY53*(1+3.5%)</f>
        <v>1.7308953110759321E+65</v>
      </c>
      <c r="LEC53" s="1674">
        <f t="shared" ref="LEC53" si="4119">LEA53*(1+3.5%)</f>
        <v>1.7914766469635894E+65</v>
      </c>
      <c r="LEE53" s="1674">
        <f t="shared" ref="LEE53" si="4120">LEC53*(1+3.5%)</f>
        <v>1.854178329607315E+65</v>
      </c>
      <c r="LEG53" s="1674">
        <f t="shared" ref="LEG53" si="4121">LEE53*(1+3.5%)</f>
        <v>1.9190745711435708E+65</v>
      </c>
      <c r="LEI53" s="1674">
        <f t="shared" ref="LEI53" si="4122">LEG53*(1+3.5%)</f>
        <v>1.9862421811335956E+65</v>
      </c>
      <c r="LEK53" s="1674">
        <f t="shared" ref="LEK53" si="4123">LEI53*(1+3.5%)</f>
        <v>2.0557606574732713E+65</v>
      </c>
      <c r="LEM53" s="1674">
        <f t="shared" ref="LEM53" si="4124">LEK53*(1+3.5%)</f>
        <v>2.1277122804848357E+65</v>
      </c>
      <c r="LEO53" s="1674">
        <f t="shared" ref="LEO53" si="4125">LEM53*(1+3.5%)</f>
        <v>2.2021822103018047E+65</v>
      </c>
      <c r="LEQ53" s="1674">
        <f t="shared" ref="LEQ53" si="4126">LEO53*(1+3.5%)</f>
        <v>2.2792585876623675E+65</v>
      </c>
      <c r="LES53" s="1674">
        <f t="shared" ref="LES53" si="4127">LEQ53*(1+3.5%)</f>
        <v>2.3590326382305501E+65</v>
      </c>
      <c r="LEU53" s="1674">
        <f t="shared" ref="LEU53" si="4128">LES53*(1+3.5%)</f>
        <v>2.4415987805686191E+65</v>
      </c>
      <c r="LEW53" s="1674">
        <f t="shared" ref="LEW53" si="4129">LEU53*(1+3.5%)</f>
        <v>2.5270547378885206E+65</v>
      </c>
      <c r="LEY53" s="1674">
        <f t="shared" ref="LEY53" si="4130">LEW53*(1+3.5%)</f>
        <v>2.6155016537146187E+65</v>
      </c>
      <c r="LFA53" s="1674">
        <f t="shared" ref="LFA53" si="4131">LEY53*(1+3.5%)</f>
        <v>2.70704421159463E+65</v>
      </c>
      <c r="LFC53" s="1674">
        <f t="shared" ref="LFC53" si="4132">LFA53*(1+3.5%)</f>
        <v>2.8017907590004418E+65</v>
      </c>
      <c r="LFE53" s="1674">
        <f t="shared" ref="LFE53" si="4133">LFC53*(1+3.5%)</f>
        <v>2.899853435565457E+65</v>
      </c>
      <c r="LFG53" s="1674">
        <f t="shared" ref="LFG53" si="4134">LFE53*(1+3.5%)</f>
        <v>3.001348305810248E+65</v>
      </c>
      <c r="LFI53" s="1674">
        <f t="shared" ref="LFI53" si="4135">LFG53*(1+3.5%)</f>
        <v>3.1063954965136064E+65</v>
      </c>
      <c r="LFK53" s="1674">
        <f t="shared" ref="LFK53" si="4136">LFI53*(1+3.5%)</f>
        <v>3.2151193388915821E+65</v>
      </c>
      <c r="LFM53" s="1674">
        <f t="shared" ref="LFM53" si="4137">LFK53*(1+3.5%)</f>
        <v>3.3276485157527873E+65</v>
      </c>
      <c r="LFO53" s="1674">
        <f t="shared" ref="LFO53" si="4138">LFM53*(1+3.5%)</f>
        <v>3.4441162138041348E+65</v>
      </c>
      <c r="LFQ53" s="1674">
        <f t="shared" ref="LFQ53" si="4139">LFO53*(1+3.5%)</f>
        <v>3.564660281287279E+65</v>
      </c>
      <c r="LFS53" s="1674">
        <f t="shared" ref="LFS53" si="4140">LFQ53*(1+3.5%)</f>
        <v>3.6894233911323333E+65</v>
      </c>
      <c r="LFU53" s="1674">
        <f t="shared" ref="LFU53" si="4141">LFS53*(1+3.5%)</f>
        <v>3.8185532098219646E+65</v>
      </c>
      <c r="LFW53" s="1674">
        <f t="shared" ref="LFW53" si="4142">LFU53*(1+3.5%)</f>
        <v>3.9522025721657329E+65</v>
      </c>
      <c r="LFY53" s="1674">
        <f t="shared" ref="LFY53" si="4143">LFW53*(1+3.5%)</f>
        <v>4.0905296621915331E+65</v>
      </c>
      <c r="LGA53" s="1674">
        <f t="shared" ref="LGA53" si="4144">LFY53*(1+3.5%)</f>
        <v>4.2336982003682365E+65</v>
      </c>
      <c r="LGC53" s="1674">
        <f t="shared" ref="LGC53" si="4145">LGA53*(1+3.5%)</f>
        <v>4.381877637381124E+65</v>
      </c>
      <c r="LGE53" s="1674">
        <f t="shared" ref="LGE53" si="4146">LGC53*(1+3.5%)</f>
        <v>4.5352433546894632E+65</v>
      </c>
      <c r="LGG53" s="1674">
        <f t="shared" ref="LGG53" si="4147">LGE53*(1+3.5%)</f>
        <v>4.6939768721035945E+65</v>
      </c>
      <c r="LGI53" s="1674">
        <f t="shared" ref="LGI53" si="4148">LGG53*(1+3.5%)</f>
        <v>4.8582660626272202E+65</v>
      </c>
      <c r="LGK53" s="1674">
        <f t="shared" ref="LGK53" si="4149">LGI53*(1+3.5%)</f>
        <v>5.0283053748191726E+65</v>
      </c>
      <c r="LGM53" s="1674">
        <f t="shared" ref="LGM53" si="4150">LGK53*(1+3.5%)</f>
        <v>5.2042960629378433E+65</v>
      </c>
      <c r="LGO53" s="1674">
        <f t="shared" ref="LGO53" si="4151">LGM53*(1+3.5%)</f>
        <v>5.3864464251406676E+65</v>
      </c>
      <c r="LGQ53" s="1674">
        <f t="shared" ref="LGQ53" si="4152">LGO53*(1+3.5%)</f>
        <v>5.5749720500205906E+65</v>
      </c>
      <c r="LGS53" s="1674">
        <f t="shared" ref="LGS53" si="4153">LGQ53*(1+3.5%)</f>
        <v>5.770096071771311E+65</v>
      </c>
      <c r="LGU53" s="1674">
        <f t="shared" ref="LGU53" si="4154">LGS53*(1+3.5%)</f>
        <v>5.9720494342833064E+65</v>
      </c>
      <c r="LGW53" s="1674">
        <f t="shared" ref="LGW53" si="4155">LGU53*(1+3.5%)</f>
        <v>6.1810711644832214E+65</v>
      </c>
      <c r="LGY53" s="1674">
        <f t="shared" ref="LGY53" si="4156">LGW53*(1+3.5%)</f>
        <v>6.397408655240134E+65</v>
      </c>
      <c r="LHA53" s="1674">
        <f t="shared" ref="LHA53" si="4157">LGY53*(1+3.5%)</f>
        <v>6.621317958173538E+65</v>
      </c>
      <c r="LHC53" s="1674">
        <f t="shared" ref="LHC53" si="4158">LHA53*(1+3.5%)</f>
        <v>6.8530640867096116E+65</v>
      </c>
      <c r="LHE53" s="1674">
        <f t="shared" ref="LHE53" si="4159">LHC53*(1+3.5%)</f>
        <v>7.0929213297444479E+65</v>
      </c>
      <c r="LHG53" s="1674">
        <f t="shared" ref="LHG53" si="4160">LHE53*(1+3.5%)</f>
        <v>7.3411735762855032E+65</v>
      </c>
      <c r="LHI53" s="1674">
        <f t="shared" ref="LHI53" si="4161">LHG53*(1+3.5%)</f>
        <v>7.5981146514554949E+65</v>
      </c>
      <c r="LHK53" s="1674">
        <f t="shared" ref="LHK53" si="4162">LHI53*(1+3.5%)</f>
        <v>7.8640486642564363E+65</v>
      </c>
      <c r="LHM53" s="1674">
        <f t="shared" ref="LHM53" si="4163">LHK53*(1+3.5%)</f>
        <v>8.1392903675054109E+65</v>
      </c>
      <c r="LHO53" s="1674">
        <f t="shared" ref="LHO53" si="4164">LHM53*(1+3.5%)</f>
        <v>8.4241655303681E+65</v>
      </c>
      <c r="LHQ53" s="1674">
        <f t="shared" ref="LHQ53" si="4165">LHO53*(1+3.5%)</f>
        <v>8.7190113239309831E+65</v>
      </c>
      <c r="LHS53" s="1674">
        <f t="shared" ref="LHS53" si="4166">LHQ53*(1+3.5%)</f>
        <v>9.0241767202685661E+65</v>
      </c>
      <c r="LHU53" s="1674">
        <f t="shared" ref="LHU53" si="4167">LHS53*(1+3.5%)</f>
        <v>9.340022905477965E+65</v>
      </c>
      <c r="LHW53" s="1674">
        <f t="shared" ref="LHW53" si="4168">LHU53*(1+3.5%)</f>
        <v>9.6669237071696939E+65</v>
      </c>
      <c r="LHY53" s="1674">
        <f t="shared" ref="LHY53" si="4169">LHW53*(1+3.5%)</f>
        <v>1.0005266036920632E+66</v>
      </c>
      <c r="LIA53" s="1674">
        <f t="shared" ref="LIA53" si="4170">LHY53*(1+3.5%)</f>
        <v>1.0355450348212854E+66</v>
      </c>
      <c r="LIC53" s="1674">
        <f t="shared" ref="LIC53" si="4171">LIA53*(1+3.5%)</f>
        <v>1.0717891110400302E+66</v>
      </c>
      <c r="LIE53" s="1674">
        <f t="shared" ref="LIE53" si="4172">LIC53*(1+3.5%)</f>
        <v>1.1093017299264312E+66</v>
      </c>
      <c r="LIG53" s="1674">
        <f t="shared" ref="LIG53" si="4173">LIE53*(1+3.5%)</f>
        <v>1.1481272904738562E+66</v>
      </c>
      <c r="LII53" s="1674">
        <f t="shared" ref="LII53" si="4174">LIG53*(1+3.5%)</f>
        <v>1.1883117456404411E+66</v>
      </c>
      <c r="LIK53" s="1674">
        <f t="shared" ref="LIK53" si="4175">LII53*(1+3.5%)</f>
        <v>1.2299026567378564E+66</v>
      </c>
      <c r="LIM53" s="1674">
        <f t="shared" ref="LIM53" si="4176">LIK53*(1+3.5%)</f>
        <v>1.2729492497236813E+66</v>
      </c>
      <c r="LIO53" s="1674">
        <f t="shared" ref="LIO53" si="4177">LIM53*(1+3.5%)</f>
        <v>1.31750247346401E+66</v>
      </c>
      <c r="LIQ53" s="1674">
        <f t="shared" ref="LIQ53" si="4178">LIO53*(1+3.5%)</f>
        <v>1.3636150600352502E+66</v>
      </c>
      <c r="LIS53" s="1674">
        <f t="shared" ref="LIS53" si="4179">LIQ53*(1+3.5%)</f>
        <v>1.4113415871364838E+66</v>
      </c>
      <c r="LIU53" s="1674">
        <f t="shared" ref="LIU53" si="4180">LIS53*(1+3.5%)</f>
        <v>1.4607385426862607E+66</v>
      </c>
      <c r="LIW53" s="1674">
        <f t="shared" ref="LIW53" si="4181">LIU53*(1+3.5%)</f>
        <v>1.5118643916802797E+66</v>
      </c>
      <c r="LIY53" s="1674">
        <f t="shared" ref="LIY53" si="4182">LIW53*(1+3.5%)</f>
        <v>1.5647796453890893E+66</v>
      </c>
      <c r="LJA53" s="1674">
        <f t="shared" ref="LJA53" si="4183">LIY53*(1+3.5%)</f>
        <v>1.6195469329777073E+66</v>
      </c>
      <c r="LJC53" s="1674">
        <f t="shared" ref="LJC53" si="4184">LJA53*(1+3.5%)</f>
        <v>1.6762310756319269E+66</v>
      </c>
      <c r="LJE53" s="1674">
        <f t="shared" ref="LJE53" si="4185">LJC53*(1+3.5%)</f>
        <v>1.7348991632790444E+66</v>
      </c>
      <c r="LJG53" s="1674">
        <f t="shared" ref="LJG53" si="4186">LJE53*(1+3.5%)</f>
        <v>1.7956206339938107E+66</v>
      </c>
      <c r="LJI53" s="1674">
        <f t="shared" ref="LJI53" si="4187">LJG53*(1+3.5%)</f>
        <v>1.858467356183594E+66</v>
      </c>
      <c r="LJK53" s="1674">
        <f t="shared" ref="LJK53" si="4188">LJI53*(1+3.5%)</f>
        <v>1.9235137136500195E+66</v>
      </c>
      <c r="LJM53" s="1674">
        <f t="shared" ref="LJM53" si="4189">LJK53*(1+3.5%)</f>
        <v>1.99083669362777E+66</v>
      </c>
      <c r="LJO53" s="1674">
        <f t="shared" ref="LJO53" si="4190">LJM53*(1+3.5%)</f>
        <v>2.0605159779047417E+66</v>
      </c>
      <c r="LJQ53" s="1674">
        <f t="shared" ref="LJQ53" si="4191">LJO53*(1+3.5%)</f>
        <v>2.1326340371314074E+66</v>
      </c>
      <c r="LJS53" s="1674">
        <f t="shared" ref="LJS53" si="4192">LJQ53*(1+3.5%)</f>
        <v>2.2072762284310065E+66</v>
      </c>
      <c r="LJU53" s="1674">
        <f t="shared" ref="LJU53" si="4193">LJS53*(1+3.5%)</f>
        <v>2.2845308964260914E+66</v>
      </c>
      <c r="LJW53" s="1674">
        <f t="shared" ref="LJW53" si="4194">LJU53*(1+3.5%)</f>
        <v>2.3644894778010046E+66</v>
      </c>
      <c r="LJY53" s="1674">
        <f t="shared" ref="LJY53" si="4195">LJW53*(1+3.5%)</f>
        <v>2.4472466095240394E+66</v>
      </c>
      <c r="LKA53" s="1674">
        <f t="shared" ref="LKA53" si="4196">LJY53*(1+3.5%)</f>
        <v>2.5329002408573805E+66</v>
      </c>
      <c r="LKC53" s="1674">
        <f t="shared" ref="LKC53" si="4197">LKA53*(1+3.5%)</f>
        <v>2.6215517492873884E+66</v>
      </c>
      <c r="LKE53" s="1674">
        <f t="shared" ref="LKE53" si="4198">LKC53*(1+3.5%)</f>
        <v>2.7133060605124467E+66</v>
      </c>
      <c r="LKG53" s="1674">
        <f t="shared" ref="LKG53" si="4199">LKE53*(1+3.5%)</f>
        <v>2.8082717726303823E+66</v>
      </c>
      <c r="LKI53" s="1674">
        <f t="shared" ref="LKI53" si="4200">LKG53*(1+3.5%)</f>
        <v>2.9065612846724453E+66</v>
      </c>
      <c r="LKK53" s="1674">
        <f t="shared" ref="LKK53" si="4201">LKI53*(1+3.5%)</f>
        <v>3.0082909296359808E+66</v>
      </c>
      <c r="LKM53" s="1674">
        <f t="shared" ref="LKM53" si="4202">LKK53*(1+3.5%)</f>
        <v>3.11358111217324E+66</v>
      </c>
      <c r="LKO53" s="1674">
        <f t="shared" ref="LKO53" si="4203">LKM53*(1+3.5%)</f>
        <v>3.2225564510993032E+66</v>
      </c>
      <c r="LKQ53" s="1674">
        <f t="shared" ref="LKQ53" si="4204">LKO53*(1+3.5%)</f>
        <v>3.3353459268877785E+66</v>
      </c>
      <c r="LKS53" s="1674">
        <f t="shared" ref="LKS53" si="4205">LKQ53*(1+3.5%)</f>
        <v>3.4520830343288508E+66</v>
      </c>
      <c r="LKU53" s="1674">
        <f t="shared" ref="LKU53" si="4206">LKS53*(1+3.5%)</f>
        <v>3.5729059405303603E+66</v>
      </c>
      <c r="LKW53" s="1674">
        <f t="shared" ref="LKW53" si="4207">LKU53*(1+3.5%)</f>
        <v>3.6979576484489225E+66</v>
      </c>
      <c r="LKY53" s="1674">
        <f t="shared" ref="LKY53" si="4208">LKW53*(1+3.5%)</f>
        <v>3.8273861661446344E+66</v>
      </c>
      <c r="LLA53" s="1674">
        <f t="shared" ref="LLA53" si="4209">LKY53*(1+3.5%)</f>
        <v>3.9613446819596961E+66</v>
      </c>
      <c r="LLC53" s="1674">
        <f t="shared" ref="LLC53" si="4210">LLA53*(1+3.5%)</f>
        <v>4.0999917458282853E+66</v>
      </c>
      <c r="LLE53" s="1674">
        <f t="shared" ref="LLE53" si="4211">LLC53*(1+3.5%)</f>
        <v>4.2434914569322747E+66</v>
      </c>
      <c r="LLG53" s="1674">
        <f t="shared" ref="LLG53" si="4212">LLE53*(1+3.5%)</f>
        <v>4.3920136579249041E+66</v>
      </c>
      <c r="LLI53" s="1674">
        <f t="shared" ref="LLI53" si="4213">LLG53*(1+3.5%)</f>
        <v>4.5457341359522751E+66</v>
      </c>
      <c r="LLK53" s="1674">
        <f t="shared" ref="LLK53" si="4214">LLI53*(1+3.5%)</f>
        <v>4.704834830710604E+66</v>
      </c>
      <c r="LLM53" s="1674">
        <f t="shared" ref="LLM53" si="4215">LLK53*(1+3.5%)</f>
        <v>4.8695040497854751E+66</v>
      </c>
      <c r="LLO53" s="1674">
        <f t="shared" ref="LLO53" si="4216">LLM53*(1+3.5%)</f>
        <v>5.0399366915279661E+66</v>
      </c>
      <c r="LLQ53" s="1674">
        <f t="shared" ref="LLQ53" si="4217">LLO53*(1+3.5%)</f>
        <v>5.2163344757314446E+66</v>
      </c>
      <c r="LLS53" s="1674">
        <f t="shared" ref="LLS53" si="4218">LLQ53*(1+3.5%)</f>
        <v>5.3989061823820445E+66</v>
      </c>
      <c r="LLU53" s="1674">
        <f t="shared" ref="LLU53" si="4219">LLS53*(1+3.5%)</f>
        <v>5.5878678987654154E+66</v>
      </c>
      <c r="LLW53" s="1674">
        <f t="shared" ref="LLW53" si="4220">LLU53*(1+3.5%)</f>
        <v>5.7834432752222045E+66</v>
      </c>
      <c r="LLY53" s="1674">
        <f t="shared" ref="LLY53" si="4221">LLW53*(1+3.5%)</f>
        <v>5.9858637898549811E+66</v>
      </c>
      <c r="LMA53" s="1674">
        <f t="shared" ref="LMA53" si="4222">LLY53*(1+3.5%)</f>
        <v>6.195369022499905E+66</v>
      </c>
      <c r="LMC53" s="1674">
        <f t="shared" ref="LMC53" si="4223">LMA53*(1+3.5%)</f>
        <v>6.4122069382874015E+66</v>
      </c>
      <c r="LME53" s="1674">
        <f t="shared" ref="LME53" si="4224">LMC53*(1+3.5%)</f>
        <v>6.63663418112746E+66</v>
      </c>
      <c r="LMG53" s="1674">
        <f t="shared" ref="LMG53" si="4225">LME53*(1+3.5%)</f>
        <v>6.8689163774669203E+66</v>
      </c>
      <c r="LMI53" s="1674">
        <f t="shared" ref="LMI53" si="4226">LMG53*(1+3.5%)</f>
        <v>7.1093284506782622E+66</v>
      </c>
      <c r="LMK53" s="1674">
        <f t="shared" ref="LMK53" si="4227">LMI53*(1+3.5%)</f>
        <v>7.3581549464520003E+66</v>
      </c>
      <c r="LMM53" s="1674">
        <f t="shared" ref="LMM53" si="4228">LMK53*(1+3.5%)</f>
        <v>7.6156903695778199E+66</v>
      </c>
      <c r="LMO53" s="1674">
        <f t="shared" ref="LMO53" si="4229">LMM53*(1+3.5%)</f>
        <v>7.8822395325130433E+66</v>
      </c>
      <c r="LMQ53" s="1674">
        <f t="shared" ref="LMQ53" si="4230">LMO53*(1+3.5%)</f>
        <v>8.158117916150999E+66</v>
      </c>
      <c r="LMS53" s="1674">
        <f t="shared" ref="LMS53" si="4231">LMQ53*(1+3.5%)</f>
        <v>8.443652043216283E+66</v>
      </c>
      <c r="LMU53" s="1674">
        <f t="shared" ref="LMU53" si="4232">LMS53*(1+3.5%)</f>
        <v>8.7391798647288521E+66</v>
      </c>
      <c r="LMW53" s="1674">
        <f t="shared" ref="LMW53" si="4233">LMU53*(1+3.5%)</f>
        <v>9.0450511599943617E+66</v>
      </c>
      <c r="LMY53" s="1674">
        <f t="shared" ref="LMY53" si="4234">LMW53*(1+3.5%)</f>
        <v>9.3616279505941631E+66</v>
      </c>
      <c r="LNA53" s="1674">
        <f t="shared" ref="LNA53" si="4235">LMY53*(1+3.5%)</f>
        <v>9.6892849288649588E+66</v>
      </c>
      <c r="LNC53" s="1674">
        <f t="shared" ref="LNC53" si="4236">LNA53*(1+3.5%)</f>
        <v>1.0028409901375232E+67</v>
      </c>
      <c r="LNE53" s="1674">
        <f t="shared" ref="LNE53" si="4237">LNC53*(1+3.5%)</f>
        <v>1.0379404247923365E+67</v>
      </c>
      <c r="LNG53" s="1674">
        <f t="shared" ref="LNG53" si="4238">LNE53*(1+3.5%)</f>
        <v>1.0742683396600681E+67</v>
      </c>
      <c r="LNI53" s="1674">
        <f t="shared" ref="LNI53" si="4239">LNG53*(1+3.5%)</f>
        <v>1.1118677315481704E+67</v>
      </c>
      <c r="LNK53" s="1674">
        <f t="shared" ref="LNK53" si="4240">LNI53*(1+3.5%)</f>
        <v>1.1507831021523562E+67</v>
      </c>
      <c r="LNM53" s="1674">
        <f t="shared" ref="LNM53" si="4241">LNK53*(1+3.5%)</f>
        <v>1.1910605107276886E+67</v>
      </c>
      <c r="LNO53" s="1674">
        <f t="shared" ref="LNO53" si="4242">LNM53*(1+3.5%)</f>
        <v>1.2327476286031577E+67</v>
      </c>
      <c r="LNQ53" s="1674">
        <f t="shared" ref="LNQ53" si="4243">LNO53*(1+3.5%)</f>
        <v>1.2758937956042681E+67</v>
      </c>
      <c r="LNS53" s="1674">
        <f t="shared" ref="LNS53" si="4244">LNQ53*(1+3.5%)</f>
        <v>1.3205500784504174E+67</v>
      </c>
      <c r="LNU53" s="1674">
        <f t="shared" ref="LNU53" si="4245">LNS53*(1+3.5%)</f>
        <v>1.3667693311961819E+67</v>
      </c>
      <c r="LNW53" s="1674">
        <f t="shared" ref="LNW53" si="4246">LNU53*(1+3.5%)</f>
        <v>1.4146062577880482E+67</v>
      </c>
      <c r="LNY53" s="1674">
        <f t="shared" ref="LNY53" si="4247">LNW53*(1+3.5%)</f>
        <v>1.4641174768106298E+67</v>
      </c>
      <c r="LOA53" s="1674">
        <f t="shared" ref="LOA53" si="4248">LNY53*(1+3.5%)</f>
        <v>1.5153615884990016E+67</v>
      </c>
      <c r="LOC53" s="1674">
        <f t="shared" ref="LOC53" si="4249">LOA53*(1+3.5%)</f>
        <v>1.5683992440964665E+67</v>
      </c>
      <c r="LOE53" s="1674">
        <f t="shared" ref="LOE53" si="4250">LOC53*(1+3.5%)</f>
        <v>1.6232932176398427E+67</v>
      </c>
      <c r="LOG53" s="1674">
        <f t="shared" ref="LOG53" si="4251">LOE53*(1+3.5%)</f>
        <v>1.6801084802572371E+67</v>
      </c>
      <c r="LOI53" s="1674">
        <f t="shared" ref="LOI53" si="4252">LOG53*(1+3.5%)</f>
        <v>1.7389122770662403E+67</v>
      </c>
      <c r="LOK53" s="1674">
        <f t="shared" ref="LOK53" si="4253">LOI53*(1+3.5%)</f>
        <v>1.7997742067635587E+67</v>
      </c>
      <c r="LOM53" s="1674">
        <f t="shared" ref="LOM53" si="4254">LOK53*(1+3.5%)</f>
        <v>1.862766304000283E+67</v>
      </c>
      <c r="LOO53" s="1674">
        <f t="shared" ref="LOO53" si="4255">LOM53*(1+3.5%)</f>
        <v>1.9279631246402929E+67</v>
      </c>
      <c r="LOQ53" s="1674">
        <f t="shared" ref="LOQ53" si="4256">LOO53*(1+3.5%)</f>
        <v>1.995441834002703E+67</v>
      </c>
      <c r="LOS53" s="1674">
        <f t="shared" ref="LOS53" si="4257">LOQ53*(1+3.5%)</f>
        <v>2.0652822981927975E+67</v>
      </c>
      <c r="LOU53" s="1674">
        <f t="shared" ref="LOU53" si="4258">LOS53*(1+3.5%)</f>
        <v>2.1375671786295451E+67</v>
      </c>
      <c r="LOW53" s="1674">
        <f t="shared" ref="LOW53" si="4259">LOU53*(1+3.5%)</f>
        <v>2.2123820298815789E+67</v>
      </c>
      <c r="LOY53" s="1674">
        <f t="shared" ref="LOY53" si="4260">LOW53*(1+3.5%)</f>
        <v>2.2898154009274339E+67</v>
      </c>
      <c r="LPA53" s="1674">
        <f t="shared" ref="LPA53" si="4261">LOY53*(1+3.5%)</f>
        <v>2.3699589399598938E+67</v>
      </c>
      <c r="LPC53" s="1674">
        <f t="shared" ref="LPC53" si="4262">LPA53*(1+3.5%)</f>
        <v>2.4529075028584899E+67</v>
      </c>
      <c r="LPE53" s="1674">
        <f t="shared" ref="LPE53" si="4263">LPC53*(1+3.5%)</f>
        <v>2.5387592654585368E+67</v>
      </c>
      <c r="LPG53" s="1674">
        <f t="shared" ref="LPG53" si="4264">LPE53*(1+3.5%)</f>
        <v>2.6276158397495853E+67</v>
      </c>
      <c r="LPI53" s="1674">
        <f t="shared" ref="LPI53" si="4265">LPG53*(1+3.5%)</f>
        <v>2.7195823941408209E+67</v>
      </c>
      <c r="LPK53" s="1674">
        <f t="shared" ref="LPK53" si="4266">LPI53*(1+3.5%)</f>
        <v>2.8147677779357496E+67</v>
      </c>
      <c r="LPM53" s="1674">
        <f t="shared" ref="LPM53" si="4267">LPK53*(1+3.5%)</f>
        <v>2.9132846501635008E+67</v>
      </c>
      <c r="LPO53" s="1674">
        <f t="shared" ref="LPO53" si="4268">LPM53*(1+3.5%)</f>
        <v>3.0152496129192232E+67</v>
      </c>
      <c r="LPQ53" s="1674">
        <f t="shared" ref="LPQ53" si="4269">LPO53*(1+3.5%)</f>
        <v>3.1207833493713959E+67</v>
      </c>
      <c r="LPS53" s="1674">
        <f t="shared" ref="LPS53" si="4270">LPQ53*(1+3.5%)</f>
        <v>3.2300107665993943E+67</v>
      </c>
      <c r="LPU53" s="1674">
        <f t="shared" ref="LPU53" si="4271">LPS53*(1+3.5%)</f>
        <v>3.3430611434303729E+67</v>
      </c>
      <c r="LPW53" s="1674">
        <f t="shared" ref="LPW53" si="4272">LPU53*(1+3.5%)</f>
        <v>3.4600682834504357E+67</v>
      </c>
      <c r="LPY53" s="1674">
        <f t="shared" ref="LPY53" si="4273">LPW53*(1+3.5%)</f>
        <v>3.5811706733712004E+67</v>
      </c>
      <c r="LQA53" s="1674">
        <f t="shared" ref="LQA53" si="4274">LPY53*(1+3.5%)</f>
        <v>3.706511646939192E+67</v>
      </c>
      <c r="LQC53" s="1674">
        <f t="shared" ref="LQC53" si="4275">LQA53*(1+3.5%)</f>
        <v>3.8362395545820634E+67</v>
      </c>
      <c r="LQE53" s="1674">
        <f t="shared" ref="LQE53" si="4276">LQC53*(1+3.5%)</f>
        <v>3.970507938992435E+67</v>
      </c>
      <c r="LQG53" s="1674">
        <f t="shared" ref="LQG53" si="4277">LQE53*(1+3.5%)</f>
        <v>4.1094757168571701E+67</v>
      </c>
      <c r="LQI53" s="1674">
        <f t="shared" ref="LQI53" si="4278">LQG53*(1+3.5%)</f>
        <v>4.2533073669471709E+67</v>
      </c>
      <c r="LQK53" s="1674">
        <f t="shared" ref="LQK53" si="4279">LQI53*(1+3.5%)</f>
        <v>4.4021731247903217E+67</v>
      </c>
      <c r="LQM53" s="1674">
        <f t="shared" ref="LQM53" si="4280">LQK53*(1+3.5%)</f>
        <v>4.5562491841579824E+67</v>
      </c>
      <c r="LQO53" s="1674">
        <f t="shared" ref="LQO53" si="4281">LQM53*(1+3.5%)</f>
        <v>4.7157179056035116E+67</v>
      </c>
      <c r="LQQ53" s="1674">
        <f t="shared" ref="LQQ53" si="4282">LQO53*(1+3.5%)</f>
        <v>4.8807680322996339E+67</v>
      </c>
      <c r="LQS53" s="1674">
        <f t="shared" ref="LQS53" si="4283">LQQ53*(1+3.5%)</f>
        <v>5.0515949134301209E+67</v>
      </c>
      <c r="LQU53" s="1674">
        <f t="shared" ref="LQU53" si="4284">LQS53*(1+3.5%)</f>
        <v>5.2284007354001747E+67</v>
      </c>
      <c r="LQW53" s="1674">
        <f t="shared" ref="LQW53" si="4285">LQU53*(1+3.5%)</f>
        <v>5.4113947611391808E+67</v>
      </c>
      <c r="LQY53" s="1674">
        <f t="shared" ref="LQY53" si="4286">LQW53*(1+3.5%)</f>
        <v>5.6007935777790514E+67</v>
      </c>
      <c r="LRA53" s="1674">
        <f t="shared" ref="LRA53" si="4287">LQY53*(1+3.5%)</f>
        <v>5.7968213530013176E+67</v>
      </c>
      <c r="LRC53" s="1674">
        <f t="shared" ref="LRC53" si="4288">LRA53*(1+3.5%)</f>
        <v>5.9997101003563628E+67</v>
      </c>
      <c r="LRE53" s="1674">
        <f t="shared" ref="LRE53" si="4289">LRC53*(1+3.5%)</f>
        <v>6.2096999538688348E+67</v>
      </c>
      <c r="LRG53" s="1674">
        <f t="shared" ref="LRG53" si="4290">LRE53*(1+3.5%)</f>
        <v>6.4270394522542437E+67</v>
      </c>
      <c r="LRI53" s="1674">
        <f t="shared" ref="LRI53" si="4291">LRG53*(1+3.5%)</f>
        <v>6.6519858330831418E+67</v>
      </c>
      <c r="LRK53" s="1674">
        <f t="shared" ref="LRK53" si="4292">LRI53*(1+3.5%)</f>
        <v>6.8848053372410508E+67</v>
      </c>
      <c r="LRM53" s="1674">
        <f t="shared" ref="LRM53" si="4293">LRK53*(1+3.5%)</f>
        <v>7.1257735240444875E+67</v>
      </c>
      <c r="LRO53" s="1674">
        <f t="shared" ref="LRO53" si="4294">LRM53*(1+3.5%)</f>
        <v>7.3751755973860446E+67</v>
      </c>
      <c r="LRQ53" s="1674">
        <f t="shared" ref="LRQ53" si="4295">LRO53*(1+3.5%)</f>
        <v>7.6333067432945551E+67</v>
      </c>
      <c r="LRS53" s="1674">
        <f t="shared" ref="LRS53" si="4296">LRQ53*(1+3.5%)</f>
        <v>7.9004724793098644E+67</v>
      </c>
      <c r="LRU53" s="1674">
        <f t="shared" ref="LRU53" si="4297">LRS53*(1+3.5%)</f>
        <v>8.1769890160857092E+67</v>
      </c>
      <c r="LRW53" s="1674">
        <f t="shared" ref="LRW53" si="4298">LRU53*(1+3.5%)</f>
        <v>8.4631836316487085E+67</v>
      </c>
      <c r="LRY53" s="1674">
        <f t="shared" ref="LRY53" si="4299">LRW53*(1+3.5%)</f>
        <v>8.7593950587564121E+67</v>
      </c>
      <c r="LSA53" s="1674">
        <f t="shared" ref="LSA53" si="4300">LRY53*(1+3.5%)</f>
        <v>9.0659738858128853E+67</v>
      </c>
      <c r="LSC53" s="1674">
        <f t="shared" ref="LSC53" si="4301">LSA53*(1+3.5%)</f>
        <v>9.3832829718163358E+67</v>
      </c>
      <c r="LSE53" s="1674">
        <f t="shared" ref="LSE53" si="4302">LSC53*(1+3.5%)</f>
        <v>9.711697875829907E+67</v>
      </c>
      <c r="LSG53" s="1674">
        <f t="shared" ref="LSG53" si="4303">LSE53*(1+3.5%)</f>
        <v>1.0051607301483953E+68</v>
      </c>
      <c r="LSI53" s="1674">
        <f t="shared" ref="LSI53" si="4304">LSG53*(1+3.5%)</f>
        <v>1.040341355703589E+68</v>
      </c>
      <c r="LSK53" s="1674">
        <f t="shared" ref="LSK53" si="4305">LSI53*(1+3.5%)</f>
        <v>1.0767533031532145E+68</v>
      </c>
      <c r="LSM53" s="1674">
        <f t="shared" ref="LSM53" si="4306">LSK53*(1+3.5%)</f>
        <v>1.1144396687635769E+68</v>
      </c>
      <c r="LSO53" s="1674">
        <f t="shared" ref="LSO53" si="4307">LSM53*(1+3.5%)</f>
        <v>1.1534450571703021E+68</v>
      </c>
      <c r="LSQ53" s="1674">
        <f t="shared" ref="LSQ53" si="4308">LSO53*(1+3.5%)</f>
        <v>1.1938156341712625E+68</v>
      </c>
      <c r="LSS53" s="1674">
        <f t="shared" ref="LSS53" si="4309">LSQ53*(1+3.5%)</f>
        <v>1.2355991813672565E+68</v>
      </c>
      <c r="LSU53" s="1674">
        <f t="shared" ref="LSU53" si="4310">LSS53*(1+3.5%)</f>
        <v>1.2788451527151104E+68</v>
      </c>
      <c r="LSW53" s="1674">
        <f t="shared" ref="LSW53" si="4311">LSU53*(1+3.5%)</f>
        <v>1.3236047330601391E+68</v>
      </c>
      <c r="LSY53" s="1674">
        <f t="shared" ref="LSY53" si="4312">LSW53*(1+3.5%)</f>
        <v>1.3699308987172439E+68</v>
      </c>
      <c r="LTA53" s="1674">
        <f t="shared" ref="LTA53" si="4313">LSY53*(1+3.5%)</f>
        <v>1.4178784801723473E+68</v>
      </c>
      <c r="LTC53" s="1674">
        <f t="shared" ref="LTC53" si="4314">LTA53*(1+3.5%)</f>
        <v>1.4675042269783793E+68</v>
      </c>
      <c r="LTE53" s="1674">
        <f t="shared" ref="LTE53" si="4315">LTC53*(1+3.5%)</f>
        <v>1.5188668749226224E+68</v>
      </c>
      <c r="LTG53" s="1674">
        <f t="shared" ref="LTG53" si="4316">LTE53*(1+3.5%)</f>
        <v>1.5720272155449139E+68</v>
      </c>
      <c r="LTI53" s="1674">
        <f t="shared" ref="LTI53" si="4317">LTG53*(1+3.5%)</f>
        <v>1.6270481680889858E+68</v>
      </c>
      <c r="LTK53" s="1674">
        <f t="shared" ref="LTK53" si="4318">LTI53*(1+3.5%)</f>
        <v>1.6839948539721003E+68</v>
      </c>
      <c r="LTM53" s="1674">
        <f t="shared" ref="LTM53" si="4319">LTK53*(1+3.5%)</f>
        <v>1.7429346738611235E+68</v>
      </c>
      <c r="LTO53" s="1674">
        <f t="shared" ref="LTO53" si="4320">LTM53*(1+3.5%)</f>
        <v>1.8039373874462628E+68</v>
      </c>
      <c r="LTQ53" s="1674">
        <f t="shared" ref="LTQ53" si="4321">LTO53*(1+3.5%)</f>
        <v>1.867075196006882E+68</v>
      </c>
      <c r="LTS53" s="1674">
        <f t="shared" ref="LTS53" si="4322">LTQ53*(1+3.5%)</f>
        <v>1.9324228278671227E+68</v>
      </c>
      <c r="LTU53" s="1674">
        <f t="shared" ref="LTU53" si="4323">LTS53*(1+3.5%)</f>
        <v>2.0000576268424719E+68</v>
      </c>
      <c r="LTW53" s="1674">
        <f t="shared" ref="LTW53" si="4324">LTU53*(1+3.5%)</f>
        <v>2.0700596437819583E+68</v>
      </c>
      <c r="LTY53" s="1674">
        <f t="shared" ref="LTY53" si="4325">LTW53*(1+3.5%)</f>
        <v>2.1425117313143266E+68</v>
      </c>
      <c r="LUA53" s="1674">
        <f t="shared" ref="LUA53" si="4326">LTY53*(1+3.5%)</f>
        <v>2.2174996419103279E+68</v>
      </c>
      <c r="LUC53" s="1674">
        <f t="shared" ref="LUC53" si="4327">LUA53*(1+3.5%)</f>
        <v>2.2951121293771893E+68</v>
      </c>
      <c r="LUE53" s="1674">
        <f t="shared" ref="LUE53" si="4328">LUC53*(1+3.5%)</f>
        <v>2.375441053905391E+68</v>
      </c>
      <c r="LUG53" s="1674">
        <f t="shared" ref="LUG53" si="4329">LUE53*(1+3.5%)</f>
        <v>2.4585814907920793E+68</v>
      </c>
      <c r="LUI53" s="1674">
        <f t="shared" ref="LUI53" si="4330">LUG53*(1+3.5%)</f>
        <v>2.544631842969802E+68</v>
      </c>
      <c r="LUK53" s="1674">
        <f t="shared" ref="LUK53" si="4331">LUI53*(1+3.5%)</f>
        <v>2.6336939574737449E+68</v>
      </c>
      <c r="LUM53" s="1674">
        <f t="shared" ref="LUM53" si="4332">LUK53*(1+3.5%)</f>
        <v>2.7258732459853258E+68</v>
      </c>
      <c r="LUO53" s="1674">
        <f t="shared" ref="LUO53" si="4333">LUM53*(1+3.5%)</f>
        <v>2.8212788095948119E+68</v>
      </c>
      <c r="LUQ53" s="1674">
        <f t="shared" ref="LUQ53" si="4334">LUO53*(1+3.5%)</f>
        <v>2.9200235679306302E+68</v>
      </c>
      <c r="LUS53" s="1674">
        <f t="shared" ref="LUS53" si="4335">LUQ53*(1+3.5%)</f>
        <v>3.0222243928082019E+68</v>
      </c>
      <c r="LUU53" s="1674">
        <f t="shared" ref="LUU53" si="4336">LUS53*(1+3.5%)</f>
        <v>3.1280022465564887E+68</v>
      </c>
      <c r="LUW53" s="1674">
        <f t="shared" ref="LUW53" si="4337">LUU53*(1+3.5%)</f>
        <v>3.2374823251859657E+68</v>
      </c>
      <c r="LUY53" s="1674">
        <f t="shared" ref="LUY53" si="4338">LUW53*(1+3.5%)</f>
        <v>3.3507942065674741E+68</v>
      </c>
      <c r="LVA53" s="1674">
        <f t="shared" ref="LVA53" si="4339">LUY53*(1+3.5%)</f>
        <v>3.4680720037973356E+68</v>
      </c>
      <c r="LVC53" s="1674">
        <f t="shared" ref="LVC53" si="4340">LVA53*(1+3.5%)</f>
        <v>3.589454523930242E+68</v>
      </c>
      <c r="LVE53" s="1674">
        <f t="shared" ref="LVE53" si="4341">LVC53*(1+3.5%)</f>
        <v>3.7150854322678002E+68</v>
      </c>
      <c r="LVG53" s="1674">
        <f t="shared" ref="LVG53" si="4342">LVE53*(1+3.5%)</f>
        <v>3.8451134223971727E+68</v>
      </c>
      <c r="LVI53" s="1674">
        <f t="shared" ref="LVI53" si="4343">LVG53*(1+3.5%)</f>
        <v>3.9796923921810733E+68</v>
      </c>
      <c r="LVK53" s="1674">
        <f t="shared" ref="LVK53" si="4344">LVI53*(1+3.5%)</f>
        <v>4.1189816259074105E+68</v>
      </c>
      <c r="LVM53" s="1674">
        <f t="shared" ref="LVM53" si="4345">LVK53*(1+3.5%)</f>
        <v>4.2631459828141697E+68</v>
      </c>
      <c r="LVO53" s="1674">
        <f t="shared" ref="LVO53" si="4346">LVM53*(1+3.5%)</f>
        <v>4.412356092212665E+68</v>
      </c>
      <c r="LVQ53" s="1674">
        <f t="shared" ref="LVQ53" si="4347">LVO53*(1+3.5%)</f>
        <v>4.5667885554401077E+68</v>
      </c>
      <c r="LVS53" s="1674">
        <f t="shared" ref="LVS53" si="4348">LVQ53*(1+3.5%)</f>
        <v>4.7266261548805115E+68</v>
      </c>
      <c r="LVU53" s="1674">
        <f t="shared" ref="LVU53" si="4349">LVS53*(1+3.5%)</f>
        <v>4.8920580703013287E+68</v>
      </c>
      <c r="LVW53" s="1674">
        <f t="shared" ref="LVW53" si="4350">LVU53*(1+3.5%)</f>
        <v>5.0632801027618744E+68</v>
      </c>
      <c r="LVY53" s="1674">
        <f t="shared" ref="LVY53" si="4351">LVW53*(1+3.5%)</f>
        <v>5.2404949063585395E+68</v>
      </c>
      <c r="LWA53" s="1674">
        <f t="shared" ref="LWA53" si="4352">LVY53*(1+3.5%)</f>
        <v>5.4239122280810881E+68</v>
      </c>
      <c r="LWC53" s="1674">
        <f t="shared" ref="LWC53" si="4353">LWA53*(1+3.5%)</f>
        <v>5.6137491560639258E+68</v>
      </c>
      <c r="LWE53" s="1674">
        <f t="shared" ref="LWE53" si="4354">LWC53*(1+3.5%)</f>
        <v>5.8102303765261627E+68</v>
      </c>
      <c r="LWG53" s="1674">
        <f t="shared" ref="LWG53" si="4355">LWE53*(1+3.5%)</f>
        <v>6.0135884397045776E+68</v>
      </c>
      <c r="LWI53" s="1674">
        <f t="shared" ref="LWI53" si="4356">LWG53*(1+3.5%)</f>
        <v>6.224064035094237E+68</v>
      </c>
      <c r="LWK53" s="1674">
        <f t="shared" ref="LWK53" si="4357">LWI53*(1+3.5%)</f>
        <v>6.4419062763225349E+68</v>
      </c>
      <c r="LWM53" s="1674">
        <f t="shared" ref="LWM53" si="4358">LWK53*(1+3.5%)</f>
        <v>6.6673729959938227E+68</v>
      </c>
      <c r="LWO53" s="1674">
        <f t="shared" ref="LWO53" si="4359">LWM53*(1+3.5%)</f>
        <v>6.9007310508536058E+68</v>
      </c>
      <c r="LWQ53" s="1674">
        <f t="shared" ref="LWQ53" si="4360">LWO53*(1+3.5%)</f>
        <v>7.1422566376334814E+68</v>
      </c>
      <c r="LWS53" s="1674">
        <f t="shared" ref="LWS53" si="4361">LWQ53*(1+3.5%)</f>
        <v>7.3922356199506528E+68</v>
      </c>
      <c r="LWU53" s="1674">
        <f t="shared" ref="LWU53" si="4362">LWS53*(1+3.5%)</f>
        <v>7.6509638666489254E+68</v>
      </c>
      <c r="LWW53" s="1674">
        <f t="shared" ref="LWW53" si="4363">LWU53*(1+3.5%)</f>
        <v>7.9187476019816375E+68</v>
      </c>
      <c r="LWY53" s="1674">
        <f t="shared" ref="LWY53" si="4364">LWW53*(1+3.5%)</f>
        <v>8.195903768050994E+68</v>
      </c>
      <c r="LXA53" s="1674">
        <f t="shared" ref="LXA53" si="4365">LWY53*(1+3.5%)</f>
        <v>8.4827603999327779E+68</v>
      </c>
      <c r="LXC53" s="1674">
        <f t="shared" ref="LXC53" si="4366">LXA53*(1+3.5%)</f>
        <v>8.7796570139304252E+68</v>
      </c>
      <c r="LXE53" s="1674">
        <f t="shared" ref="LXE53" si="4367">LXC53*(1+3.5%)</f>
        <v>9.0869450094179893E+68</v>
      </c>
      <c r="LXG53" s="1674">
        <f t="shared" ref="LXG53" si="4368">LXE53*(1+3.5%)</f>
        <v>9.4049880847476191E+68</v>
      </c>
      <c r="LXI53" s="1674">
        <f t="shared" ref="LXI53" si="4369">LXG53*(1+3.5%)</f>
        <v>9.7341626677137853E+68</v>
      </c>
      <c r="LXK53" s="1674">
        <f t="shared" ref="LXK53" si="4370">LXI53*(1+3.5%)</f>
        <v>1.0074858361083767E+69</v>
      </c>
      <c r="LXM53" s="1674">
        <f t="shared" ref="LXM53" si="4371">LXK53*(1+3.5%)</f>
        <v>1.0427478403721699E+69</v>
      </c>
      <c r="LXO53" s="1674">
        <f t="shared" ref="LXO53" si="4372">LXM53*(1+3.5%)</f>
        <v>1.0792440147851958E+69</v>
      </c>
      <c r="LXQ53" s="1674">
        <f t="shared" ref="LXQ53" si="4373">LXO53*(1+3.5%)</f>
        <v>1.1170175553026776E+69</v>
      </c>
      <c r="LXS53" s="1674">
        <f t="shared" ref="LXS53" si="4374">LXQ53*(1+3.5%)</f>
        <v>1.1561131697382712E+69</v>
      </c>
      <c r="LXU53" s="1674">
        <f t="shared" ref="LXU53" si="4375">LXS53*(1+3.5%)</f>
        <v>1.1965771306791106E+69</v>
      </c>
      <c r="LXW53" s="1674">
        <f t="shared" ref="LXW53" si="4376">LXU53*(1+3.5%)</f>
        <v>1.2384573302528795E+69</v>
      </c>
      <c r="LXY53" s="1674">
        <f t="shared" ref="LXY53" si="4377">LXW53*(1+3.5%)</f>
        <v>1.2818033368117301E+69</v>
      </c>
      <c r="LYA53" s="1674">
        <f t="shared" ref="LYA53" si="4378">LXY53*(1+3.5%)</f>
        <v>1.3266664536001405E+69</v>
      </c>
      <c r="LYC53" s="1674">
        <f t="shared" ref="LYC53" si="4379">LYA53*(1+3.5%)</f>
        <v>1.3730997794761454E+69</v>
      </c>
      <c r="LYE53" s="1674">
        <f t="shared" ref="LYE53" si="4380">LYC53*(1+3.5%)</f>
        <v>1.4211582717578104E+69</v>
      </c>
      <c r="LYG53" s="1674">
        <f t="shared" ref="LYG53" si="4381">LYE53*(1+3.5%)</f>
        <v>1.4708988112693336E+69</v>
      </c>
      <c r="LYI53" s="1674">
        <f t="shared" ref="LYI53" si="4382">LYG53*(1+3.5%)</f>
        <v>1.5223802696637601E+69</v>
      </c>
      <c r="LYK53" s="1674">
        <f t="shared" ref="LYK53" si="4383">LYI53*(1+3.5%)</f>
        <v>1.5756635791019916E+69</v>
      </c>
      <c r="LYM53" s="1674">
        <f t="shared" ref="LYM53" si="4384">LYK53*(1+3.5%)</f>
        <v>1.6308118043705612E+69</v>
      </c>
      <c r="LYO53" s="1674">
        <f t="shared" ref="LYO53" si="4385">LYM53*(1+3.5%)</f>
        <v>1.6878902175235307E+69</v>
      </c>
      <c r="LYQ53" s="1674">
        <f t="shared" ref="LYQ53" si="4386">LYO53*(1+3.5%)</f>
        <v>1.746966375136854E+69</v>
      </c>
      <c r="LYS53" s="1674">
        <f t="shared" ref="LYS53" si="4387">LYQ53*(1+3.5%)</f>
        <v>1.8081101982666436E+69</v>
      </c>
      <c r="LYU53" s="1674">
        <f t="shared" ref="LYU53" si="4388">LYS53*(1+3.5%)</f>
        <v>1.871394055205976E+69</v>
      </c>
      <c r="LYW53" s="1674">
        <f t="shared" ref="LYW53" si="4389">LYU53*(1+3.5%)</f>
        <v>1.9368928471381851E+69</v>
      </c>
      <c r="LYY53" s="1674">
        <f t="shared" ref="LYY53" si="4390">LYW53*(1+3.5%)</f>
        <v>2.0046840967880214E+69</v>
      </c>
      <c r="LZA53" s="1674">
        <f t="shared" ref="LZA53" si="4391">LYY53*(1+3.5%)</f>
        <v>2.0748480401756019E+69</v>
      </c>
      <c r="LZC53" s="1674">
        <f t="shared" ref="LZC53" si="4392">LZA53*(1+3.5%)</f>
        <v>2.1474677215817477E+69</v>
      </c>
      <c r="LZE53" s="1674">
        <f t="shared" ref="LZE53" si="4393">LZC53*(1+3.5%)</f>
        <v>2.2226290918371086E+69</v>
      </c>
      <c r="LZG53" s="1674">
        <f t="shared" ref="LZG53" si="4394">LZE53*(1+3.5%)</f>
        <v>2.3004211100514071E+69</v>
      </c>
      <c r="LZI53" s="1674">
        <f t="shared" ref="LZI53" si="4395">LZG53*(1+3.5%)</f>
        <v>2.3809358489032064E+69</v>
      </c>
      <c r="LZK53" s="1674">
        <f t="shared" ref="LZK53" si="4396">LZI53*(1+3.5%)</f>
        <v>2.4642686036148185E+69</v>
      </c>
      <c r="LZM53" s="1674">
        <f t="shared" ref="LZM53" si="4397">LZK53*(1+3.5%)</f>
        <v>2.5505180047413369E+69</v>
      </c>
      <c r="LZO53" s="1674">
        <f t="shared" ref="LZO53" si="4398">LZM53*(1+3.5%)</f>
        <v>2.6397861349072834E+69</v>
      </c>
      <c r="LZQ53" s="1674">
        <f t="shared" ref="LZQ53" si="4399">LZO53*(1+3.5%)</f>
        <v>2.7321786496290381E+69</v>
      </c>
      <c r="LZS53" s="1674">
        <f t="shared" ref="LZS53" si="4400">LZQ53*(1+3.5%)</f>
        <v>2.8278049023660542E+69</v>
      </c>
      <c r="LZU53" s="1674">
        <f t="shared" ref="LZU53" si="4401">LZS53*(1+3.5%)</f>
        <v>2.9267780739488658E+69</v>
      </c>
      <c r="LZW53" s="1674">
        <f t="shared" ref="LZW53" si="4402">LZU53*(1+3.5%)</f>
        <v>3.0292153065370757E+69</v>
      </c>
      <c r="LZY53" s="1674">
        <f t="shared" ref="LZY53" si="4403">LZW53*(1+3.5%)</f>
        <v>3.1352378422658731E+69</v>
      </c>
      <c r="MAA53" s="1674">
        <f t="shared" ref="MAA53" si="4404">LZY53*(1+3.5%)</f>
        <v>3.2449711667451784E+69</v>
      </c>
      <c r="MAC53" s="1674">
        <f t="shared" ref="MAC53" si="4405">MAA53*(1+3.5%)</f>
        <v>3.3585451575812593E+69</v>
      </c>
      <c r="MAE53" s="1674">
        <f t="shared" ref="MAE53" si="4406">MAC53*(1+3.5%)</f>
        <v>3.4760942380966029E+69</v>
      </c>
      <c r="MAG53" s="1674">
        <f t="shared" ref="MAG53" si="4407">MAE53*(1+3.5%)</f>
        <v>3.5977575364299834E+69</v>
      </c>
      <c r="MAI53" s="1674">
        <f t="shared" ref="MAI53" si="4408">MAG53*(1+3.5%)</f>
        <v>3.7236790502050324E+69</v>
      </c>
      <c r="MAK53" s="1674">
        <f t="shared" ref="MAK53" si="4409">MAI53*(1+3.5%)</f>
        <v>3.8540078169622079E+69</v>
      </c>
      <c r="MAM53" s="1674">
        <f t="shared" ref="MAM53" si="4410">MAK53*(1+3.5%)</f>
        <v>3.9888980905558851E+69</v>
      </c>
      <c r="MAO53" s="1674">
        <f t="shared" ref="MAO53" si="4411">MAM53*(1+3.5%)</f>
        <v>4.1285095237253405E+69</v>
      </c>
      <c r="MAQ53" s="1674">
        <f t="shared" ref="MAQ53" si="4412">MAO53*(1+3.5%)</f>
        <v>4.2730073570557275E+69</v>
      </c>
      <c r="MAS53" s="1674">
        <f t="shared" ref="MAS53" si="4413">MAQ53*(1+3.5%)</f>
        <v>4.4225626145526778E+69</v>
      </c>
      <c r="MAU53" s="1674">
        <f t="shared" ref="MAU53" si="4414">MAS53*(1+3.5%)</f>
        <v>4.5773523060620209E+69</v>
      </c>
      <c r="MAW53" s="1674">
        <f t="shared" ref="MAW53" si="4415">MAU53*(1+3.5%)</f>
        <v>4.7375596367741917E+69</v>
      </c>
      <c r="MAY53" s="1674">
        <f t="shared" ref="MAY53" si="4416">MAW53*(1+3.5%)</f>
        <v>4.9033742240612879E+69</v>
      </c>
      <c r="MBA53" s="1674">
        <f t="shared" ref="MBA53" si="4417">MAY53*(1+3.5%)</f>
        <v>5.0749923219034326E+69</v>
      </c>
      <c r="MBC53" s="1674">
        <f t="shared" ref="MBC53" si="4418">MBA53*(1+3.5%)</f>
        <v>5.2526170531700522E+69</v>
      </c>
      <c r="MBE53" s="1674">
        <f t="shared" ref="MBE53" si="4419">MBC53*(1+3.5%)</f>
        <v>5.4364586500310036E+69</v>
      </c>
      <c r="MBG53" s="1674">
        <f t="shared" ref="MBG53" si="4420">MBE53*(1+3.5%)</f>
        <v>5.6267347027820882E+69</v>
      </c>
      <c r="MBI53" s="1674">
        <f t="shared" ref="MBI53" si="4421">MBG53*(1+3.5%)</f>
        <v>5.8236704173794611E+69</v>
      </c>
      <c r="MBK53" s="1674">
        <f t="shared" ref="MBK53" si="4422">MBI53*(1+3.5%)</f>
        <v>6.0274988819877421E+69</v>
      </c>
      <c r="MBM53" s="1674">
        <f t="shared" ref="MBM53" si="4423">MBK53*(1+3.5%)</f>
        <v>6.2384613428573123E+69</v>
      </c>
      <c r="MBO53" s="1674">
        <f t="shared" ref="MBO53" si="4424">MBM53*(1+3.5%)</f>
        <v>6.456807489857318E+69</v>
      </c>
      <c r="MBQ53" s="1674">
        <f t="shared" ref="MBQ53" si="4425">MBO53*(1+3.5%)</f>
        <v>6.6827957520023233E+69</v>
      </c>
      <c r="MBS53" s="1674">
        <f t="shared" ref="MBS53" si="4426">MBQ53*(1+3.5%)</f>
        <v>6.9166936033224044E+69</v>
      </c>
      <c r="MBU53" s="1674">
        <f t="shared" ref="MBU53" si="4427">MBS53*(1+3.5%)</f>
        <v>7.1587778794386875E+69</v>
      </c>
      <c r="MBW53" s="1674">
        <f t="shared" ref="MBW53" si="4428">MBU53*(1+3.5%)</f>
        <v>7.4093351052190416E+69</v>
      </c>
      <c r="MBY53" s="1674">
        <f t="shared" ref="MBY53" si="4429">MBW53*(1+3.5%)</f>
        <v>7.6686618339017074E+69</v>
      </c>
      <c r="MCA53" s="1674">
        <f t="shared" ref="MCA53" si="4430">MBY53*(1+3.5%)</f>
        <v>7.9370649980882671E+69</v>
      </c>
      <c r="MCC53" s="1674">
        <f t="shared" ref="MCC53" si="4431">MCA53*(1+3.5%)</f>
        <v>8.2148622730213561E+69</v>
      </c>
      <c r="MCE53" s="1674">
        <f t="shared" ref="MCE53" si="4432">MCC53*(1+3.5%)</f>
        <v>8.5023824525771025E+69</v>
      </c>
      <c r="MCG53" s="1674">
        <f t="shared" ref="MCG53" si="4433">MCE53*(1+3.5%)</f>
        <v>8.7999658384173001E+69</v>
      </c>
      <c r="MCI53" s="1674">
        <f t="shared" ref="MCI53" si="4434">MCG53*(1+3.5%)</f>
        <v>9.1079646427619044E+69</v>
      </c>
      <c r="MCK53" s="1674">
        <f t="shared" ref="MCK53" si="4435">MCI53*(1+3.5%)</f>
        <v>9.4267434052585696E+69</v>
      </c>
      <c r="MCM53" s="1674">
        <f t="shared" ref="MCM53" si="4436">MCK53*(1+3.5%)</f>
        <v>9.7566794244426183E+69</v>
      </c>
      <c r="MCO53" s="1674">
        <f t="shared" ref="MCO53" si="4437">MCM53*(1+3.5%)</f>
        <v>1.0098163204298109E+70</v>
      </c>
      <c r="MCQ53" s="1674">
        <f t="shared" ref="MCQ53" si="4438">MCO53*(1+3.5%)</f>
        <v>1.0451598916448542E+70</v>
      </c>
      <c r="MCS53" s="1674">
        <f t="shared" ref="MCS53" si="4439">MCQ53*(1+3.5%)</f>
        <v>1.081740487852424E+70</v>
      </c>
      <c r="MCU53" s="1674">
        <f t="shared" ref="MCU53" si="4440">MCS53*(1+3.5%)</f>
        <v>1.1196014049272588E+70</v>
      </c>
      <c r="MCW53" s="1674">
        <f t="shared" ref="MCW53" si="4441">MCU53*(1+3.5%)</f>
        <v>1.1587874540997128E+70</v>
      </c>
      <c r="MCY53" s="1674">
        <f t="shared" ref="MCY53" si="4442">MCW53*(1+3.5%)</f>
        <v>1.1993450149932027E+70</v>
      </c>
      <c r="MDA53" s="1674">
        <f t="shared" ref="MDA53" si="4443">MCY53*(1+3.5%)</f>
        <v>1.2413220905179647E+70</v>
      </c>
      <c r="MDC53" s="1674">
        <f t="shared" ref="MDC53" si="4444">MDA53*(1+3.5%)</f>
        <v>1.2847683636860933E+70</v>
      </c>
      <c r="MDE53" s="1674">
        <f t="shared" ref="MDE53" si="4445">MDC53*(1+3.5%)</f>
        <v>1.3297352564151065E+70</v>
      </c>
      <c r="MDG53" s="1674">
        <f t="shared" ref="MDG53" si="4446">MDE53*(1+3.5%)</f>
        <v>1.3762759903896351E+70</v>
      </c>
      <c r="MDI53" s="1674">
        <f t="shared" ref="MDI53" si="4447">MDG53*(1+3.5%)</f>
        <v>1.4244456500532722E+70</v>
      </c>
      <c r="MDK53" s="1674">
        <f t="shared" ref="MDK53" si="4448">MDI53*(1+3.5%)</f>
        <v>1.4743012478051366E+70</v>
      </c>
      <c r="MDM53" s="1674">
        <f t="shared" ref="MDM53" si="4449">MDK53*(1+3.5%)</f>
        <v>1.5259017914783163E+70</v>
      </c>
      <c r="MDO53" s="1674">
        <f t="shared" ref="MDO53" si="4450">MDM53*(1+3.5%)</f>
        <v>1.5793083541800573E+70</v>
      </c>
      <c r="MDQ53" s="1674">
        <f t="shared" ref="MDQ53" si="4451">MDO53*(1+3.5%)</f>
        <v>1.6345841465763592E+70</v>
      </c>
      <c r="MDS53" s="1674">
        <f t="shared" ref="MDS53" si="4452">MDQ53*(1+3.5%)</f>
        <v>1.6917945917065316E+70</v>
      </c>
      <c r="MDU53" s="1674">
        <f t="shared" ref="MDU53" si="4453">MDS53*(1+3.5%)</f>
        <v>1.75100740241626E+70</v>
      </c>
      <c r="MDW53" s="1674">
        <f t="shared" ref="MDW53" si="4454">MDU53*(1+3.5%)</f>
        <v>1.8122926615008291E+70</v>
      </c>
      <c r="MDY53" s="1674">
        <f t="shared" ref="MDY53" si="4455">MDW53*(1+3.5%)</f>
        <v>1.8757229046533581E+70</v>
      </c>
      <c r="MEA53" s="1674">
        <f t="shared" ref="MEA53" si="4456">MDY53*(1+3.5%)</f>
        <v>1.9413732063162256E+70</v>
      </c>
      <c r="MEC53" s="1674">
        <f t="shared" ref="MEC53" si="4457">MEA53*(1+3.5%)</f>
        <v>2.0093212685372934E+70</v>
      </c>
      <c r="MEE53" s="1674">
        <f t="shared" ref="MEE53" si="4458">MEC53*(1+3.5%)</f>
        <v>2.0796475129360987E+70</v>
      </c>
      <c r="MEG53" s="1674">
        <f t="shared" ref="MEG53" si="4459">MEE53*(1+3.5%)</f>
        <v>2.1524351758888618E+70</v>
      </c>
      <c r="MEI53" s="1674">
        <f t="shared" ref="MEI53" si="4460">MEG53*(1+3.5%)</f>
        <v>2.2277704070449718E+70</v>
      </c>
      <c r="MEK53" s="1674">
        <f t="shared" ref="MEK53" si="4461">MEI53*(1+3.5%)</f>
        <v>2.3057423712915457E+70</v>
      </c>
      <c r="MEM53" s="1674">
        <f t="shared" ref="MEM53" si="4462">MEK53*(1+3.5%)</f>
        <v>2.3864433542867498E+70</v>
      </c>
      <c r="MEO53" s="1674">
        <f t="shared" ref="MEO53" si="4463">MEM53*(1+3.5%)</f>
        <v>2.4699688716867858E+70</v>
      </c>
      <c r="MEQ53" s="1674">
        <f t="shared" ref="MEQ53" si="4464">MEO53*(1+3.5%)</f>
        <v>2.5564177821958232E+70</v>
      </c>
      <c r="MES53" s="1674">
        <f t="shared" ref="MES53" si="4465">MEQ53*(1+3.5%)</f>
        <v>2.6458924045726769E+70</v>
      </c>
      <c r="MEU53" s="1674">
        <f t="shared" ref="MEU53" si="4466">MES53*(1+3.5%)</f>
        <v>2.7384986387327204E+70</v>
      </c>
      <c r="MEW53" s="1674">
        <f t="shared" ref="MEW53" si="4467">MEU53*(1+3.5%)</f>
        <v>2.8343460910883654E+70</v>
      </c>
      <c r="MEY53" s="1674">
        <f t="shared" ref="MEY53" si="4468">MEW53*(1+3.5%)</f>
        <v>2.933548204276458E+70</v>
      </c>
      <c r="MFA53" s="1674">
        <f t="shared" ref="MFA53" si="4469">MEY53*(1+3.5%)</f>
        <v>3.0362223914261338E+70</v>
      </c>
      <c r="MFC53" s="1674">
        <f t="shared" ref="MFC53" si="4470">MFA53*(1+3.5%)</f>
        <v>3.1424901751260482E+70</v>
      </c>
      <c r="MFE53" s="1674">
        <f t="shared" ref="MFE53" si="4471">MFC53*(1+3.5%)</f>
        <v>3.2524773312554597E+70</v>
      </c>
      <c r="MFG53" s="1674">
        <f t="shared" ref="MFG53" si="4472">MFE53*(1+3.5%)</f>
        <v>3.3663140378494006E+70</v>
      </c>
      <c r="MFI53" s="1674">
        <f t="shared" ref="MFI53" si="4473">MFG53*(1+3.5%)</f>
        <v>3.4841350291741294E+70</v>
      </c>
      <c r="MFK53" s="1674">
        <f t="shared" ref="MFK53" si="4474">MFI53*(1+3.5%)</f>
        <v>3.6060797551952239E+70</v>
      </c>
      <c r="MFM53" s="1674">
        <f t="shared" ref="MFM53" si="4475">MFK53*(1+3.5%)</f>
        <v>3.7322925466270566E+70</v>
      </c>
      <c r="MFO53" s="1674">
        <f t="shared" ref="MFO53" si="4476">MFM53*(1+3.5%)</f>
        <v>3.8629227857590034E+70</v>
      </c>
      <c r="MFQ53" s="1674">
        <f t="shared" ref="MFQ53" si="4477">MFO53*(1+3.5%)</f>
        <v>3.9981250832605684E+70</v>
      </c>
      <c r="MFS53" s="1674">
        <f t="shared" ref="MFS53" si="4478">MFQ53*(1+3.5%)</f>
        <v>4.1380594611746882E+70</v>
      </c>
      <c r="MFU53" s="1674">
        <f t="shared" ref="MFU53" si="4479">MFS53*(1+3.5%)</f>
        <v>4.2828915423158022E+70</v>
      </c>
      <c r="MFW53" s="1674">
        <f t="shared" ref="MFW53" si="4480">MFU53*(1+3.5%)</f>
        <v>4.4327927462968547E+70</v>
      </c>
      <c r="MFY53" s="1674">
        <f t="shared" ref="MFY53" si="4481">MFW53*(1+3.5%)</f>
        <v>4.5879404924172445E+70</v>
      </c>
      <c r="MGA53" s="1674">
        <f t="shared" ref="MGA53" si="4482">MFY53*(1+3.5%)</f>
        <v>4.7485184096518474E+70</v>
      </c>
      <c r="MGC53" s="1674">
        <f t="shared" ref="MGC53" si="4483">MGA53*(1+3.5%)</f>
        <v>4.9147165539896618E+70</v>
      </c>
      <c r="MGE53" s="1674">
        <f t="shared" ref="MGE53" si="4484">MGC53*(1+3.5%)</f>
        <v>5.0867316333792996E+70</v>
      </c>
      <c r="MGG53" s="1674">
        <f t="shared" ref="MGG53" si="4485">MGE53*(1+3.5%)</f>
        <v>5.2647672405475747E+70</v>
      </c>
      <c r="MGI53" s="1674">
        <f t="shared" ref="MGI53" si="4486">MGG53*(1+3.5%)</f>
        <v>5.4490340939667393E+70</v>
      </c>
      <c r="MGK53" s="1674">
        <f t="shared" ref="MGK53" si="4487">MGI53*(1+3.5%)</f>
        <v>5.6397502872555754E+70</v>
      </c>
      <c r="MGM53" s="1674">
        <f t="shared" ref="MGM53" si="4488">MGK53*(1+3.5%)</f>
        <v>5.83714154730952E+70</v>
      </c>
      <c r="MGO53" s="1674">
        <f t="shared" ref="MGO53" si="4489">MGM53*(1+3.5%)</f>
        <v>6.0414415014653532E+70</v>
      </c>
      <c r="MGQ53" s="1674">
        <f t="shared" ref="MGQ53" si="4490">MGO53*(1+3.5%)</f>
        <v>6.2528919540166404E+70</v>
      </c>
      <c r="MGS53" s="1674">
        <f t="shared" ref="MGS53" si="4491">MGQ53*(1+3.5%)</f>
        <v>6.4717431724072221E+70</v>
      </c>
      <c r="MGU53" s="1674">
        <f t="shared" ref="MGU53" si="4492">MGS53*(1+3.5%)</f>
        <v>6.6982541834414748E+70</v>
      </c>
      <c r="MGW53" s="1674">
        <f t="shared" ref="MGW53" si="4493">MGU53*(1+3.5%)</f>
        <v>6.9326930798619264E+70</v>
      </c>
      <c r="MGY53" s="1674">
        <f t="shared" ref="MGY53" si="4494">MGW53*(1+3.5%)</f>
        <v>7.1753373376570938E+70</v>
      </c>
      <c r="MHA53" s="1674">
        <f t="shared" ref="MHA53" si="4495">MGY53*(1+3.5%)</f>
        <v>7.4264741444750911E+70</v>
      </c>
      <c r="MHC53" s="1674">
        <f t="shared" ref="MHC53" si="4496">MHA53*(1+3.5%)</f>
        <v>7.6864007395317188E+70</v>
      </c>
      <c r="MHE53" s="1674">
        <f t="shared" ref="MHE53" si="4497">MHC53*(1+3.5%)</f>
        <v>7.955424765415329E+70</v>
      </c>
      <c r="MHG53" s="1674">
        <f t="shared" ref="MHG53" si="4498">MHE53*(1+3.5%)</f>
        <v>8.2338646322048648E+70</v>
      </c>
      <c r="MHI53" s="1674">
        <f t="shared" ref="MHI53" si="4499">MHG53*(1+3.5%)</f>
        <v>8.5220498943320341E+70</v>
      </c>
      <c r="MHK53" s="1674">
        <f t="shared" ref="MHK53" si="4500">MHI53*(1+3.5%)</f>
        <v>8.8203216406336548E+70</v>
      </c>
      <c r="MHM53" s="1674">
        <f t="shared" ref="MHM53" si="4501">MHK53*(1+3.5%)</f>
        <v>9.1290328980558321E+70</v>
      </c>
      <c r="MHO53" s="1674">
        <f t="shared" ref="MHO53" si="4502">MHM53*(1+3.5%)</f>
        <v>9.4485490494877851E+70</v>
      </c>
      <c r="MHQ53" s="1674">
        <f t="shared" ref="MHQ53" si="4503">MHO53*(1+3.5%)</f>
        <v>9.7792482662198568E+70</v>
      </c>
      <c r="MHS53" s="1674">
        <f t="shared" ref="MHS53" si="4504">MHQ53*(1+3.5%)</f>
        <v>1.0121521955537551E+71</v>
      </c>
      <c r="MHU53" s="1674">
        <f t="shared" ref="MHU53" si="4505">MHS53*(1+3.5%)</f>
        <v>1.0475775223981364E+71</v>
      </c>
      <c r="MHW53" s="1674">
        <f t="shared" ref="MHW53" si="4506">MHU53*(1+3.5%)</f>
        <v>1.0842427356820711E+71</v>
      </c>
      <c r="MHY53" s="1674">
        <f t="shared" ref="MHY53" si="4507">MHW53*(1+3.5%)</f>
        <v>1.1221912314309436E+71</v>
      </c>
      <c r="MIA53" s="1674">
        <f t="shared" ref="MIA53" si="4508">MHY53*(1+3.5%)</f>
        <v>1.1614679245310265E+71</v>
      </c>
      <c r="MIC53" s="1674">
        <f t="shared" ref="MIC53" si="4509">MIA53*(1+3.5%)</f>
        <v>1.2021193018896122E+71</v>
      </c>
      <c r="MIE53" s="1674">
        <f t="shared" ref="MIE53" si="4510">MIC53*(1+3.5%)</f>
        <v>1.2441934774557486E+71</v>
      </c>
      <c r="MIG53" s="1674">
        <f t="shared" ref="MIG53" si="4511">MIE53*(1+3.5%)</f>
        <v>1.2877402491666996E+71</v>
      </c>
      <c r="MII53" s="1674">
        <f t="shared" ref="MII53" si="4512">MIG53*(1+3.5%)</f>
        <v>1.332811157887534E+71</v>
      </c>
      <c r="MIK53" s="1674">
        <f t="shared" ref="MIK53" si="4513">MII53*(1+3.5%)</f>
        <v>1.3794595484135976E+71</v>
      </c>
      <c r="MIM53" s="1674">
        <f t="shared" ref="MIM53" si="4514">MIK53*(1+3.5%)</f>
        <v>1.4277406326080733E+71</v>
      </c>
      <c r="MIO53" s="1674">
        <f t="shared" ref="MIO53" si="4515">MIM53*(1+3.5%)</f>
        <v>1.4777115547493558E+71</v>
      </c>
      <c r="MIQ53" s="1674">
        <f t="shared" ref="MIQ53" si="4516">MIO53*(1+3.5%)</f>
        <v>1.5294314591655832E+71</v>
      </c>
      <c r="MIS53" s="1674">
        <f t="shared" ref="MIS53" si="4517">MIQ53*(1+3.5%)</f>
        <v>1.5829615602363786E+71</v>
      </c>
      <c r="MIU53" s="1674">
        <f t="shared" ref="MIU53" si="4518">MIS53*(1+3.5%)</f>
        <v>1.6383652148446517E+71</v>
      </c>
      <c r="MIW53" s="1674">
        <f t="shared" ref="MIW53" si="4519">MIU53*(1+3.5%)</f>
        <v>1.6957079973642143E+71</v>
      </c>
      <c r="MIY53" s="1674">
        <f t="shared" ref="MIY53" si="4520">MIW53*(1+3.5%)</f>
        <v>1.7550577772719617E+71</v>
      </c>
      <c r="MJA53" s="1674">
        <f t="shared" ref="MJA53" si="4521">MIY53*(1+3.5%)</f>
        <v>1.8164847994764802E+71</v>
      </c>
      <c r="MJC53" s="1674">
        <f t="shared" ref="MJC53" si="4522">MJA53*(1+3.5%)</f>
        <v>1.8800617674581568E+71</v>
      </c>
      <c r="MJE53" s="1674">
        <f t="shared" ref="MJE53" si="4523">MJC53*(1+3.5%)</f>
        <v>1.9458639293191921E+71</v>
      </c>
      <c r="MJG53" s="1674">
        <f t="shared" ref="MJG53" si="4524">MJE53*(1+3.5%)</f>
        <v>2.0139691668453638E+71</v>
      </c>
      <c r="MJI53" s="1674">
        <f t="shared" ref="MJI53" si="4525">MJG53*(1+3.5%)</f>
        <v>2.0844580876849514E+71</v>
      </c>
      <c r="MJK53" s="1674">
        <f t="shared" ref="MJK53" si="4526">MJI53*(1+3.5%)</f>
        <v>2.1574141207539246E+71</v>
      </c>
      <c r="MJM53" s="1674">
        <f t="shared" ref="MJM53" si="4527">MJK53*(1+3.5%)</f>
        <v>2.2329236149803117E+71</v>
      </c>
      <c r="MJO53" s="1674">
        <f t="shared" ref="MJO53" si="4528">MJM53*(1+3.5%)</f>
        <v>2.3110759415046225E+71</v>
      </c>
      <c r="MJQ53" s="1674">
        <f t="shared" ref="MJQ53" si="4529">MJO53*(1+3.5%)</f>
        <v>2.3919635994572839E+71</v>
      </c>
      <c r="MJS53" s="1674">
        <f t="shared" ref="MJS53" si="4530">MJQ53*(1+3.5%)</f>
        <v>2.4756823254382888E+71</v>
      </c>
      <c r="MJU53" s="1674">
        <f t="shared" ref="MJU53" si="4531">MJS53*(1+3.5%)</f>
        <v>2.5623312068286287E+71</v>
      </c>
      <c r="MJW53" s="1674">
        <f t="shared" ref="MJW53" si="4532">MJU53*(1+3.5%)</f>
        <v>2.6520127990676306E+71</v>
      </c>
      <c r="MJY53" s="1674">
        <f t="shared" ref="MJY53" si="4533">MJW53*(1+3.5%)</f>
        <v>2.7448332470349977E+71</v>
      </c>
      <c r="MKA53" s="1674">
        <f t="shared" ref="MKA53" si="4534">MJY53*(1+3.5%)</f>
        <v>2.8409024106812222E+71</v>
      </c>
      <c r="MKC53" s="1674">
        <f t="shared" ref="MKC53" si="4535">MKA53*(1+3.5%)</f>
        <v>2.9403339950550646E+71</v>
      </c>
      <c r="MKE53" s="1674">
        <f t="shared" ref="MKE53" si="4536">MKC53*(1+3.5%)</f>
        <v>3.0432456848819916E+71</v>
      </c>
      <c r="MKG53" s="1674">
        <f t="shared" ref="MKG53" si="4537">MKE53*(1+3.5%)</f>
        <v>3.1497592838528608E+71</v>
      </c>
      <c r="MKI53" s="1674">
        <f t="shared" ref="MKI53" si="4538">MKG53*(1+3.5%)</f>
        <v>3.2600008587877109E+71</v>
      </c>
      <c r="MKK53" s="1674">
        <f t="shared" ref="MKK53" si="4539">MKI53*(1+3.5%)</f>
        <v>3.3741008888452803E+71</v>
      </c>
      <c r="MKM53" s="1674">
        <f t="shared" ref="MKM53" si="4540">MKK53*(1+3.5%)</f>
        <v>3.4921944199548648E+71</v>
      </c>
      <c r="MKO53" s="1674">
        <f t="shared" ref="MKO53" si="4541">MKM53*(1+3.5%)</f>
        <v>3.6144212246532847E+71</v>
      </c>
      <c r="MKQ53" s="1674">
        <f t="shared" ref="MKQ53" si="4542">MKO53*(1+3.5%)</f>
        <v>3.7409259675161493E+71</v>
      </c>
      <c r="MKS53" s="1674">
        <f t="shared" ref="MKS53" si="4543">MKQ53*(1+3.5%)</f>
        <v>3.8718583763792143E+71</v>
      </c>
      <c r="MKU53" s="1674">
        <f t="shared" ref="MKU53" si="4544">MKS53*(1+3.5%)</f>
        <v>4.0073734195524863E+71</v>
      </c>
      <c r="MKW53" s="1674">
        <f t="shared" ref="MKW53" si="4545">MKU53*(1+3.5%)</f>
        <v>4.1476314892368231E+71</v>
      </c>
      <c r="MKY53" s="1674">
        <f t="shared" ref="MKY53" si="4546">MKW53*(1+3.5%)</f>
        <v>4.2927985913601114E+71</v>
      </c>
      <c r="MLA53" s="1674">
        <f t="shared" ref="MLA53" si="4547">MKY53*(1+3.5%)</f>
        <v>4.4430465420577154E+71</v>
      </c>
      <c r="MLC53" s="1674">
        <f t="shared" ref="MLC53" si="4548">MLA53*(1+3.5%)</f>
        <v>4.5985531710297351E+71</v>
      </c>
      <c r="MLE53" s="1674">
        <f t="shared" ref="MLE53" si="4549">MLC53*(1+3.5%)</f>
        <v>4.7595025320157757E+71</v>
      </c>
      <c r="MLG53" s="1674">
        <f t="shared" ref="MLG53" si="4550">MLE53*(1+3.5%)</f>
        <v>4.9260851206363277E+71</v>
      </c>
      <c r="MLI53" s="1674">
        <f t="shared" ref="MLI53" si="4551">MLG53*(1+3.5%)</f>
        <v>5.0984980998585983E+71</v>
      </c>
      <c r="MLK53" s="1674">
        <f t="shared" ref="MLK53" si="4552">MLI53*(1+3.5%)</f>
        <v>5.2769455333536487E+71</v>
      </c>
      <c r="MLM53" s="1674">
        <f t="shared" ref="MLM53" si="4553">MLK53*(1+3.5%)</f>
        <v>5.4616386270210256E+71</v>
      </c>
      <c r="MLO53" s="1674">
        <f t="shared" ref="MLO53" si="4554">MLM53*(1+3.5%)</f>
        <v>5.6527959789667608E+71</v>
      </c>
      <c r="MLQ53" s="1674">
        <f t="shared" ref="MLQ53" si="4555">MLO53*(1+3.5%)</f>
        <v>5.8506438382305969E+71</v>
      </c>
      <c r="MLS53" s="1674">
        <f t="shared" ref="MLS53" si="4556">MLQ53*(1+3.5%)</f>
        <v>6.055416372568667E+71</v>
      </c>
      <c r="MLU53" s="1674">
        <f t="shared" ref="MLU53" si="4557">MLS53*(1+3.5%)</f>
        <v>6.2673559456085696E+71</v>
      </c>
      <c r="MLW53" s="1674">
        <f t="shared" ref="MLW53" si="4558">MLU53*(1+3.5%)</f>
        <v>6.4867134037048691E+71</v>
      </c>
      <c r="MLY53" s="1674">
        <f t="shared" ref="MLY53" si="4559">MLW53*(1+3.5%)</f>
        <v>6.7137483728345388E+71</v>
      </c>
      <c r="MMA53" s="1674">
        <f t="shared" ref="MMA53" si="4560">MLY53*(1+3.5%)</f>
        <v>6.9487295658837471E+71</v>
      </c>
      <c r="MMC53" s="1674">
        <f t="shared" ref="MMC53" si="4561">MMA53*(1+3.5%)</f>
        <v>7.1919351006896778E+71</v>
      </c>
      <c r="MME53" s="1674">
        <f t="shared" ref="MME53" si="4562">MMC53*(1+3.5%)</f>
        <v>7.4436528292138159E+71</v>
      </c>
      <c r="MMG53" s="1674">
        <f t="shared" ref="MMG53" si="4563">MME53*(1+3.5%)</f>
        <v>7.7041806782362991E+71</v>
      </c>
      <c r="MMI53" s="1674">
        <f t="shared" ref="MMI53" si="4564">MMG53*(1+3.5%)</f>
        <v>7.9738270019745692E+71</v>
      </c>
      <c r="MMK53" s="1674">
        <f t="shared" ref="MMK53" si="4565">MMI53*(1+3.5%)</f>
        <v>8.2529109470436782E+71</v>
      </c>
      <c r="MMM53" s="1674">
        <f t="shared" ref="MMM53" si="4566">MMK53*(1+3.5%)</f>
        <v>8.5417628301902068E+71</v>
      </c>
      <c r="MMO53" s="1674">
        <f t="shared" ref="MMO53" si="4567">MMM53*(1+3.5%)</f>
        <v>8.8407245292468629E+71</v>
      </c>
      <c r="MMQ53" s="1674">
        <f t="shared" ref="MMQ53" si="4568">MMO53*(1+3.5%)</f>
        <v>9.1501498877705022E+71</v>
      </c>
      <c r="MMS53" s="1674">
        <f t="shared" ref="MMS53" si="4569">MMQ53*(1+3.5%)</f>
        <v>9.4704051338424697E+71</v>
      </c>
      <c r="MMU53" s="1674">
        <f t="shared" ref="MMU53" si="4570">MMS53*(1+3.5%)</f>
        <v>9.8018693135269563E+71</v>
      </c>
      <c r="MMW53" s="1674">
        <f t="shared" ref="MMW53" si="4571">MMU53*(1+3.5%)</f>
        <v>1.0144934739500399E+72</v>
      </c>
      <c r="MMY53" s="1674">
        <f t="shared" ref="MMY53" si="4572">MMW53*(1+3.5%)</f>
        <v>1.0500007455382911E+72</v>
      </c>
      <c r="MNA53" s="1674">
        <f t="shared" ref="MNA53" si="4573">MMY53*(1+3.5%)</f>
        <v>1.0867507716321312E+72</v>
      </c>
      <c r="MNC53" s="1674">
        <f t="shared" ref="MNC53" si="4574">MNA53*(1+3.5%)</f>
        <v>1.1247870486392558E+72</v>
      </c>
      <c r="MNE53" s="1674">
        <f t="shared" ref="MNE53" si="4575">MNC53*(1+3.5%)</f>
        <v>1.1641545953416297E+72</v>
      </c>
      <c r="MNG53" s="1674">
        <f t="shared" ref="MNG53" si="4576">MNE53*(1+3.5%)</f>
        <v>1.2049000061785866E+72</v>
      </c>
      <c r="MNI53" s="1674">
        <f t="shared" ref="MNI53" si="4577">MNG53*(1+3.5%)</f>
        <v>1.2470715063948371E+72</v>
      </c>
      <c r="MNK53" s="1674">
        <f t="shared" ref="MNK53" si="4578">MNI53*(1+3.5%)</f>
        <v>1.2907190091186563E+72</v>
      </c>
      <c r="MNM53" s="1674">
        <f t="shared" ref="MNM53" si="4579">MNK53*(1+3.5%)</f>
        <v>1.3358941744378092E+72</v>
      </c>
      <c r="MNO53" s="1674">
        <f t="shared" ref="MNO53" si="4580">MNM53*(1+3.5%)</f>
        <v>1.3826504705431323E+72</v>
      </c>
      <c r="MNQ53" s="1674">
        <f t="shared" ref="MNQ53" si="4581">MNO53*(1+3.5%)</f>
        <v>1.4310432370121419E+72</v>
      </c>
      <c r="MNS53" s="1674">
        <f t="shared" ref="MNS53" si="4582">MNQ53*(1+3.5%)</f>
        <v>1.4811297503075668E+72</v>
      </c>
      <c r="MNU53" s="1674">
        <f t="shared" ref="MNU53" si="4583">MNS53*(1+3.5%)</f>
        <v>1.5329692915683315E+72</v>
      </c>
      <c r="MNW53" s="1674">
        <f t="shared" ref="MNW53" si="4584">MNU53*(1+3.5%)</f>
        <v>1.5866232167732229E+72</v>
      </c>
      <c r="MNY53" s="1674">
        <f t="shared" ref="MNY53" si="4585">MNW53*(1+3.5%)</f>
        <v>1.6421550293602856E+72</v>
      </c>
      <c r="MOA53" s="1674">
        <f t="shared" ref="MOA53" si="4586">MNY53*(1+3.5%)</f>
        <v>1.6996304553878954E+72</v>
      </c>
      <c r="MOC53" s="1674">
        <f t="shared" ref="MOC53" si="4587">MOA53*(1+3.5%)</f>
        <v>1.7591175213264715E+72</v>
      </c>
      <c r="MOE53" s="1674">
        <f t="shared" ref="MOE53" si="4588">MOC53*(1+3.5%)</f>
        <v>1.8206866345728979E+72</v>
      </c>
      <c r="MOG53" s="1674">
        <f t="shared" ref="MOG53" si="4589">MOE53*(1+3.5%)</f>
        <v>1.884410666782949E+72</v>
      </c>
      <c r="MOI53" s="1674">
        <f t="shared" ref="MOI53" si="4590">MOG53*(1+3.5%)</f>
        <v>1.9503650401203521E+72</v>
      </c>
      <c r="MOK53" s="1674">
        <f t="shared" ref="MOK53" si="4591">MOI53*(1+3.5%)</f>
        <v>2.0186278165245644E+72</v>
      </c>
      <c r="MOM53" s="1674">
        <f t="shared" ref="MOM53" si="4592">MOK53*(1+3.5%)</f>
        <v>2.0892797901029238E+72</v>
      </c>
      <c r="MOO53" s="1674">
        <f t="shared" ref="MOO53" si="4593">MOM53*(1+3.5%)</f>
        <v>2.1624045827565259E+72</v>
      </c>
      <c r="MOQ53" s="1674">
        <f t="shared" ref="MOQ53" si="4594">MOO53*(1+3.5%)</f>
        <v>2.2380887431530042E+72</v>
      </c>
      <c r="MOS53" s="1674">
        <f t="shared" ref="MOS53" si="4595">MOQ53*(1+3.5%)</f>
        <v>2.3164218491633592E+72</v>
      </c>
      <c r="MOU53" s="1674">
        <f t="shared" ref="MOU53" si="4596">MOS53*(1+3.5%)</f>
        <v>2.3974966138840768E+72</v>
      </c>
      <c r="MOW53" s="1674">
        <f t="shared" ref="MOW53" si="4597">MOU53*(1+3.5%)</f>
        <v>2.4814089953700193E+72</v>
      </c>
      <c r="MOY53" s="1674">
        <f t="shared" ref="MOY53" si="4598">MOW53*(1+3.5%)</f>
        <v>2.5682583102079697E+72</v>
      </c>
      <c r="MPA53" s="1674">
        <f t="shared" ref="MPA53" si="4599">MOY53*(1+3.5%)</f>
        <v>2.6581473510652482E+72</v>
      </c>
      <c r="MPC53" s="1674">
        <f t="shared" ref="MPC53" si="4600">MPA53*(1+3.5%)</f>
        <v>2.7511825083525318E+72</v>
      </c>
      <c r="MPE53" s="1674">
        <f t="shared" ref="MPE53" si="4601">MPC53*(1+3.5%)</f>
        <v>2.8474738961448702E+72</v>
      </c>
      <c r="MPG53" s="1674">
        <f t="shared" ref="MPG53" si="4602">MPE53*(1+3.5%)</f>
        <v>2.9471354825099406E+72</v>
      </c>
      <c r="MPI53" s="1674">
        <f t="shared" ref="MPI53" si="4603">MPG53*(1+3.5%)</f>
        <v>3.0502852243977884E+72</v>
      </c>
      <c r="MPK53" s="1674">
        <f t="shared" ref="MPK53" si="4604">MPI53*(1+3.5%)</f>
        <v>3.1570452072517108E+72</v>
      </c>
      <c r="MPM53" s="1674">
        <f t="shared" ref="MPM53" si="4605">MPK53*(1+3.5%)</f>
        <v>3.2675417895055203E+72</v>
      </c>
      <c r="MPO53" s="1674">
        <f t="shared" ref="MPO53" si="4606">MPM53*(1+3.5%)</f>
        <v>3.3819057521382131E+72</v>
      </c>
      <c r="MPQ53" s="1674">
        <f t="shared" ref="MPQ53" si="4607">MPO53*(1+3.5%)</f>
        <v>3.5002724534630501E+72</v>
      </c>
      <c r="MPS53" s="1674">
        <f t="shared" ref="MPS53" si="4608">MPQ53*(1+3.5%)</f>
        <v>3.622781989334257E+72</v>
      </c>
      <c r="MPU53" s="1674">
        <f t="shared" ref="MPU53" si="4609">MPS53*(1+3.5%)</f>
        <v>3.7495793589609554E+72</v>
      </c>
      <c r="MPW53" s="1674">
        <f t="shared" ref="MPW53" si="4610">MPU53*(1+3.5%)</f>
        <v>3.8808146365245886E+72</v>
      </c>
      <c r="MPY53" s="1674">
        <f t="shared" ref="MPY53" si="4611">MPW53*(1+3.5%)</f>
        <v>4.0166431488029492E+72</v>
      </c>
      <c r="MQA53" s="1674">
        <f t="shared" ref="MQA53" si="4612">MPY53*(1+3.5%)</f>
        <v>4.1572256590110519E+72</v>
      </c>
      <c r="MQC53" s="1674">
        <f t="shared" ref="MQC53" si="4613">MQA53*(1+3.5%)</f>
        <v>4.3027285570764387E+72</v>
      </c>
      <c r="MQE53" s="1674">
        <f t="shared" ref="MQE53" si="4614">MQC53*(1+3.5%)</f>
        <v>4.4533240565741138E+72</v>
      </c>
      <c r="MQG53" s="1674">
        <f t="shared" ref="MQG53" si="4615">MQE53*(1+3.5%)</f>
        <v>4.6091903985542071E+72</v>
      </c>
      <c r="MQI53" s="1674">
        <f t="shared" ref="MQI53" si="4616">MQG53*(1+3.5%)</f>
        <v>4.7705120625036044E+72</v>
      </c>
      <c r="MQK53" s="1674">
        <f t="shared" ref="MQK53" si="4617">MQI53*(1+3.5%)</f>
        <v>4.9374799846912298E+72</v>
      </c>
      <c r="MQM53" s="1674">
        <f t="shared" ref="MQM53" si="4618">MQK53*(1+3.5%)</f>
        <v>5.1102917841554224E+72</v>
      </c>
      <c r="MQO53" s="1674">
        <f t="shared" ref="MQO53" si="4619">MQM53*(1+3.5%)</f>
        <v>5.2891519966008617E+72</v>
      </c>
      <c r="MQQ53" s="1674">
        <f t="shared" ref="MQQ53" si="4620">MQO53*(1+3.5%)</f>
        <v>5.4742723164818911E+72</v>
      </c>
      <c r="MQS53" s="1674">
        <f t="shared" ref="MQS53" si="4621">MQQ53*(1+3.5%)</f>
        <v>5.6658718475587572E+72</v>
      </c>
      <c r="MQU53" s="1674">
        <f t="shared" ref="MQU53" si="4622">MQS53*(1+3.5%)</f>
        <v>5.8641773622233134E+72</v>
      </c>
      <c r="MQW53" s="1674">
        <f t="shared" ref="MQW53" si="4623">MQU53*(1+3.5%)</f>
        <v>6.0694235699011286E+72</v>
      </c>
      <c r="MQY53" s="1674">
        <f t="shared" ref="MQY53" si="4624">MQW53*(1+3.5%)</f>
        <v>6.2818533948476674E+72</v>
      </c>
      <c r="MRA53" s="1674">
        <f t="shared" ref="MRA53" si="4625">MQY53*(1+3.5%)</f>
        <v>6.5017182636673349E+72</v>
      </c>
      <c r="MRC53" s="1674">
        <f t="shared" ref="MRC53" si="4626">MRA53*(1+3.5%)</f>
        <v>6.729278402895691E+72</v>
      </c>
      <c r="MRE53" s="1674">
        <f t="shared" ref="MRE53" si="4627">MRC53*(1+3.5%)</f>
        <v>6.9648031469970393E+72</v>
      </c>
      <c r="MRG53" s="1674">
        <f t="shared" ref="MRG53" si="4628">MRE53*(1+3.5%)</f>
        <v>7.2085712571419354E+72</v>
      </c>
      <c r="MRI53" s="1674">
        <f t="shared" ref="MRI53" si="4629">MRG53*(1+3.5%)</f>
        <v>7.4608712511419033E+72</v>
      </c>
      <c r="MRK53" s="1674">
        <f t="shared" ref="MRK53" si="4630">MRI53*(1+3.5%)</f>
        <v>7.722001744931869E+72</v>
      </c>
      <c r="MRM53" s="1674">
        <f t="shared" ref="MRM53" si="4631">MRK53*(1+3.5%)</f>
        <v>7.9922718060044844E+72</v>
      </c>
      <c r="MRO53" s="1674">
        <f t="shared" ref="MRO53" si="4632">MRM53*(1+3.5%)</f>
        <v>8.2720013192146401E+72</v>
      </c>
      <c r="MRQ53" s="1674">
        <f t="shared" ref="MRQ53" si="4633">MRO53*(1+3.5%)</f>
        <v>8.5615213653871519E+72</v>
      </c>
      <c r="MRS53" s="1674">
        <f t="shared" ref="MRS53" si="4634">MRQ53*(1+3.5%)</f>
        <v>8.8611746131757019E+72</v>
      </c>
      <c r="MRU53" s="1674">
        <f t="shared" ref="MRU53" si="4635">MRS53*(1+3.5%)</f>
        <v>9.1713157246368511E+72</v>
      </c>
      <c r="MRW53" s="1674">
        <f t="shared" ref="MRW53" si="4636">MRU53*(1+3.5%)</f>
        <v>9.4923117749991398E+72</v>
      </c>
      <c r="MRY53" s="1674">
        <f t="shared" ref="MRY53" si="4637">MRW53*(1+3.5%)</f>
        <v>9.824542687124109E+72</v>
      </c>
      <c r="MSA53" s="1674">
        <f t="shared" ref="MSA53" si="4638">MRY53*(1+3.5%)</f>
        <v>1.0168401681173452E+73</v>
      </c>
      <c r="MSC53" s="1674">
        <f t="shared" ref="MSC53" si="4639">MSA53*(1+3.5%)</f>
        <v>1.0524295740014521E+73</v>
      </c>
      <c r="MSE53" s="1674">
        <f t="shared" ref="MSE53" si="4640">MSC53*(1+3.5%)</f>
        <v>1.089264609091503E+73</v>
      </c>
      <c r="MSG53" s="1674">
        <f t="shared" ref="MSG53" si="4641">MSE53*(1+3.5%)</f>
        <v>1.1273888704097055E+73</v>
      </c>
      <c r="MSI53" s="1674">
        <f t="shared" ref="MSI53" si="4642">MSG53*(1+3.5%)</f>
        <v>1.1668474808740451E+73</v>
      </c>
      <c r="MSK53" s="1674">
        <f t="shared" ref="MSK53" si="4643">MSI53*(1+3.5%)</f>
        <v>1.2076871427046365E+73</v>
      </c>
      <c r="MSM53" s="1674">
        <f t="shared" ref="MSM53" si="4644">MSK53*(1+3.5%)</f>
        <v>1.2499561926992987E+73</v>
      </c>
      <c r="MSO53" s="1674">
        <f t="shared" ref="MSO53" si="4645">MSM53*(1+3.5%)</f>
        <v>1.293704659443774E+73</v>
      </c>
      <c r="MSQ53" s="1674">
        <f t="shared" ref="MSQ53" si="4646">MSO53*(1+3.5%)</f>
        <v>1.338984322524306E+73</v>
      </c>
      <c r="MSS53" s="1674">
        <f t="shared" ref="MSS53" si="4647">MSQ53*(1+3.5%)</f>
        <v>1.3858487738126566E+73</v>
      </c>
      <c r="MSU53" s="1674">
        <f t="shared" ref="MSU53" si="4648">MSS53*(1+3.5%)</f>
        <v>1.4343534808960995E+73</v>
      </c>
      <c r="MSW53" s="1674">
        <f t="shared" ref="MSW53" si="4649">MSU53*(1+3.5%)</f>
        <v>1.4845558527274628E+73</v>
      </c>
      <c r="MSY53" s="1674">
        <f t="shared" ref="MSY53" si="4650">MSW53*(1+3.5%)</f>
        <v>1.5365153075729239E+73</v>
      </c>
      <c r="MTA53" s="1674">
        <f t="shared" ref="MTA53" si="4651">MSY53*(1+3.5%)</f>
        <v>1.5902933433379761E+73</v>
      </c>
      <c r="MTC53" s="1674">
        <f t="shared" ref="MTC53" si="4652">MTA53*(1+3.5%)</f>
        <v>1.6459536103548053E+73</v>
      </c>
      <c r="MTE53" s="1674">
        <f t="shared" ref="MTE53" si="4653">MTC53*(1+3.5%)</f>
        <v>1.7035619867172233E+73</v>
      </c>
      <c r="MTG53" s="1674">
        <f t="shared" ref="MTG53" si="4654">MTE53*(1+3.5%)</f>
        <v>1.7631866562523259E+73</v>
      </c>
      <c r="MTI53" s="1674">
        <f t="shared" ref="MTI53" si="4655">MTG53*(1+3.5%)</f>
        <v>1.824898189221157E+73</v>
      </c>
      <c r="MTK53" s="1674">
        <f t="shared" ref="MTK53" si="4656">MTI53*(1+3.5%)</f>
        <v>1.8887696258438972E+73</v>
      </c>
      <c r="MTM53" s="1674">
        <f t="shared" ref="MTM53" si="4657">MTK53*(1+3.5%)</f>
        <v>1.9548765627484334E+73</v>
      </c>
      <c r="MTO53" s="1674">
        <f t="shared" ref="MTO53" si="4658">MTM53*(1+3.5%)</f>
        <v>2.0232972424446283E+73</v>
      </c>
      <c r="MTQ53" s="1674">
        <f t="shared" ref="MTQ53" si="4659">MTO53*(1+3.5%)</f>
        <v>2.0941126459301902E+73</v>
      </c>
      <c r="MTS53" s="1674">
        <f t="shared" ref="MTS53" si="4660">MTQ53*(1+3.5%)</f>
        <v>2.1674065885377467E+73</v>
      </c>
      <c r="MTU53" s="1674">
        <f t="shared" ref="MTU53" si="4661">MTS53*(1+3.5%)</f>
        <v>2.2432658191365676E+73</v>
      </c>
      <c r="MTW53" s="1674">
        <f t="shared" ref="MTW53" si="4662">MTU53*(1+3.5%)</f>
        <v>2.3217801228063473E+73</v>
      </c>
      <c r="MTY53" s="1674">
        <f t="shared" ref="MTY53" si="4663">MTW53*(1+3.5%)</f>
        <v>2.4030424271045693E+73</v>
      </c>
      <c r="MUA53" s="1674">
        <f t="shared" ref="MUA53" si="4664">MTY53*(1+3.5%)</f>
        <v>2.487148912053229E+73</v>
      </c>
      <c r="MUC53" s="1674">
        <f t="shared" ref="MUC53" si="4665">MUA53*(1+3.5%)</f>
        <v>2.5741991239750918E+73</v>
      </c>
      <c r="MUE53" s="1674">
        <f t="shared" ref="MUE53" si="4666">MUC53*(1+3.5%)</f>
        <v>2.6642960933142199E+73</v>
      </c>
      <c r="MUG53" s="1674">
        <f t="shared" ref="MUG53" si="4667">MUE53*(1+3.5%)</f>
        <v>2.7575464565802175E+73</v>
      </c>
      <c r="MUI53" s="1674">
        <f t="shared" ref="MUI53" si="4668">MUG53*(1+3.5%)</f>
        <v>2.8540605825605251E+73</v>
      </c>
      <c r="MUK53" s="1674">
        <f t="shared" ref="MUK53" si="4669">MUI53*(1+3.5%)</f>
        <v>2.9539527029501434E+73</v>
      </c>
      <c r="MUM53" s="1674">
        <f t="shared" ref="MUM53" si="4670">MUK53*(1+3.5%)</f>
        <v>3.0573410475533983E+73</v>
      </c>
      <c r="MUO53" s="1674">
        <f t="shared" ref="MUO53" si="4671">MUM53*(1+3.5%)</f>
        <v>3.1643479842177668E+73</v>
      </c>
      <c r="MUQ53" s="1674">
        <f t="shared" ref="MUQ53" si="4672">MUO53*(1+3.5%)</f>
        <v>3.2751001636653885E+73</v>
      </c>
      <c r="MUS53" s="1674">
        <f t="shared" ref="MUS53" si="4673">MUQ53*(1+3.5%)</f>
        <v>3.3897286693936768E+73</v>
      </c>
      <c r="MUU53" s="1674">
        <f t="shared" ref="MUU53" si="4674">MUS53*(1+3.5%)</f>
        <v>3.5083691728224553E+73</v>
      </c>
      <c r="MUW53" s="1674">
        <f t="shared" ref="MUW53" si="4675">MUU53*(1+3.5%)</f>
        <v>3.6311620938712407E+73</v>
      </c>
      <c r="MUY53" s="1674">
        <f t="shared" ref="MUY53" si="4676">MUW53*(1+3.5%)</f>
        <v>3.7582527671567337E+73</v>
      </c>
      <c r="MVA53" s="1674">
        <f t="shared" ref="MVA53" si="4677">MUY53*(1+3.5%)</f>
        <v>3.8897916140072192E+73</v>
      </c>
      <c r="MVC53" s="1674">
        <f t="shared" ref="MVC53" si="4678">MVA53*(1+3.5%)</f>
        <v>4.0259343204974718E+73</v>
      </c>
      <c r="MVE53" s="1674">
        <f t="shared" ref="MVE53" si="4679">MVC53*(1+3.5%)</f>
        <v>4.1668420217148829E+73</v>
      </c>
      <c r="MVG53" s="1674">
        <f t="shared" ref="MVG53" si="4680">MVE53*(1+3.5%)</f>
        <v>4.3126814924749037E+73</v>
      </c>
      <c r="MVI53" s="1674">
        <f t="shared" ref="MVI53" si="4681">MVG53*(1+3.5%)</f>
        <v>4.4636253447115247E+73</v>
      </c>
      <c r="MVK53" s="1674">
        <f t="shared" ref="MVK53" si="4682">MVI53*(1+3.5%)</f>
        <v>4.6198522317764277E+73</v>
      </c>
      <c r="MVM53" s="1674">
        <f t="shared" ref="MVM53" si="4683">MVK53*(1+3.5%)</f>
        <v>4.7815470598886025E+73</v>
      </c>
      <c r="MVO53" s="1674">
        <f t="shared" ref="MVO53" si="4684">MVM53*(1+3.5%)</f>
        <v>4.9489012069847034E+73</v>
      </c>
      <c r="MVQ53" s="1674">
        <f t="shared" ref="MVQ53" si="4685">MVO53*(1+3.5%)</f>
        <v>5.1221127492291677E+73</v>
      </c>
      <c r="MVS53" s="1674">
        <f t="shared" ref="MVS53" si="4686">MVQ53*(1+3.5%)</f>
        <v>5.301386695452188E+73</v>
      </c>
      <c r="MVU53" s="1674">
        <f t="shared" ref="MVU53" si="4687">MVS53*(1+3.5%)</f>
        <v>5.4869352297930141E+73</v>
      </c>
      <c r="MVW53" s="1674">
        <f t="shared" ref="MVW53" si="4688">MVU53*(1+3.5%)</f>
        <v>5.6789779628357691E+73</v>
      </c>
      <c r="MVY53" s="1674">
        <f t="shared" ref="MVY53" si="4689">MVW53*(1+3.5%)</f>
        <v>5.8777421915350204E+73</v>
      </c>
      <c r="MWA53" s="1674">
        <f t="shared" ref="MWA53" si="4690">MVY53*(1+3.5%)</f>
        <v>6.0834631682387454E+73</v>
      </c>
      <c r="MWC53" s="1674">
        <f t="shared" ref="MWC53" si="4691">MWA53*(1+3.5%)</f>
        <v>6.2963843791271008E+73</v>
      </c>
      <c r="MWE53" s="1674">
        <f t="shared" ref="MWE53" si="4692">MWC53*(1+3.5%)</f>
        <v>6.5167578323965494E+73</v>
      </c>
      <c r="MWG53" s="1674">
        <f t="shared" ref="MWG53" si="4693">MWE53*(1+3.5%)</f>
        <v>6.7448443565304287E+73</v>
      </c>
      <c r="MWI53" s="1674">
        <f t="shared" ref="MWI53" si="4694">MWG53*(1+3.5%)</f>
        <v>6.9809139090089938E+73</v>
      </c>
      <c r="MWK53" s="1674">
        <f t="shared" ref="MWK53" si="4695">MWI53*(1+3.5%)</f>
        <v>7.225245895824308E+73</v>
      </c>
      <c r="MWM53" s="1674">
        <f t="shared" ref="MWM53" si="4696">MWK53*(1+3.5%)</f>
        <v>7.4781295021781582E+73</v>
      </c>
      <c r="MWO53" s="1674">
        <f t="shared" ref="MWO53" si="4697">MWM53*(1+3.5%)</f>
        <v>7.7398640347543936E+73</v>
      </c>
      <c r="MWQ53" s="1674">
        <f t="shared" ref="MWQ53" si="4698">MWO53*(1+3.5%)</f>
        <v>8.0107592759707966E+73</v>
      </c>
      <c r="MWS53" s="1674">
        <f t="shared" ref="MWS53" si="4699">MWQ53*(1+3.5%)</f>
        <v>8.2911358506297733E+73</v>
      </c>
      <c r="MWU53" s="1674">
        <f t="shared" ref="MWU53" si="4700">MWS53*(1+3.5%)</f>
        <v>8.5813256054018153E+73</v>
      </c>
      <c r="MWW53" s="1674">
        <f t="shared" ref="MWW53" si="4701">MWU53*(1+3.5%)</f>
        <v>8.8816720015908777E+73</v>
      </c>
      <c r="MWY53" s="1674">
        <f t="shared" ref="MWY53" si="4702">MWW53*(1+3.5%)</f>
        <v>9.1925305216465583E+73</v>
      </c>
      <c r="MXA53" s="1674">
        <f t="shared" ref="MXA53" si="4703">MWY53*(1+3.5%)</f>
        <v>9.5142690899041866E+73</v>
      </c>
      <c r="MXC53" s="1674">
        <f t="shared" ref="MXC53" si="4704">MXA53*(1+3.5%)</f>
        <v>9.847268508050832E+73</v>
      </c>
      <c r="MXE53" s="1674">
        <f t="shared" ref="MXE53" si="4705">MXC53*(1+3.5%)</f>
        <v>1.0191922905832611E+74</v>
      </c>
      <c r="MXG53" s="1674">
        <f t="shared" ref="MXG53" si="4706">MXE53*(1+3.5%)</f>
        <v>1.0548640207536751E+74</v>
      </c>
      <c r="MXI53" s="1674">
        <f t="shared" ref="MXI53" si="4707">MXG53*(1+3.5%)</f>
        <v>1.0917842614800536E+74</v>
      </c>
      <c r="MXK53" s="1674">
        <f t="shared" ref="MXK53" si="4708">MXI53*(1+3.5%)</f>
        <v>1.1299967106318554E+74</v>
      </c>
      <c r="MXM53" s="1674">
        <f t="shared" ref="MXM53" si="4709">MXK53*(1+3.5%)</f>
        <v>1.1695465955039703E+74</v>
      </c>
      <c r="MXO53" s="1674">
        <f t="shared" ref="MXO53" si="4710">MXM53*(1+3.5%)</f>
        <v>1.2104807263466093E+74</v>
      </c>
      <c r="MXQ53" s="1674">
        <f t="shared" ref="MXQ53" si="4711">MXO53*(1+3.5%)</f>
        <v>1.2528475517687405E+74</v>
      </c>
      <c r="MXS53" s="1674">
        <f t="shared" ref="MXS53" si="4712">MXQ53*(1+3.5%)</f>
        <v>1.2966972160806463E+74</v>
      </c>
      <c r="MXU53" s="1674">
        <f t="shared" ref="MXU53" si="4713">MXS53*(1+3.5%)</f>
        <v>1.3420816186434689E+74</v>
      </c>
      <c r="MXW53" s="1674">
        <f t="shared" ref="MXW53" si="4714">MXU53*(1+3.5%)</f>
        <v>1.3890544752959902E+74</v>
      </c>
      <c r="MXY53" s="1674">
        <f t="shared" ref="MXY53" si="4715">MXW53*(1+3.5%)</f>
        <v>1.4376713819313497E+74</v>
      </c>
      <c r="MYA53" s="1674">
        <f t="shared" ref="MYA53" si="4716">MXY53*(1+3.5%)</f>
        <v>1.4879898802989468E+74</v>
      </c>
      <c r="MYC53" s="1674">
        <f t="shared" ref="MYC53" si="4717">MYA53*(1+3.5%)</f>
        <v>1.5400695261094097E+74</v>
      </c>
      <c r="MYE53" s="1674">
        <f t="shared" ref="MYE53" si="4718">MYC53*(1+3.5%)</f>
        <v>1.5939719595232388E+74</v>
      </c>
      <c r="MYG53" s="1674">
        <f t="shared" ref="MYG53" si="4719">MYE53*(1+3.5%)</f>
        <v>1.6497609781065521E+74</v>
      </c>
      <c r="MYI53" s="1674">
        <f t="shared" ref="MYI53" si="4720">MYG53*(1+3.5%)</f>
        <v>1.7075026123402813E+74</v>
      </c>
      <c r="MYK53" s="1674">
        <f t="shared" ref="MYK53" si="4721">MYI53*(1+3.5%)</f>
        <v>1.767265203772191E+74</v>
      </c>
      <c r="MYM53" s="1674">
        <f t="shared" ref="MYM53" si="4722">MYK53*(1+3.5%)</f>
        <v>1.8291194859042175E+74</v>
      </c>
      <c r="MYO53" s="1674">
        <f t="shared" ref="MYO53" si="4723">MYM53*(1+3.5%)</f>
        <v>1.893138667910865E+74</v>
      </c>
      <c r="MYQ53" s="1674">
        <f t="shared" ref="MYQ53" si="4724">MYO53*(1+3.5%)</f>
        <v>1.9593985212877451E+74</v>
      </c>
      <c r="MYS53" s="1674">
        <f t="shared" ref="MYS53" si="4725">MYQ53*(1+3.5%)</f>
        <v>2.027977469532816E+74</v>
      </c>
      <c r="MYU53" s="1674">
        <f t="shared" ref="MYU53" si="4726">MYS53*(1+3.5%)</f>
        <v>2.0989566809664643E+74</v>
      </c>
      <c r="MYW53" s="1674">
        <f t="shared" ref="MYW53" si="4727">MYU53*(1+3.5%)</f>
        <v>2.1724201648002904E+74</v>
      </c>
      <c r="MYY53" s="1674">
        <f t="shared" ref="MYY53" si="4728">MYW53*(1+3.5%)</f>
        <v>2.2484548705683005E+74</v>
      </c>
      <c r="MZA53" s="1674">
        <f t="shared" ref="MZA53" si="4729">MYY53*(1+3.5%)</f>
        <v>2.3271507910381909E+74</v>
      </c>
      <c r="MZC53" s="1674">
        <f t="shared" ref="MZC53" si="4730">MZA53*(1+3.5%)</f>
        <v>2.4086010687245272E+74</v>
      </c>
      <c r="MZE53" s="1674">
        <f t="shared" ref="MZE53" si="4731">MZC53*(1+3.5%)</f>
        <v>2.4929021061298853E+74</v>
      </c>
      <c r="MZG53" s="1674">
        <f t="shared" ref="MZG53" si="4732">MZE53*(1+3.5%)</f>
        <v>2.5801536798444313E+74</v>
      </c>
      <c r="MZI53" s="1674">
        <f t="shared" ref="MZI53" si="4733">MZG53*(1+3.5%)</f>
        <v>2.6704590586389862E+74</v>
      </c>
      <c r="MZK53" s="1674">
        <f t="shared" ref="MZK53" si="4734">MZI53*(1+3.5%)</f>
        <v>2.7639251256913504E+74</v>
      </c>
      <c r="MZM53" s="1674">
        <f t="shared" ref="MZM53" si="4735">MZK53*(1+3.5%)</f>
        <v>2.8606625050905475E+74</v>
      </c>
      <c r="MZO53" s="1674">
        <f t="shared" ref="MZO53" si="4736">MZM53*(1+3.5%)</f>
        <v>2.9607856927687163E+74</v>
      </c>
      <c r="MZQ53" s="1674">
        <f t="shared" ref="MZQ53" si="4737">MZO53*(1+3.5%)</f>
        <v>3.0644131920156209E+74</v>
      </c>
      <c r="MZS53" s="1674">
        <f t="shared" ref="MZS53" si="4738">MZQ53*(1+3.5%)</f>
        <v>3.1716676537361675E+74</v>
      </c>
      <c r="MZU53" s="1674">
        <f t="shared" ref="MZU53" si="4739">MZS53*(1+3.5%)</f>
        <v>3.2826760216169331E+74</v>
      </c>
      <c r="MZW53" s="1674">
        <f t="shared" ref="MZW53" si="4740">MZU53*(1+3.5%)</f>
        <v>3.3975696823735254E+74</v>
      </c>
      <c r="MZY53" s="1674">
        <f t="shared" ref="MZY53" si="4741">MZW53*(1+3.5%)</f>
        <v>3.5164846212565984E+74</v>
      </c>
      <c r="NAA53" s="1674">
        <f t="shared" ref="NAA53" si="4742">MZY53*(1+3.5%)</f>
        <v>3.6395615830005789E+74</v>
      </c>
      <c r="NAC53" s="1674">
        <f t="shared" ref="NAC53" si="4743">NAA53*(1+3.5%)</f>
        <v>3.7669462384055988E+74</v>
      </c>
      <c r="NAE53" s="1674">
        <f t="shared" ref="NAE53" si="4744">NAC53*(1+3.5%)</f>
        <v>3.8987893567497945E+74</v>
      </c>
      <c r="NAG53" s="1674">
        <f t="shared" ref="NAG53" si="4745">NAE53*(1+3.5%)</f>
        <v>4.0352469842360371E+74</v>
      </c>
      <c r="NAI53" s="1674">
        <f t="shared" ref="NAI53" si="4746">NAG53*(1+3.5%)</f>
        <v>4.1764806286842982E+74</v>
      </c>
      <c r="NAK53" s="1674">
        <f t="shared" ref="NAK53" si="4747">NAI53*(1+3.5%)</f>
        <v>4.3226574506882481E+74</v>
      </c>
      <c r="NAM53" s="1674">
        <f t="shared" ref="NAM53" si="4748">NAK53*(1+3.5%)</f>
        <v>4.4739504614623365E+74</v>
      </c>
      <c r="NAO53" s="1674">
        <f t="shared" ref="NAO53" si="4749">NAM53*(1+3.5%)</f>
        <v>4.6305387276135177E+74</v>
      </c>
      <c r="NAQ53" s="1674">
        <f t="shared" ref="NAQ53" si="4750">NAO53*(1+3.5%)</f>
        <v>4.7926075830799908E+74</v>
      </c>
      <c r="NAS53" s="1674">
        <f t="shared" ref="NAS53" si="4751">NAQ53*(1+3.5%)</f>
        <v>4.9603488484877898E+74</v>
      </c>
      <c r="NAU53" s="1674">
        <f t="shared" ref="NAU53" si="4752">NAS53*(1+3.5%)</f>
        <v>5.133961058184862E+74</v>
      </c>
      <c r="NAW53" s="1674">
        <f t="shared" ref="NAW53" si="4753">NAU53*(1+3.5%)</f>
        <v>5.3136496952213313E+74</v>
      </c>
      <c r="NAY53" s="1674">
        <f t="shared" ref="NAY53" si="4754">NAW53*(1+3.5%)</f>
        <v>5.4996274345540774E+74</v>
      </c>
      <c r="NBA53" s="1674">
        <f t="shared" ref="NBA53" si="4755">NAY53*(1+3.5%)</f>
        <v>5.69211439476347E+74</v>
      </c>
      <c r="NBC53" s="1674">
        <f t="shared" ref="NBC53" si="4756">NBA53*(1+3.5%)</f>
        <v>5.8913383985801907E+74</v>
      </c>
      <c r="NBE53" s="1674">
        <f t="shared" ref="NBE53" si="4757">NBC53*(1+3.5%)</f>
        <v>6.097535242530497E+74</v>
      </c>
      <c r="NBG53" s="1674">
        <f t="shared" ref="NBG53" si="4758">NBE53*(1+3.5%)</f>
        <v>6.3109489760190639E+74</v>
      </c>
      <c r="NBI53" s="1674">
        <f t="shared" ref="NBI53" si="4759">NBG53*(1+3.5%)</f>
        <v>6.531832190179731E+74</v>
      </c>
      <c r="NBK53" s="1674">
        <f t="shared" ref="NBK53" si="4760">NBI53*(1+3.5%)</f>
        <v>6.7604463168360211E+74</v>
      </c>
      <c r="NBM53" s="1674">
        <f t="shared" ref="NBM53" si="4761">NBK53*(1+3.5%)</f>
        <v>6.9970619379252812E+74</v>
      </c>
      <c r="NBO53" s="1674">
        <f t="shared" ref="NBO53" si="4762">NBM53*(1+3.5%)</f>
        <v>7.2419591057526657E+74</v>
      </c>
      <c r="NBQ53" s="1674">
        <f t="shared" ref="NBQ53" si="4763">NBO53*(1+3.5%)</f>
        <v>7.495427674454008E+74</v>
      </c>
      <c r="NBS53" s="1674">
        <f t="shared" ref="NBS53" si="4764">NBQ53*(1+3.5%)</f>
        <v>7.7577676430598975E+74</v>
      </c>
      <c r="NBU53" s="1674">
        <f t="shared" ref="NBU53" si="4765">NBS53*(1+3.5%)</f>
        <v>8.029289510566993E+74</v>
      </c>
      <c r="NBW53" s="1674">
        <f t="shared" ref="NBW53" si="4766">NBU53*(1+3.5%)</f>
        <v>8.3103146434368375E+74</v>
      </c>
      <c r="NBY53" s="1674">
        <f t="shared" ref="NBY53" si="4767">NBW53*(1+3.5%)</f>
        <v>8.6011756559571264E+74</v>
      </c>
      <c r="NCA53" s="1674">
        <f t="shared" ref="NCA53" si="4768">NBY53*(1+3.5%)</f>
        <v>8.9022168039156251E+74</v>
      </c>
      <c r="NCC53" s="1674">
        <f t="shared" ref="NCC53" si="4769">NCA53*(1+3.5%)</f>
        <v>9.2137943920526719E+74</v>
      </c>
      <c r="NCE53" s="1674">
        <f t="shared" ref="NCE53" si="4770">NCC53*(1+3.5%)</f>
        <v>9.536277195774515E+74</v>
      </c>
      <c r="NCG53" s="1674">
        <f t="shared" ref="NCG53" si="4771">NCE53*(1+3.5%)</f>
        <v>9.8700468976266228E+74</v>
      </c>
      <c r="NCI53" s="1674">
        <f t="shared" ref="NCI53" si="4772">NCG53*(1+3.5%)</f>
        <v>1.0215498539043555E+75</v>
      </c>
      <c r="NCK53" s="1674">
        <f t="shared" ref="NCK53" si="4773">NCI53*(1+3.5%)</f>
        <v>1.0573040987910078E+75</v>
      </c>
      <c r="NCM53" s="1674">
        <f t="shared" ref="NCM53" si="4774">NCK53*(1+3.5%)</f>
        <v>1.0943097422486931E+75</v>
      </c>
      <c r="NCO53" s="1674">
        <f t="shared" ref="NCO53" si="4775">NCM53*(1+3.5%)</f>
        <v>1.1326105832273972E+75</v>
      </c>
      <c r="NCQ53" s="1674">
        <f t="shared" ref="NCQ53" si="4776">NCO53*(1+3.5%)</f>
        <v>1.172251953640356E+75</v>
      </c>
      <c r="NCS53" s="1674">
        <f t="shared" ref="NCS53" si="4777">NCQ53*(1+3.5%)</f>
        <v>1.2132807720177684E+75</v>
      </c>
      <c r="NCU53" s="1674">
        <f t="shared" ref="NCU53" si="4778">NCS53*(1+3.5%)</f>
        <v>1.2557455990383902E+75</v>
      </c>
      <c r="NCW53" s="1674">
        <f t="shared" ref="NCW53" si="4779">NCU53*(1+3.5%)</f>
        <v>1.2996966950047338E+75</v>
      </c>
      <c r="NCY53" s="1674">
        <f t="shared" ref="NCY53" si="4780">NCW53*(1+3.5%)</f>
        <v>1.3451860793298994E+75</v>
      </c>
      <c r="NDA53" s="1674">
        <f t="shared" ref="NDA53" si="4781">NCY53*(1+3.5%)</f>
        <v>1.3922675921064458E+75</v>
      </c>
      <c r="NDC53" s="1674">
        <f t="shared" ref="NDC53" si="4782">NDA53*(1+3.5%)</f>
        <v>1.4409969578301712E+75</v>
      </c>
      <c r="NDE53" s="1674">
        <f t="shared" ref="NDE53" si="4783">NDC53*(1+3.5%)</f>
        <v>1.4914318513542271E+75</v>
      </c>
      <c r="NDG53" s="1674">
        <f t="shared" ref="NDG53" si="4784">NDE53*(1+3.5%)</f>
        <v>1.543631966151625E+75</v>
      </c>
      <c r="NDI53" s="1674">
        <f t="shared" ref="NDI53" si="4785">NDG53*(1+3.5%)</f>
        <v>1.5976590849669316E+75</v>
      </c>
      <c r="NDK53" s="1674">
        <f t="shared" ref="NDK53" si="4786">NDI53*(1+3.5%)</f>
        <v>1.6535771529407742E+75</v>
      </c>
      <c r="NDM53" s="1674">
        <f t="shared" ref="NDM53" si="4787">NDK53*(1+3.5%)</f>
        <v>1.7114523532937011E+75</v>
      </c>
      <c r="NDO53" s="1674">
        <f t="shared" ref="NDO53" si="4788">NDM53*(1+3.5%)</f>
        <v>1.7713531856589804E+75</v>
      </c>
      <c r="NDQ53" s="1674">
        <f t="shared" ref="NDQ53" si="4789">NDO53*(1+3.5%)</f>
        <v>1.8333505471570447E+75</v>
      </c>
      <c r="NDS53" s="1674">
        <f t="shared" ref="NDS53" si="4790">NDQ53*(1+3.5%)</f>
        <v>1.8975178163075411E+75</v>
      </c>
      <c r="NDU53" s="1674">
        <f t="shared" ref="NDU53" si="4791">NDS53*(1+3.5%)</f>
        <v>1.9639309398783049E+75</v>
      </c>
      <c r="NDW53" s="1674">
        <f t="shared" ref="NDW53" si="4792">NDU53*(1+3.5%)</f>
        <v>2.0326685227740454E+75</v>
      </c>
      <c r="NDY53" s="1674">
        <f t="shared" ref="NDY53" si="4793">NDW53*(1+3.5%)</f>
        <v>2.1038119210711368E+75</v>
      </c>
      <c r="NEA53" s="1674">
        <f t="shared" ref="NEA53" si="4794">NDY53*(1+3.5%)</f>
        <v>2.1774453383086265E+75</v>
      </c>
      <c r="NEC53" s="1674">
        <f t="shared" ref="NEC53" si="4795">NEA53*(1+3.5%)</f>
        <v>2.2536559251494282E+75</v>
      </c>
      <c r="NEE53" s="1674">
        <f t="shared" ref="NEE53" si="4796">NEC53*(1+3.5%)</f>
        <v>2.332533882529658E+75</v>
      </c>
      <c r="NEG53" s="1674">
        <f t="shared" ref="NEG53" si="4797">NEE53*(1+3.5%)</f>
        <v>2.4141725684181958E+75</v>
      </c>
      <c r="NEI53" s="1674">
        <f t="shared" ref="NEI53" si="4798">NEG53*(1+3.5%)</f>
        <v>2.4986686083128323E+75</v>
      </c>
      <c r="NEK53" s="1674">
        <f t="shared" ref="NEK53" si="4799">NEI53*(1+3.5%)</f>
        <v>2.5861220096037814E+75</v>
      </c>
      <c r="NEM53" s="1674">
        <f t="shared" ref="NEM53" si="4800">NEK53*(1+3.5%)</f>
        <v>2.6766362799399137E+75</v>
      </c>
      <c r="NEO53" s="1674">
        <f t="shared" ref="NEO53" si="4801">NEM53*(1+3.5%)</f>
        <v>2.7703185497378104E+75</v>
      </c>
      <c r="NEQ53" s="1674">
        <f t="shared" ref="NEQ53" si="4802">NEO53*(1+3.5%)</f>
        <v>2.8672796989786336E+75</v>
      </c>
      <c r="NES53" s="1674">
        <f t="shared" ref="NES53" si="4803">NEQ53*(1+3.5%)</f>
        <v>2.9676344884428855E+75</v>
      </c>
      <c r="NEU53" s="1674">
        <f t="shared" ref="NEU53" si="4804">NES53*(1+3.5%)</f>
        <v>3.0715016955383861E+75</v>
      </c>
      <c r="NEW53" s="1674">
        <f t="shared" ref="NEW53" si="4805">NEU53*(1+3.5%)</f>
        <v>3.1790042548822292E+75</v>
      </c>
      <c r="NEY53" s="1674">
        <f t="shared" ref="NEY53" si="4806">NEW53*(1+3.5%)</f>
        <v>3.290269403803107E+75</v>
      </c>
      <c r="NFA53" s="1674">
        <f t="shared" ref="NFA53" si="4807">NEY53*(1+3.5%)</f>
        <v>3.4054288329362156E+75</v>
      </c>
      <c r="NFC53" s="1674">
        <f t="shared" ref="NFC53" si="4808">NFA53*(1+3.5%)</f>
        <v>3.5246188420889829E+75</v>
      </c>
      <c r="NFE53" s="1674">
        <f t="shared" ref="NFE53" si="4809">NFC53*(1+3.5%)</f>
        <v>3.647980501562097E+75</v>
      </c>
      <c r="NFG53" s="1674">
        <f t="shared" ref="NFG53" si="4810">NFE53*(1+3.5%)</f>
        <v>3.7756598191167701E+75</v>
      </c>
      <c r="NFI53" s="1674">
        <f t="shared" ref="NFI53" si="4811">NFG53*(1+3.5%)</f>
        <v>3.9078079127858565E+75</v>
      </c>
      <c r="NFK53" s="1674">
        <f t="shared" ref="NFK53" si="4812">NFI53*(1+3.5%)</f>
        <v>4.0445811897333612E+75</v>
      </c>
      <c r="NFM53" s="1674">
        <f t="shared" ref="NFM53" si="4813">NFK53*(1+3.5%)</f>
        <v>4.1861415313740285E+75</v>
      </c>
      <c r="NFO53" s="1674">
        <f t="shared" ref="NFO53" si="4814">NFM53*(1+3.5%)</f>
        <v>4.3326564849721192E+75</v>
      </c>
      <c r="NFQ53" s="1674">
        <f t="shared" ref="NFQ53" si="4815">NFO53*(1+3.5%)</f>
        <v>4.4842994619461429E+75</v>
      </c>
      <c r="NFS53" s="1674">
        <f t="shared" ref="NFS53" si="4816">NFQ53*(1+3.5%)</f>
        <v>4.6412499431142576E+75</v>
      </c>
      <c r="NFU53" s="1674">
        <f t="shared" ref="NFU53" si="4817">NFS53*(1+3.5%)</f>
        <v>4.8036936911232564E+75</v>
      </c>
      <c r="NFW53" s="1674">
        <f t="shared" ref="NFW53" si="4818">NFU53*(1+3.5%)</f>
        <v>4.97182297031257E+75</v>
      </c>
      <c r="NFY53" s="1674">
        <f t="shared" ref="NFY53" si="4819">NFW53*(1+3.5%)</f>
        <v>5.1458367742735095E+75</v>
      </c>
      <c r="NGA53" s="1674">
        <f t="shared" ref="NGA53" si="4820">NFY53*(1+3.5%)</f>
        <v>5.3259410613730822E+75</v>
      </c>
      <c r="NGC53" s="1674">
        <f t="shared" ref="NGC53" si="4821">NGA53*(1+3.5%)</f>
        <v>5.5123489985211395E+75</v>
      </c>
      <c r="NGE53" s="1674">
        <f t="shared" ref="NGE53" si="4822">NGC53*(1+3.5%)</f>
        <v>5.7052812134693791E+75</v>
      </c>
      <c r="NGG53" s="1674">
        <f t="shared" ref="NGG53" si="4823">NGE53*(1+3.5%)</f>
        <v>5.9049660559408068E+75</v>
      </c>
      <c r="NGI53" s="1674">
        <f t="shared" ref="NGI53" si="4824">NGG53*(1+3.5%)</f>
        <v>6.1116398678987346E+75</v>
      </c>
      <c r="NGK53" s="1674">
        <f t="shared" ref="NGK53" si="4825">NGI53*(1+3.5%)</f>
        <v>6.3255472632751898E+75</v>
      </c>
      <c r="NGM53" s="1674">
        <f t="shared" ref="NGM53" si="4826">NGK53*(1+3.5%)</f>
        <v>6.5469414174898209E+75</v>
      </c>
      <c r="NGO53" s="1674">
        <f t="shared" ref="NGO53" si="4827">NGM53*(1+3.5%)</f>
        <v>6.7760843671019645E+75</v>
      </c>
      <c r="NGQ53" s="1674">
        <f t="shared" ref="NGQ53" si="4828">NGO53*(1+3.5%)</f>
        <v>7.0132473199505324E+75</v>
      </c>
      <c r="NGS53" s="1674">
        <f t="shared" ref="NGS53" si="4829">NGQ53*(1+3.5%)</f>
        <v>7.258710976148801E+75</v>
      </c>
      <c r="NGU53" s="1674">
        <f t="shared" ref="NGU53" si="4830">NGS53*(1+3.5%)</f>
        <v>7.5127658603140087E+75</v>
      </c>
      <c r="NGW53" s="1674">
        <f t="shared" ref="NGW53" si="4831">NGU53*(1+3.5%)</f>
        <v>7.7757126654249992E+75</v>
      </c>
      <c r="NGY53" s="1674">
        <f t="shared" ref="NGY53" si="4832">NGW53*(1+3.5%)</f>
        <v>8.0478626087148733E+75</v>
      </c>
      <c r="NHA53" s="1674">
        <f t="shared" ref="NHA53" si="4833">NGY53*(1+3.5%)</f>
        <v>8.3295378000198934E+75</v>
      </c>
      <c r="NHC53" s="1674">
        <f t="shared" ref="NHC53" si="4834">NHA53*(1+3.5%)</f>
        <v>8.6210716230205883E+75</v>
      </c>
      <c r="NHE53" s="1674">
        <f t="shared" ref="NHE53" si="4835">NHC53*(1+3.5%)</f>
        <v>8.9228091298263089E+75</v>
      </c>
      <c r="NHG53" s="1674">
        <f t="shared" ref="NHG53" si="4836">NHE53*(1+3.5%)</f>
        <v>9.2351074493702298E+75</v>
      </c>
      <c r="NHI53" s="1674">
        <f t="shared" ref="NHI53" si="4837">NHG53*(1+3.5%)</f>
        <v>9.5583362100981868E+75</v>
      </c>
      <c r="NHK53" s="1674">
        <f t="shared" ref="NHK53" si="4838">NHI53*(1+3.5%)</f>
        <v>9.8928779774516228E+75</v>
      </c>
      <c r="NHM53" s="1674">
        <f t="shared" ref="NHM53" si="4839">NHK53*(1+3.5%)</f>
        <v>1.0239128706662429E+76</v>
      </c>
      <c r="NHO53" s="1674">
        <f t="shared" ref="NHO53" si="4840">NHM53*(1+3.5%)</f>
        <v>1.0597498211395614E+76</v>
      </c>
      <c r="NHQ53" s="1674">
        <f t="shared" ref="NHQ53" si="4841">NHO53*(1+3.5%)</f>
        <v>1.096841064879446E+76</v>
      </c>
      <c r="NHS53" s="1674">
        <f t="shared" ref="NHS53" si="4842">NHQ53*(1+3.5%)</f>
        <v>1.1352305021502265E+76</v>
      </c>
      <c r="NHU53" s="1674">
        <f t="shared" ref="NHU53" si="4843">NHS53*(1+3.5%)</f>
        <v>1.1749635697254844E+76</v>
      </c>
      <c r="NHW53" s="1674">
        <f t="shared" ref="NHW53" si="4844">NHU53*(1+3.5%)</f>
        <v>1.2160872946658762E+76</v>
      </c>
      <c r="NHY53" s="1674">
        <f t="shared" ref="NHY53" si="4845">NHW53*(1+3.5%)</f>
        <v>1.2586503499791818E+76</v>
      </c>
      <c r="NIA53" s="1674">
        <f t="shared" ref="NIA53" si="4846">NHY53*(1+3.5%)</f>
        <v>1.3027031122284531E+76</v>
      </c>
      <c r="NIC53" s="1674">
        <f t="shared" ref="NIC53" si="4847">NIA53*(1+3.5%)</f>
        <v>1.3482977211564489E+76</v>
      </c>
      <c r="NIE53" s="1674">
        <f t="shared" ref="NIE53" si="4848">NIC53*(1+3.5%)</f>
        <v>1.3954881413969244E+76</v>
      </c>
      <c r="NIG53" s="1674">
        <f t="shared" ref="NIG53" si="4849">NIE53*(1+3.5%)</f>
        <v>1.4443302263458167E+76</v>
      </c>
      <c r="NII53" s="1674">
        <f t="shared" ref="NII53" si="4850">NIG53*(1+3.5%)</f>
        <v>1.4948817842679201E+76</v>
      </c>
      <c r="NIK53" s="1674">
        <f t="shared" ref="NIK53" si="4851">NII53*(1+3.5%)</f>
        <v>1.547202646717297E+76</v>
      </c>
      <c r="NIM53" s="1674">
        <f t="shared" ref="NIM53" si="4852">NIK53*(1+3.5%)</f>
        <v>1.6013547393524023E+76</v>
      </c>
      <c r="NIO53" s="1674">
        <f t="shared" ref="NIO53" si="4853">NIM53*(1+3.5%)</f>
        <v>1.6574021552297362E+76</v>
      </c>
      <c r="NIQ53" s="1674">
        <f t="shared" ref="NIQ53" si="4854">NIO53*(1+3.5%)</f>
        <v>1.715411230662777E+76</v>
      </c>
      <c r="NIS53" s="1674">
        <f t="shared" ref="NIS53" si="4855">NIQ53*(1+3.5%)</f>
        <v>1.7754506237359741E+76</v>
      </c>
      <c r="NIU53" s="1674">
        <f t="shared" ref="NIU53" si="4856">NIS53*(1+3.5%)</f>
        <v>1.837591395566733E+76</v>
      </c>
      <c r="NIW53" s="1674">
        <f t="shared" ref="NIW53" si="4857">NIU53*(1+3.5%)</f>
        <v>1.9019070944115686E+76</v>
      </c>
      <c r="NIY53" s="1674">
        <f t="shared" ref="NIY53" si="4858">NIW53*(1+3.5%)</f>
        <v>1.9684738427159733E+76</v>
      </c>
      <c r="NJA53" s="1674">
        <f t="shared" ref="NJA53" si="4859">NIY53*(1+3.5%)</f>
        <v>2.0373704272110321E+76</v>
      </c>
      <c r="NJC53" s="1674">
        <f t="shared" ref="NJC53" si="4860">NJA53*(1+3.5%)</f>
        <v>2.108678392163418E+76</v>
      </c>
      <c r="NJE53" s="1674">
        <f t="shared" ref="NJE53" si="4861">NJC53*(1+3.5%)</f>
        <v>2.1824821358891373E+76</v>
      </c>
      <c r="NJG53" s="1674">
        <f t="shared" ref="NJG53" si="4862">NJE53*(1+3.5%)</f>
        <v>2.258869010645257E+76</v>
      </c>
      <c r="NJI53" s="1674">
        <f t="shared" ref="NJI53" si="4863">NJG53*(1+3.5%)</f>
        <v>2.3379294260178406E+76</v>
      </c>
      <c r="NJK53" s="1674">
        <f t="shared" ref="NJK53" si="4864">NJI53*(1+3.5%)</f>
        <v>2.4197569559284648E+76</v>
      </c>
      <c r="NJM53" s="1674">
        <f t="shared" ref="NJM53" si="4865">NJK53*(1+3.5%)</f>
        <v>2.5044484493859611E+76</v>
      </c>
      <c r="NJO53" s="1674">
        <f t="shared" ref="NJO53" si="4866">NJM53*(1+3.5%)</f>
        <v>2.5921041451144696E+76</v>
      </c>
      <c r="NJQ53" s="1674">
        <f t="shared" ref="NJQ53" si="4867">NJO53*(1+3.5%)</f>
        <v>2.6828277901934759E+76</v>
      </c>
      <c r="NJS53" s="1674">
        <f t="shared" ref="NJS53" si="4868">NJQ53*(1+3.5%)</f>
        <v>2.7767267628502473E+76</v>
      </c>
      <c r="NJU53" s="1674">
        <f t="shared" ref="NJU53" si="4869">NJS53*(1+3.5%)</f>
        <v>2.8739121995500058E+76</v>
      </c>
      <c r="NJW53" s="1674">
        <f t="shared" ref="NJW53" si="4870">NJU53*(1+3.5%)</f>
        <v>2.9744991265342559E+76</v>
      </c>
      <c r="NJY53" s="1674">
        <f t="shared" ref="NJY53" si="4871">NJW53*(1+3.5%)</f>
        <v>3.0786065959629544E+76</v>
      </c>
      <c r="NKA53" s="1674">
        <f t="shared" ref="NKA53" si="4872">NJY53*(1+3.5%)</f>
        <v>3.1863578268216574E+76</v>
      </c>
      <c r="NKC53" s="1674">
        <f t="shared" ref="NKC53" si="4873">NKA53*(1+3.5%)</f>
        <v>3.2978803507604151E+76</v>
      </c>
      <c r="NKE53" s="1674">
        <f t="shared" ref="NKE53" si="4874">NKC53*(1+3.5%)</f>
        <v>3.4133061630370296E+76</v>
      </c>
      <c r="NKG53" s="1674">
        <f t="shared" ref="NKG53" si="4875">NKE53*(1+3.5%)</f>
        <v>3.5327718787433256E+76</v>
      </c>
      <c r="NKI53" s="1674">
        <f t="shared" ref="NKI53" si="4876">NKG53*(1+3.5%)</f>
        <v>3.6564188944993415E+76</v>
      </c>
      <c r="NKK53" s="1674">
        <f t="shared" ref="NKK53" si="4877">NKI53*(1+3.5%)</f>
        <v>3.7843935558068181E+76</v>
      </c>
      <c r="NKM53" s="1674">
        <f t="shared" ref="NKM53" si="4878">NKK53*(1+3.5%)</f>
        <v>3.9168473302600564E+76</v>
      </c>
      <c r="NKO53" s="1674">
        <f t="shared" ref="NKO53" si="4879">NKM53*(1+3.5%)</f>
        <v>4.0539369868191583E+76</v>
      </c>
      <c r="NKQ53" s="1674">
        <f t="shared" ref="NKQ53" si="4880">NKO53*(1+3.5%)</f>
        <v>4.1958247813578286E+76</v>
      </c>
      <c r="NKS53" s="1674">
        <f t="shared" ref="NKS53" si="4881">NKQ53*(1+3.5%)</f>
        <v>4.3426786487053521E+76</v>
      </c>
      <c r="NKU53" s="1674">
        <f t="shared" ref="NKU53" si="4882">NKS53*(1+3.5%)</f>
        <v>4.4946724014100392E+76</v>
      </c>
      <c r="NKW53" s="1674">
        <f t="shared" ref="NKW53" si="4883">NKU53*(1+3.5%)</f>
        <v>4.6519859354593901E+76</v>
      </c>
      <c r="NKY53" s="1674">
        <f t="shared" ref="NKY53" si="4884">NKW53*(1+3.5%)</f>
        <v>4.8148054432004683E+76</v>
      </c>
      <c r="NLA53" s="1674">
        <f t="shared" ref="NLA53" si="4885">NKY53*(1+3.5%)</f>
        <v>4.9833236337124846E+76</v>
      </c>
      <c r="NLC53" s="1674">
        <f t="shared" ref="NLC53" si="4886">NLA53*(1+3.5%)</f>
        <v>5.1577399608924211E+76</v>
      </c>
      <c r="NLE53" s="1674">
        <f t="shared" ref="NLE53" si="4887">NLC53*(1+3.5%)</f>
        <v>5.3382608595236551E+76</v>
      </c>
      <c r="NLG53" s="1674">
        <f t="shared" ref="NLG53" si="4888">NLE53*(1+3.5%)</f>
        <v>5.5250999896069826E+76</v>
      </c>
      <c r="NLI53" s="1674">
        <f t="shared" ref="NLI53" si="4889">NLG53*(1+3.5%)</f>
        <v>5.7184784892432267E+76</v>
      </c>
      <c r="NLK53" s="1674">
        <f t="shared" ref="NLK53" si="4890">NLI53*(1+3.5%)</f>
        <v>5.918625236366739E+76</v>
      </c>
      <c r="NLM53" s="1674">
        <f t="shared" ref="NLM53" si="4891">NLK53*(1+3.5%)</f>
        <v>6.125777119639574E+76</v>
      </c>
      <c r="NLO53" s="1674">
        <f t="shared" ref="NLO53" si="4892">NLM53*(1+3.5%)</f>
        <v>6.3401793188269583E+76</v>
      </c>
      <c r="NLQ53" s="1674">
        <f t="shared" ref="NLQ53" si="4893">NLO53*(1+3.5%)</f>
        <v>6.5620855949859013E+76</v>
      </c>
      <c r="NLS53" s="1674">
        <f t="shared" ref="NLS53" si="4894">NLQ53*(1+3.5%)</f>
        <v>6.7917585908104075E+76</v>
      </c>
      <c r="NLU53" s="1674">
        <f t="shared" ref="NLU53" si="4895">NLS53*(1+3.5%)</f>
        <v>7.0294701414887711E+76</v>
      </c>
      <c r="NLW53" s="1674">
        <f t="shared" ref="NLW53" si="4896">NLU53*(1+3.5%)</f>
        <v>7.275501596440877E+76</v>
      </c>
      <c r="NLY53" s="1674">
        <f t="shared" ref="NLY53" si="4897">NLW53*(1+3.5%)</f>
        <v>7.5301441523163066E+76</v>
      </c>
      <c r="NMA53" s="1674">
        <f t="shared" ref="NMA53" si="4898">NLY53*(1+3.5%)</f>
        <v>7.7936991976473762E+76</v>
      </c>
      <c r="NMC53" s="1674">
        <f t="shared" ref="NMC53" si="4899">NMA53*(1+3.5%)</f>
        <v>8.0664786695650342E+76</v>
      </c>
      <c r="NME53" s="1674">
        <f t="shared" ref="NME53" si="4900">NMC53*(1+3.5%)</f>
        <v>8.3488054229998098E+76</v>
      </c>
      <c r="NMG53" s="1674">
        <f t="shared" ref="NMG53" si="4901">NME53*(1+3.5%)</f>
        <v>8.6410136128048022E+76</v>
      </c>
      <c r="NMI53" s="1674">
        <f t="shared" ref="NMI53" si="4902">NMG53*(1+3.5%)</f>
        <v>8.9434490892529697E+76</v>
      </c>
      <c r="NMK53" s="1674">
        <f t="shared" ref="NMK53" si="4903">NMI53*(1+3.5%)</f>
        <v>9.2564698073768235E+76</v>
      </c>
      <c r="NMM53" s="1674">
        <f t="shared" ref="NMM53" si="4904">NMK53*(1+3.5%)</f>
        <v>9.5804462506350113E+76</v>
      </c>
      <c r="NMO53" s="1674">
        <f t="shared" ref="NMO53" si="4905">NMM53*(1+3.5%)</f>
        <v>9.9157618694072359E+76</v>
      </c>
      <c r="NMQ53" s="1674">
        <f t="shared" ref="NMQ53" si="4906">NMO53*(1+3.5%)</f>
        <v>1.0262813534836488E+77</v>
      </c>
      <c r="NMS53" s="1674">
        <f t="shared" ref="NMS53" si="4907">NMQ53*(1+3.5%)</f>
        <v>1.0622012008555765E+77</v>
      </c>
      <c r="NMU53" s="1674">
        <f t="shared" ref="NMU53" si="4908">NMS53*(1+3.5%)</f>
        <v>1.0993782428855217E+77</v>
      </c>
      <c r="NMW53" s="1674">
        <f t="shared" ref="NMW53" si="4909">NMU53*(1+3.5%)</f>
        <v>1.1378564813865149E+77</v>
      </c>
      <c r="NMY53" s="1674">
        <f t="shared" ref="NMY53" si="4910">NMW53*(1+3.5%)</f>
        <v>1.1776814582350428E+77</v>
      </c>
      <c r="NNA53" s="1674">
        <f t="shared" ref="NNA53" si="4911">NMY53*(1+3.5%)</f>
        <v>1.2189003092732691E+77</v>
      </c>
      <c r="NNC53" s="1674">
        <f t="shared" ref="NNC53" si="4912">NNA53*(1+3.5%)</f>
        <v>1.2615618200978334E+77</v>
      </c>
      <c r="NNE53" s="1674">
        <f t="shared" ref="NNE53" si="4913">NNC53*(1+3.5%)</f>
        <v>1.3057164838012575E+77</v>
      </c>
      <c r="NNG53" s="1674">
        <f t="shared" ref="NNG53" si="4914">NNE53*(1+3.5%)</f>
        <v>1.3514165607343013E+77</v>
      </c>
      <c r="NNI53" s="1674">
        <f t="shared" ref="NNI53" si="4915">NNG53*(1+3.5%)</f>
        <v>1.3987161403600019E+77</v>
      </c>
      <c r="NNK53" s="1674">
        <f t="shared" ref="NNK53" si="4916">NNI53*(1+3.5%)</f>
        <v>1.4476712052726019E+77</v>
      </c>
      <c r="NNM53" s="1674">
        <f t="shared" ref="NNM53" si="4917">NNK53*(1+3.5%)</f>
        <v>1.4983396974571427E+77</v>
      </c>
      <c r="NNO53" s="1674">
        <f t="shared" ref="NNO53" si="4918">NNM53*(1+3.5%)</f>
        <v>1.5507815868681426E+77</v>
      </c>
      <c r="NNQ53" s="1674">
        <f t="shared" ref="NNQ53" si="4919">NNO53*(1+3.5%)</f>
        <v>1.6050589424085276E+77</v>
      </c>
      <c r="NNS53" s="1674">
        <f t="shared" ref="NNS53" si="4920">NNQ53*(1+3.5%)</f>
        <v>1.6612360053928259E+77</v>
      </c>
      <c r="NNU53" s="1674">
        <f t="shared" ref="NNU53" si="4921">NNS53*(1+3.5%)</f>
        <v>1.7193792655815746E+77</v>
      </c>
      <c r="NNW53" s="1674">
        <f t="shared" ref="NNW53" si="4922">NNU53*(1+3.5%)</f>
        <v>1.7795575398769295E+77</v>
      </c>
      <c r="NNY53" s="1674">
        <f t="shared" ref="NNY53" si="4923">NNW53*(1+3.5%)</f>
        <v>1.8418420537726218E+77</v>
      </c>
      <c r="NOA53" s="1674">
        <f t="shared" ref="NOA53" si="4924">NNY53*(1+3.5%)</f>
        <v>1.9063065256546635E+77</v>
      </c>
      <c r="NOC53" s="1674">
        <f t="shared" ref="NOC53" si="4925">NOA53*(1+3.5%)</f>
        <v>1.9730272540525765E+77</v>
      </c>
      <c r="NOE53" s="1674">
        <f t="shared" ref="NOE53" si="4926">NOC53*(1+3.5%)</f>
        <v>2.0420832079444166E+77</v>
      </c>
      <c r="NOG53" s="1674">
        <f t="shared" ref="NOG53" si="4927">NOE53*(1+3.5%)</f>
        <v>2.113556120222471E+77</v>
      </c>
      <c r="NOI53" s="1674">
        <f t="shared" ref="NOI53" si="4928">NOG53*(1+3.5%)</f>
        <v>2.1875305844302573E+77</v>
      </c>
      <c r="NOK53" s="1674">
        <f t="shared" ref="NOK53" si="4929">NOI53*(1+3.5%)</f>
        <v>2.2640941548853161E+77</v>
      </c>
      <c r="NOM53" s="1674">
        <f t="shared" ref="NOM53" si="4930">NOK53*(1+3.5%)</f>
        <v>2.343337450306302E+77</v>
      </c>
      <c r="NOO53" s="1674">
        <f t="shared" ref="NOO53" si="4931">NOM53*(1+3.5%)</f>
        <v>2.4253542610670222E+77</v>
      </c>
      <c r="NOQ53" s="1674">
        <f t="shared" ref="NOQ53" si="4932">NOO53*(1+3.5%)</f>
        <v>2.5102416602043676E+77</v>
      </c>
      <c r="NOS53" s="1674">
        <f t="shared" ref="NOS53" si="4933">NOQ53*(1+3.5%)</f>
        <v>2.5981001183115203E+77</v>
      </c>
      <c r="NOU53" s="1674">
        <f t="shared" ref="NOU53" si="4934">NOS53*(1+3.5%)</f>
        <v>2.6890336224524231E+77</v>
      </c>
      <c r="NOW53" s="1674">
        <f t="shared" ref="NOW53" si="4935">NOU53*(1+3.5%)</f>
        <v>2.7831497992382576E+77</v>
      </c>
      <c r="NOY53" s="1674">
        <f t="shared" ref="NOY53" si="4936">NOW53*(1+3.5%)</f>
        <v>2.8805600422115966E+77</v>
      </c>
      <c r="NPA53" s="1674">
        <f t="shared" ref="NPA53" si="4937">NOY53*(1+3.5%)</f>
        <v>2.9813796436890021E+77</v>
      </c>
      <c r="NPC53" s="1674">
        <f t="shared" ref="NPC53" si="4938">NPA53*(1+3.5%)</f>
        <v>3.0857279312181171E+77</v>
      </c>
      <c r="NPE53" s="1674">
        <f t="shared" ref="NPE53" si="4939">NPC53*(1+3.5%)</f>
        <v>3.193728408810751E+77</v>
      </c>
      <c r="NPG53" s="1674">
        <f t="shared" ref="NPG53" si="4940">NPE53*(1+3.5%)</f>
        <v>3.305508903119127E+77</v>
      </c>
      <c r="NPI53" s="1674">
        <f t="shared" ref="NPI53" si="4941">NPG53*(1+3.5%)</f>
        <v>3.421201714728296E+77</v>
      </c>
      <c r="NPK53" s="1674">
        <f t="shared" ref="NPK53" si="4942">NPI53*(1+3.5%)</f>
        <v>3.540943774743786E+77</v>
      </c>
      <c r="NPM53" s="1674">
        <f t="shared" ref="NPM53" si="4943">NPK53*(1+3.5%)</f>
        <v>3.6648768068598184E+77</v>
      </c>
      <c r="NPO53" s="1674">
        <f t="shared" ref="NPO53" si="4944">NPM53*(1+3.5%)</f>
        <v>3.7931474950999119E+77</v>
      </c>
      <c r="NPQ53" s="1674">
        <f t="shared" ref="NPQ53" si="4945">NPO53*(1+3.5%)</f>
        <v>3.9259076574284083E+77</v>
      </c>
      <c r="NPS53" s="1674">
        <f t="shared" ref="NPS53" si="4946">NPQ53*(1+3.5%)</f>
        <v>4.0633144254384025E+77</v>
      </c>
      <c r="NPU53" s="1674">
        <f t="shared" ref="NPU53" si="4947">NPS53*(1+3.5%)</f>
        <v>4.2055304303287465E+77</v>
      </c>
      <c r="NPW53" s="1674">
        <f t="shared" ref="NPW53" si="4948">NPU53*(1+3.5%)</f>
        <v>4.3527239953902523E+77</v>
      </c>
      <c r="NPY53" s="1674">
        <f t="shared" ref="NPY53" si="4949">NPW53*(1+3.5%)</f>
        <v>4.5050693352289106E+77</v>
      </c>
      <c r="NQA53" s="1674">
        <f t="shared" ref="NQA53" si="4950">NPY53*(1+3.5%)</f>
        <v>4.6627467619619224E+77</v>
      </c>
      <c r="NQC53" s="1674">
        <f t="shared" ref="NQC53" si="4951">NQA53*(1+3.5%)</f>
        <v>4.8259428986305895E+77</v>
      </c>
      <c r="NQE53" s="1674">
        <f t="shared" ref="NQE53" si="4952">NQC53*(1+3.5%)</f>
        <v>4.9948509000826593E+77</v>
      </c>
      <c r="NQG53" s="1674">
        <f t="shared" ref="NQG53" si="4953">NQE53*(1+3.5%)</f>
        <v>5.1696706815855515E+77</v>
      </c>
      <c r="NQI53" s="1674">
        <f t="shared" ref="NQI53" si="4954">NQG53*(1+3.5%)</f>
        <v>5.3506091554410452E+77</v>
      </c>
      <c r="NQK53" s="1674">
        <f t="shared" ref="NQK53" si="4955">NQI53*(1+3.5%)</f>
        <v>5.5378804758814809E+77</v>
      </c>
      <c r="NQM53" s="1674">
        <f t="shared" ref="NQM53" si="4956">NQK53*(1+3.5%)</f>
        <v>5.731706292537332E+77</v>
      </c>
      <c r="NQO53" s="1674">
        <f t="shared" ref="NQO53" si="4957">NQM53*(1+3.5%)</f>
        <v>5.9323160127761385E+77</v>
      </c>
      <c r="NQQ53" s="1674">
        <f t="shared" ref="NQQ53" si="4958">NQO53*(1+3.5%)</f>
        <v>6.1399470732233031E+77</v>
      </c>
      <c r="NQS53" s="1674">
        <f t="shared" ref="NQS53" si="4959">NQQ53*(1+3.5%)</f>
        <v>6.3548452207861182E+77</v>
      </c>
      <c r="NQU53" s="1674">
        <f t="shared" ref="NQU53" si="4960">NQS53*(1+3.5%)</f>
        <v>6.5772648035136321E+77</v>
      </c>
      <c r="NQW53" s="1674">
        <f t="shared" ref="NQW53" si="4961">NQU53*(1+3.5%)</f>
        <v>6.8074690716366085E+77</v>
      </c>
      <c r="NQY53" s="1674">
        <f t="shared" ref="NQY53" si="4962">NQW53*(1+3.5%)</f>
        <v>7.0457304891438891E+77</v>
      </c>
      <c r="NRA53" s="1674">
        <f t="shared" ref="NRA53" si="4963">NQY53*(1+3.5%)</f>
        <v>7.2923310562639246E+77</v>
      </c>
      <c r="NRC53" s="1674">
        <f t="shared" ref="NRC53" si="4964">NRA53*(1+3.5%)</f>
        <v>7.5475626432331612E+77</v>
      </c>
      <c r="NRE53" s="1674">
        <f t="shared" ref="NRE53" si="4965">NRC53*(1+3.5%)</f>
        <v>7.8117273357463209E+77</v>
      </c>
      <c r="NRG53" s="1674">
        <f t="shared" ref="NRG53" si="4966">NRE53*(1+3.5%)</f>
        <v>8.0851377924974414E+77</v>
      </c>
      <c r="NRI53" s="1674">
        <f t="shared" ref="NRI53" si="4967">NRG53*(1+3.5%)</f>
        <v>8.368117615234851E+77</v>
      </c>
      <c r="NRK53" s="1674">
        <f t="shared" ref="NRK53" si="4968">NRI53*(1+3.5%)</f>
        <v>8.6610017317680705E+77</v>
      </c>
      <c r="NRM53" s="1674">
        <f t="shared" ref="NRM53" si="4969">NRK53*(1+3.5%)</f>
        <v>8.9641367923799524E+77</v>
      </c>
      <c r="NRO53" s="1674">
        <f t="shared" ref="NRO53" si="4970">NRM53*(1+3.5%)</f>
        <v>9.2778815801132491E+77</v>
      </c>
      <c r="NRQ53" s="1674">
        <f t="shared" ref="NRQ53" si="4971">NRO53*(1+3.5%)</f>
        <v>9.602607435417212E+77</v>
      </c>
      <c r="NRS53" s="1674">
        <f t="shared" ref="NRS53" si="4972">NRQ53*(1+3.5%)</f>
        <v>9.9386986956568143E+77</v>
      </c>
      <c r="NRU53" s="1674">
        <f t="shared" ref="NRU53" si="4973">NRS53*(1+3.5%)</f>
        <v>1.0286553150004802E+78</v>
      </c>
      <c r="NRW53" s="1674">
        <f t="shared" ref="NRW53" si="4974">NRU53*(1+3.5%)</f>
        <v>1.064658251025497E+78</v>
      </c>
      <c r="NRY53" s="1674">
        <f t="shared" ref="NRY53" si="4975">NRW53*(1+3.5%)</f>
        <v>1.1019212898113892E+78</v>
      </c>
      <c r="NSA53" s="1674">
        <f t="shared" ref="NSA53" si="4976">NRY53*(1+3.5%)</f>
        <v>1.1404885349547877E+78</v>
      </c>
      <c r="NSC53" s="1674">
        <f t="shared" ref="NSC53" si="4977">NSA53*(1+3.5%)</f>
        <v>1.1804056336782052E+78</v>
      </c>
      <c r="NSE53" s="1674">
        <f t="shared" ref="NSE53" si="4978">NSC53*(1+3.5%)</f>
        <v>1.2217198308569424E+78</v>
      </c>
      <c r="NSG53" s="1674">
        <f t="shared" ref="NSG53" si="4979">NSE53*(1+3.5%)</f>
        <v>1.2644800249369353E+78</v>
      </c>
      <c r="NSI53" s="1674">
        <f t="shared" ref="NSI53" si="4980">NSG53*(1+3.5%)</f>
        <v>1.3087368258097279E+78</v>
      </c>
      <c r="NSK53" s="1674">
        <f t="shared" ref="NSK53" si="4981">NSI53*(1+3.5%)</f>
        <v>1.3545426147130682E+78</v>
      </c>
      <c r="NSM53" s="1674">
        <f t="shared" ref="NSM53" si="4982">NSK53*(1+3.5%)</f>
        <v>1.4019516062280254E+78</v>
      </c>
      <c r="NSO53" s="1674">
        <f t="shared" ref="NSO53" si="4983">NSM53*(1+3.5%)</f>
        <v>1.4510199124460062E+78</v>
      </c>
      <c r="NSQ53" s="1674">
        <f t="shared" ref="NSQ53" si="4984">NSO53*(1+3.5%)</f>
        <v>1.5018056093816163E+78</v>
      </c>
      <c r="NSS53" s="1674">
        <f t="shared" ref="NSS53" si="4985">NSQ53*(1+3.5%)</f>
        <v>1.5543688057099728E+78</v>
      </c>
      <c r="NSU53" s="1674">
        <f t="shared" ref="NSU53" si="4986">NSS53*(1+3.5%)</f>
        <v>1.6087717139098218E+78</v>
      </c>
      <c r="NSW53" s="1674">
        <f t="shared" ref="NSW53" si="4987">NSU53*(1+3.5%)</f>
        <v>1.6650787238966655E+78</v>
      </c>
      <c r="NSY53" s="1674">
        <f t="shared" ref="NSY53" si="4988">NSW53*(1+3.5%)</f>
        <v>1.7233564792330487E+78</v>
      </c>
      <c r="NTA53" s="1674">
        <f t="shared" ref="NTA53" si="4989">NSY53*(1+3.5%)</f>
        <v>1.7836739560062052E+78</v>
      </c>
      <c r="NTC53" s="1674">
        <f t="shared" ref="NTC53" si="4990">NTA53*(1+3.5%)</f>
        <v>1.8461025444664222E+78</v>
      </c>
      <c r="NTE53" s="1674">
        <f t="shared" ref="NTE53" si="4991">NTC53*(1+3.5%)</f>
        <v>1.9107161335227469E+78</v>
      </c>
      <c r="NTG53" s="1674">
        <f t="shared" ref="NTG53" si="4992">NTE53*(1+3.5%)</f>
        <v>1.9775911981960431E+78</v>
      </c>
      <c r="NTI53" s="1674">
        <f t="shared" ref="NTI53" si="4993">NTG53*(1+3.5%)</f>
        <v>2.0468068901329043E+78</v>
      </c>
      <c r="NTK53" s="1674">
        <f t="shared" ref="NTK53" si="4994">NTI53*(1+3.5%)</f>
        <v>2.1184451312875557E+78</v>
      </c>
      <c r="NTM53" s="1674">
        <f t="shared" ref="NTM53" si="4995">NTK53*(1+3.5%)</f>
        <v>2.19259071088262E+78</v>
      </c>
      <c r="NTO53" s="1674">
        <f t="shared" ref="NTO53" si="4996">NTM53*(1+3.5%)</f>
        <v>2.2693313857635115E+78</v>
      </c>
      <c r="NTQ53" s="1674">
        <f t="shared" ref="NTQ53" si="4997">NTO53*(1+3.5%)</f>
        <v>2.3487579842652341E+78</v>
      </c>
      <c r="NTS53" s="1674">
        <f t="shared" ref="NTS53" si="4998">NTQ53*(1+3.5%)</f>
        <v>2.4309645137145171E+78</v>
      </c>
      <c r="NTU53" s="1674">
        <f t="shared" ref="NTU53" si="4999">NTS53*(1+3.5%)</f>
        <v>2.516048271694525E+78</v>
      </c>
      <c r="NTW53" s="1674">
        <f t="shared" ref="NTW53" si="5000">NTU53*(1+3.5%)</f>
        <v>2.6041099612038331E+78</v>
      </c>
      <c r="NTY53" s="1674">
        <f t="shared" ref="NTY53" si="5001">NTW53*(1+3.5%)</f>
        <v>2.695253809845967E+78</v>
      </c>
      <c r="NUA53" s="1674">
        <f t="shared" ref="NUA53" si="5002">NTY53*(1+3.5%)</f>
        <v>2.7895876931905755E+78</v>
      </c>
      <c r="NUC53" s="1674">
        <f t="shared" ref="NUC53" si="5003">NUA53*(1+3.5%)</f>
        <v>2.8872232624522452E+78</v>
      </c>
      <c r="NUE53" s="1674">
        <f t="shared" ref="NUE53" si="5004">NUC53*(1+3.5%)</f>
        <v>2.9882760766380737E+78</v>
      </c>
      <c r="NUG53" s="1674">
        <f t="shared" ref="NUG53" si="5005">NUE53*(1+3.5%)</f>
        <v>3.0928657393204062E+78</v>
      </c>
      <c r="NUI53" s="1674">
        <f t="shared" ref="NUI53" si="5006">NUG53*(1+3.5%)</f>
        <v>3.2011160401966203E+78</v>
      </c>
      <c r="NUK53" s="1674">
        <f t="shared" ref="NUK53" si="5007">NUI53*(1+3.5%)</f>
        <v>3.313155101603502E+78</v>
      </c>
      <c r="NUM53" s="1674">
        <f t="shared" ref="NUM53" si="5008">NUK53*(1+3.5%)</f>
        <v>3.4291155301596244E+78</v>
      </c>
      <c r="NUO53" s="1674">
        <f t="shared" ref="NUO53" si="5009">NUM53*(1+3.5%)</f>
        <v>3.5491345737152109E+78</v>
      </c>
      <c r="NUQ53" s="1674">
        <f t="shared" ref="NUQ53" si="5010">NUO53*(1+3.5%)</f>
        <v>3.673354283795243E+78</v>
      </c>
      <c r="NUS53" s="1674">
        <f t="shared" ref="NUS53" si="5011">NUQ53*(1+3.5%)</f>
        <v>3.8019216837280764E+78</v>
      </c>
      <c r="NUU53" s="1674">
        <f t="shared" ref="NUU53" si="5012">NUS53*(1+3.5%)</f>
        <v>3.9349889426585585E+78</v>
      </c>
      <c r="NUW53" s="1674">
        <f t="shared" ref="NUW53" si="5013">NUU53*(1+3.5%)</f>
        <v>4.0727135556516075E+78</v>
      </c>
      <c r="NUY53" s="1674">
        <f t="shared" ref="NUY53" si="5014">NUW53*(1+3.5%)</f>
        <v>4.2152585300994136E+78</v>
      </c>
      <c r="NVA53" s="1674">
        <f t="shared" ref="NVA53" si="5015">NUY53*(1+3.5%)</f>
        <v>4.3627925786528924E+78</v>
      </c>
      <c r="NVC53" s="1674">
        <f t="shared" ref="NVC53" si="5016">NVA53*(1+3.5%)</f>
        <v>4.5154903189057429E+78</v>
      </c>
      <c r="NVE53" s="1674">
        <f t="shared" ref="NVE53" si="5017">NVC53*(1+3.5%)</f>
        <v>4.6735324800674438E+78</v>
      </c>
      <c r="NVG53" s="1674">
        <f t="shared" ref="NVG53" si="5018">NVE53*(1+3.5%)</f>
        <v>4.8371061168698037E+78</v>
      </c>
      <c r="NVI53" s="1674">
        <f t="shared" ref="NVI53" si="5019">NVG53*(1+3.5%)</f>
        <v>5.0064048309602467E+78</v>
      </c>
      <c r="NVK53" s="1674">
        <f t="shared" ref="NVK53" si="5020">NVI53*(1+3.5%)</f>
        <v>5.1816290000438553E+78</v>
      </c>
      <c r="NVM53" s="1674">
        <f t="shared" ref="NVM53" si="5021">NVK53*(1+3.5%)</f>
        <v>5.3629860150453895E+78</v>
      </c>
      <c r="NVO53" s="1674">
        <f t="shared" ref="NVO53" si="5022">NVM53*(1+3.5%)</f>
        <v>5.5506905255719773E+78</v>
      </c>
      <c r="NVQ53" s="1674">
        <f t="shared" ref="NVQ53" si="5023">NVO53*(1+3.5%)</f>
        <v>5.744964693966996E+78</v>
      </c>
      <c r="NVS53" s="1674">
        <f t="shared" ref="NVS53" si="5024">NVQ53*(1+3.5%)</f>
        <v>5.9460384582558401E+78</v>
      </c>
      <c r="NVU53" s="1674">
        <f t="shared" ref="NVU53" si="5025">NVS53*(1+3.5%)</f>
        <v>6.1541498042947941E+78</v>
      </c>
      <c r="NVW53" s="1674">
        <f t="shared" ref="NVW53" si="5026">NVU53*(1+3.5%)</f>
        <v>6.3695450474451114E+78</v>
      </c>
      <c r="NVY53" s="1674">
        <f t="shared" ref="NVY53" si="5027">NVW53*(1+3.5%)</f>
        <v>6.5924791241056897E+78</v>
      </c>
      <c r="NWA53" s="1674">
        <f t="shared" ref="NWA53" si="5028">NVY53*(1+3.5%)</f>
        <v>6.8232158934493884E+78</v>
      </c>
      <c r="NWC53" s="1674">
        <f t="shared" ref="NWC53" si="5029">NWA53*(1+3.5%)</f>
        <v>7.0620284497201166E+78</v>
      </c>
      <c r="NWE53" s="1674">
        <f t="shared" ref="NWE53" si="5030">NWC53*(1+3.5%)</f>
        <v>7.30919944546032E+78</v>
      </c>
      <c r="NWG53" s="1674">
        <f t="shared" ref="NWG53" si="5031">NWE53*(1+3.5%)</f>
        <v>7.5650214260514311E+78</v>
      </c>
      <c r="NWI53" s="1674">
        <f t="shared" ref="NWI53" si="5032">NWG53*(1+3.5%)</f>
        <v>7.8297971759632303E+78</v>
      </c>
      <c r="NWK53" s="1674">
        <f t="shared" ref="NWK53" si="5033">NWI53*(1+3.5%)</f>
        <v>8.1038400771219427E+78</v>
      </c>
      <c r="NWM53" s="1674">
        <f t="shared" ref="NWM53" si="5034">NWK53*(1+3.5%)</f>
        <v>8.3874744798212107E+78</v>
      </c>
      <c r="NWO53" s="1674">
        <f t="shared" ref="NWO53" si="5035">NWM53*(1+3.5%)</f>
        <v>8.6810360866149528E+78</v>
      </c>
      <c r="NWQ53" s="1674">
        <f t="shared" ref="NWQ53" si="5036">NWO53*(1+3.5%)</f>
        <v>8.984872349646475E+78</v>
      </c>
      <c r="NWS53" s="1674">
        <f t="shared" ref="NWS53" si="5037">NWQ53*(1+3.5%)</f>
        <v>9.2993428818841007E+78</v>
      </c>
      <c r="NWU53" s="1674">
        <f t="shared" ref="NWU53" si="5038">NWS53*(1+3.5%)</f>
        <v>9.6248198827500436E+78</v>
      </c>
      <c r="NWW53" s="1674">
        <f t="shared" ref="NWW53" si="5039">NWU53*(1+3.5%)</f>
        <v>9.9616885786462948E+78</v>
      </c>
      <c r="NWY53" s="1674">
        <f t="shared" ref="NWY53" si="5040">NWW53*(1+3.5%)</f>
        <v>1.0310347678898914E+79</v>
      </c>
      <c r="NXA53" s="1674">
        <f t="shared" ref="NXA53" si="5041">NWY53*(1+3.5%)</f>
        <v>1.0671209847660376E+79</v>
      </c>
      <c r="NXC53" s="1674">
        <f t="shared" ref="NXC53" si="5042">NXA53*(1+3.5%)</f>
        <v>1.1044702192328489E+79</v>
      </c>
      <c r="NXE53" s="1674">
        <f t="shared" ref="NXE53" si="5043">NXC53*(1+3.5%)</f>
        <v>1.1431266769059986E+79</v>
      </c>
      <c r="NXG53" s="1674">
        <f t="shared" ref="NXG53" si="5044">NXE53*(1+3.5%)</f>
        <v>1.1831361105977085E+79</v>
      </c>
      <c r="NXI53" s="1674">
        <f t="shared" ref="NXI53" si="5045">NXG53*(1+3.5%)</f>
        <v>1.2245458744686281E+79</v>
      </c>
      <c r="NXK53" s="1674">
        <f t="shared" ref="NXK53" si="5046">NXI53*(1+3.5%)</f>
        <v>1.26740498007503E+79</v>
      </c>
      <c r="NXM53" s="1674">
        <f t="shared" ref="NXM53" si="5047">NXK53*(1+3.5%)</f>
        <v>1.3117641543776559E+79</v>
      </c>
      <c r="NXO53" s="1674">
        <f t="shared" ref="NXO53" si="5048">NXM53*(1+3.5%)</f>
        <v>1.3576758997808738E+79</v>
      </c>
      <c r="NXQ53" s="1674">
        <f t="shared" ref="NXQ53" si="5049">NXO53*(1+3.5%)</f>
        <v>1.4051945562732042E+79</v>
      </c>
      <c r="NXS53" s="1674">
        <f t="shared" ref="NXS53" si="5050">NXQ53*(1+3.5%)</f>
        <v>1.4543763657427662E+79</v>
      </c>
      <c r="NXU53" s="1674">
        <f t="shared" ref="NXU53" si="5051">NXS53*(1+3.5%)</f>
        <v>1.505279538543763E+79</v>
      </c>
      <c r="NXW53" s="1674">
        <f t="shared" ref="NXW53" si="5052">NXU53*(1+3.5%)</f>
        <v>1.5579643223927946E+79</v>
      </c>
      <c r="NXY53" s="1674">
        <f t="shared" ref="NXY53" si="5053">NXW53*(1+3.5%)</f>
        <v>1.6124930736765422E+79</v>
      </c>
      <c r="NYA53" s="1674">
        <f t="shared" ref="NYA53" si="5054">NXY53*(1+3.5%)</f>
        <v>1.6689303312552211E+79</v>
      </c>
      <c r="NYC53" s="1674">
        <f t="shared" ref="NYC53" si="5055">NYA53*(1+3.5%)</f>
        <v>1.7273428928491536E+79</v>
      </c>
      <c r="NYE53" s="1674">
        <f t="shared" ref="NYE53" si="5056">NYC53*(1+3.5%)</f>
        <v>1.7877998940988738E+79</v>
      </c>
      <c r="NYG53" s="1674">
        <f t="shared" ref="NYG53" si="5057">NYE53*(1+3.5%)</f>
        <v>1.8503728903923343E+79</v>
      </c>
      <c r="NYI53" s="1674">
        <f t="shared" ref="NYI53" si="5058">NYG53*(1+3.5%)</f>
        <v>1.915135941556066E+79</v>
      </c>
      <c r="NYK53" s="1674">
        <f t="shared" ref="NYK53" si="5059">NYI53*(1+3.5%)</f>
        <v>1.9821656995105282E+79</v>
      </c>
      <c r="NYM53" s="1674">
        <f t="shared" ref="NYM53" si="5060">NYK53*(1+3.5%)</f>
        <v>2.0515414989933967E+79</v>
      </c>
      <c r="NYO53" s="1674">
        <f t="shared" ref="NYO53" si="5061">NYM53*(1+3.5%)</f>
        <v>2.1233454514581655E+79</v>
      </c>
      <c r="NYQ53" s="1674">
        <f t="shared" ref="NYQ53" si="5062">NYO53*(1+3.5%)</f>
        <v>2.197662542259201E+79</v>
      </c>
      <c r="NYS53" s="1674">
        <f t="shared" ref="NYS53" si="5063">NYQ53*(1+3.5%)</f>
        <v>2.2745807312382729E+79</v>
      </c>
      <c r="NYU53" s="1674">
        <f t="shared" ref="NYU53" si="5064">NYS53*(1+3.5%)</f>
        <v>2.3541910568316123E+79</v>
      </c>
      <c r="NYW53" s="1674">
        <f t="shared" ref="NYW53" si="5065">NYU53*(1+3.5%)</f>
        <v>2.4365877438207184E+79</v>
      </c>
      <c r="NYY53" s="1674">
        <f t="shared" ref="NYY53" si="5066">NYW53*(1+3.5%)</f>
        <v>2.5218683148544433E+79</v>
      </c>
      <c r="NZA53" s="1674">
        <f t="shared" ref="NZA53" si="5067">NYY53*(1+3.5%)</f>
        <v>2.6101337058743488E+79</v>
      </c>
      <c r="NZC53" s="1674">
        <f t="shared" ref="NZC53" si="5068">NZA53*(1+3.5%)</f>
        <v>2.7014883855799507E+79</v>
      </c>
      <c r="NZE53" s="1674">
        <f t="shared" ref="NZE53" si="5069">NZC53*(1+3.5%)</f>
        <v>2.7960404790752486E+79</v>
      </c>
      <c r="NZG53" s="1674">
        <f t="shared" ref="NZG53" si="5070">NZE53*(1+3.5%)</f>
        <v>2.893901895842882E+79</v>
      </c>
      <c r="NZI53" s="1674">
        <f t="shared" ref="NZI53" si="5071">NZG53*(1+3.5%)</f>
        <v>2.9951884621973824E+79</v>
      </c>
      <c r="NZK53" s="1674">
        <f t="shared" ref="NZK53" si="5072">NZI53*(1+3.5%)</f>
        <v>3.1000200583742902E+79</v>
      </c>
      <c r="NZM53" s="1674">
        <f t="shared" ref="NZM53" si="5073">NZK53*(1+3.5%)</f>
        <v>3.2085207604173904E+79</v>
      </c>
      <c r="NZO53" s="1674">
        <f t="shared" ref="NZO53" si="5074">NZM53*(1+3.5%)</f>
        <v>3.3208189870319988E+79</v>
      </c>
      <c r="NZQ53" s="1674">
        <f t="shared" ref="NZQ53" si="5075">NZO53*(1+3.5%)</f>
        <v>3.4370476515781184E+79</v>
      </c>
      <c r="NZS53" s="1674">
        <f t="shared" ref="NZS53" si="5076">NZQ53*(1+3.5%)</f>
        <v>3.5573443193833525E+79</v>
      </c>
      <c r="NZU53" s="1674">
        <f t="shared" ref="NZU53" si="5077">NZS53*(1+3.5%)</f>
        <v>3.6818513705617698E+79</v>
      </c>
      <c r="NZW53" s="1674">
        <f t="shared" ref="NZW53" si="5078">NZU53*(1+3.5%)</f>
        <v>3.8107161685314318E+79</v>
      </c>
      <c r="NZY53" s="1674">
        <f t="shared" ref="NZY53" si="5079">NZW53*(1+3.5%)</f>
        <v>3.9440912344300315E+79</v>
      </c>
      <c r="OAA53" s="1674">
        <f t="shared" ref="OAA53" si="5080">NZY53*(1+3.5%)</f>
        <v>4.0821344276350823E+79</v>
      </c>
      <c r="OAC53" s="1674">
        <f t="shared" ref="OAC53" si="5081">OAA53*(1+3.5%)</f>
        <v>4.2250091326023102E+79</v>
      </c>
      <c r="OAE53" s="1674">
        <f t="shared" ref="OAE53" si="5082">OAC53*(1+3.5%)</f>
        <v>4.3728844522433905E+79</v>
      </c>
      <c r="OAG53" s="1674">
        <f t="shared" ref="OAG53" si="5083">OAE53*(1+3.5%)</f>
        <v>4.5259354080719089E+79</v>
      </c>
      <c r="OAI53" s="1674">
        <f t="shared" ref="OAI53" si="5084">OAG53*(1+3.5%)</f>
        <v>4.6843431473544257E+79</v>
      </c>
      <c r="OAK53" s="1674">
        <f t="shared" ref="OAK53" si="5085">OAI53*(1+3.5%)</f>
        <v>4.84829515751183E+79</v>
      </c>
      <c r="OAM53" s="1674">
        <f t="shared" ref="OAM53" si="5086">OAK53*(1+3.5%)</f>
        <v>5.0179854880247438E+79</v>
      </c>
      <c r="OAO53" s="1674">
        <f t="shared" ref="OAO53" si="5087">OAM53*(1+3.5%)</f>
        <v>5.1936149801056094E+79</v>
      </c>
      <c r="OAQ53" s="1674">
        <f t="shared" ref="OAQ53" si="5088">OAO53*(1+3.5%)</f>
        <v>5.3753915044093057E+79</v>
      </c>
      <c r="OAS53" s="1674">
        <f t="shared" ref="OAS53" si="5089">OAQ53*(1+3.5%)</f>
        <v>5.5635302070636311E+79</v>
      </c>
      <c r="OAU53" s="1674">
        <f t="shared" ref="OAU53" si="5090">OAS53*(1+3.5%)</f>
        <v>5.7582537643108575E+79</v>
      </c>
      <c r="OAW53" s="1674">
        <f t="shared" ref="OAW53" si="5091">OAU53*(1+3.5%)</f>
        <v>5.9597926460617371E+79</v>
      </c>
      <c r="OAY53" s="1674">
        <f t="shared" ref="OAY53" si="5092">OAW53*(1+3.5%)</f>
        <v>6.1683853886738969E+79</v>
      </c>
      <c r="OBA53" s="1674">
        <f t="shared" ref="OBA53" si="5093">OAY53*(1+3.5%)</f>
        <v>6.3842788772774832E+79</v>
      </c>
      <c r="OBC53" s="1674">
        <f t="shared" ref="OBC53" si="5094">OBA53*(1+3.5%)</f>
        <v>6.6077286379821943E+79</v>
      </c>
      <c r="OBE53" s="1674">
        <f t="shared" ref="OBE53" si="5095">OBC53*(1+3.5%)</f>
        <v>6.8389991403115701E+79</v>
      </c>
      <c r="OBG53" s="1674">
        <f t="shared" ref="OBG53" si="5096">OBE53*(1+3.5%)</f>
        <v>7.0783641102224747E+79</v>
      </c>
      <c r="OBI53" s="1674">
        <f t="shared" ref="OBI53" si="5097">OBG53*(1+3.5%)</f>
        <v>7.3261068540802608E+79</v>
      </c>
      <c r="OBK53" s="1674">
        <f t="shared" ref="OBK53" si="5098">OBI53*(1+3.5%)</f>
        <v>7.5825205939730698E+79</v>
      </c>
      <c r="OBM53" s="1674">
        <f t="shared" ref="OBM53" si="5099">OBK53*(1+3.5%)</f>
        <v>7.8479088147621268E+79</v>
      </c>
      <c r="OBO53" s="1674">
        <f t="shared" ref="OBO53" si="5100">OBM53*(1+3.5%)</f>
        <v>8.1225856232788E+79</v>
      </c>
      <c r="OBQ53" s="1674">
        <f t="shared" ref="OBQ53" si="5101">OBO53*(1+3.5%)</f>
        <v>8.4068761200935572E+79</v>
      </c>
      <c r="OBS53" s="1674">
        <f t="shared" ref="OBS53" si="5102">OBQ53*(1+3.5%)</f>
        <v>8.7011167842968314E+79</v>
      </c>
      <c r="OBU53" s="1674">
        <f t="shared" ref="OBU53" si="5103">OBS53*(1+3.5%)</f>
        <v>9.0056558717472192E+79</v>
      </c>
      <c r="OBW53" s="1674">
        <f t="shared" ref="OBW53" si="5104">OBU53*(1+3.5%)</f>
        <v>9.320853827258371E+79</v>
      </c>
      <c r="OBY53" s="1674">
        <f t="shared" ref="OBY53" si="5105">OBW53*(1+3.5%)</f>
        <v>9.6470837112124129E+79</v>
      </c>
      <c r="OCA53" s="1674">
        <f t="shared" ref="OCA53" si="5106">OBY53*(1+3.5%)</f>
        <v>9.984731641104847E+79</v>
      </c>
      <c r="OCC53" s="1674">
        <f t="shared" ref="OCC53" si="5107">OCA53*(1+3.5%)</f>
        <v>1.0334197248543515E+80</v>
      </c>
      <c r="OCE53" s="1674">
        <f t="shared" ref="OCE53" si="5108">OCC53*(1+3.5%)</f>
        <v>1.0695894152242538E+80</v>
      </c>
      <c r="OCG53" s="1674">
        <f t="shared" ref="OCG53" si="5109">OCE53*(1+3.5%)</f>
        <v>1.1070250447571026E+80</v>
      </c>
      <c r="OCI53" s="1674">
        <f t="shared" ref="OCI53" si="5110">OCG53*(1+3.5%)</f>
        <v>1.1457709213236011E+80</v>
      </c>
      <c r="OCK53" s="1674">
        <f t="shared" ref="OCK53" si="5111">OCI53*(1+3.5%)</f>
        <v>1.1858729035699271E+80</v>
      </c>
      <c r="OCM53" s="1674">
        <f t="shared" ref="OCM53" si="5112">OCK53*(1+3.5%)</f>
        <v>1.2273784551948744E+80</v>
      </c>
      <c r="OCO53" s="1674">
        <f t="shared" ref="OCO53" si="5113">OCM53*(1+3.5%)</f>
        <v>1.270336701126695E+80</v>
      </c>
      <c r="OCQ53" s="1674">
        <f t="shared" ref="OCQ53" si="5114">OCO53*(1+3.5%)</f>
        <v>1.3147984856661291E+80</v>
      </c>
      <c r="OCS53" s="1674">
        <f t="shared" ref="OCS53" si="5115">OCQ53*(1+3.5%)</f>
        <v>1.3608164326644434E+80</v>
      </c>
      <c r="OCU53" s="1674">
        <f t="shared" ref="OCU53" si="5116">OCS53*(1+3.5%)</f>
        <v>1.4084450078076988E+80</v>
      </c>
      <c r="OCW53" s="1674">
        <f t="shared" ref="OCW53" si="5117">OCU53*(1+3.5%)</f>
        <v>1.4577405830809681E+80</v>
      </c>
      <c r="OCY53" s="1674">
        <f t="shared" ref="OCY53" si="5118">OCW53*(1+3.5%)</f>
        <v>1.5087615034888019E+80</v>
      </c>
      <c r="ODA53" s="1674">
        <f t="shared" ref="ODA53" si="5119">OCY53*(1+3.5%)</f>
        <v>1.5615681561109098E+80</v>
      </c>
      <c r="ODC53" s="1674">
        <f t="shared" ref="ODC53" si="5120">ODA53*(1+3.5%)</f>
        <v>1.6162230415747917E+80</v>
      </c>
      <c r="ODE53" s="1674">
        <f t="shared" ref="ODE53" si="5121">ODC53*(1+3.5%)</f>
        <v>1.6727908480299093E+80</v>
      </c>
      <c r="ODG53" s="1674">
        <f t="shared" ref="ODG53" si="5122">ODE53*(1+3.5%)</f>
        <v>1.7313385277109559E+80</v>
      </c>
      <c r="ODI53" s="1674">
        <f t="shared" ref="ODI53" si="5123">ODG53*(1+3.5%)</f>
        <v>1.7919353761808391E+80</v>
      </c>
      <c r="ODK53" s="1674">
        <f t="shared" ref="ODK53" si="5124">ODI53*(1+3.5%)</f>
        <v>1.8546531143471684E+80</v>
      </c>
      <c r="ODM53" s="1674">
        <f t="shared" ref="ODM53" si="5125">ODK53*(1+3.5%)</f>
        <v>1.9195659733493191E+80</v>
      </c>
      <c r="ODO53" s="1674">
        <f t="shared" ref="ODO53" si="5126">ODM53*(1+3.5%)</f>
        <v>1.9867507824165451E+80</v>
      </c>
      <c r="ODQ53" s="1674">
        <f t="shared" ref="ODQ53" si="5127">ODO53*(1+3.5%)</f>
        <v>2.0562870598011242E+80</v>
      </c>
      <c r="ODS53" s="1674">
        <f t="shared" ref="ODS53" si="5128">ODQ53*(1+3.5%)</f>
        <v>2.1282571068941634E+80</v>
      </c>
      <c r="ODU53" s="1674">
        <f t="shared" ref="ODU53" si="5129">ODS53*(1+3.5%)</f>
        <v>2.2027461056354589E+80</v>
      </c>
      <c r="ODW53" s="1674">
        <f t="shared" ref="ODW53" si="5130">ODU53*(1+3.5%)</f>
        <v>2.2798422193326997E+80</v>
      </c>
      <c r="ODY53" s="1674">
        <f t="shared" ref="ODY53" si="5131">ODW53*(1+3.5%)</f>
        <v>2.3596366970093441E+80</v>
      </c>
      <c r="OEA53" s="1674">
        <f t="shared" ref="OEA53" si="5132">ODY53*(1+3.5%)</f>
        <v>2.4422239814046707E+80</v>
      </c>
      <c r="OEC53" s="1674">
        <f t="shared" ref="OEC53" si="5133">OEA53*(1+3.5%)</f>
        <v>2.5277018207538343E+80</v>
      </c>
      <c r="OEE53" s="1674">
        <f t="shared" ref="OEE53" si="5134">OEC53*(1+3.5%)</f>
        <v>2.6161713844802185E+80</v>
      </c>
      <c r="OEG53" s="1674">
        <f t="shared" ref="OEG53" si="5135">OEE53*(1+3.5%)</f>
        <v>2.7077373829370257E+80</v>
      </c>
      <c r="OEI53" s="1674">
        <f t="shared" ref="OEI53" si="5136">OEG53*(1+3.5%)</f>
        <v>2.8025081913398215E+80</v>
      </c>
      <c r="OEK53" s="1674">
        <f t="shared" ref="OEK53" si="5137">OEI53*(1+3.5%)</f>
        <v>2.9005959780367152E+80</v>
      </c>
      <c r="OEM53" s="1674">
        <f t="shared" ref="OEM53" si="5138">OEK53*(1+3.5%)</f>
        <v>3.0021168372680001E+80</v>
      </c>
      <c r="OEO53" s="1674">
        <f t="shared" ref="OEO53" si="5139">OEM53*(1+3.5%)</f>
        <v>3.10719092657238E+80</v>
      </c>
      <c r="OEQ53" s="1674">
        <f t="shared" ref="OEQ53" si="5140">OEO53*(1+3.5%)</f>
        <v>3.2159426090024131E+80</v>
      </c>
      <c r="OES53" s="1674">
        <f t="shared" ref="OES53" si="5141">OEQ53*(1+3.5%)</f>
        <v>3.3285006003174973E+80</v>
      </c>
      <c r="OEU53" s="1674">
        <f t="shared" ref="OEU53" si="5142">OES53*(1+3.5%)</f>
        <v>3.4449981213286094E+80</v>
      </c>
      <c r="OEW53" s="1674">
        <f t="shared" ref="OEW53" si="5143">OEU53*(1+3.5%)</f>
        <v>3.5655730555751105E+80</v>
      </c>
      <c r="OEY53" s="1674">
        <f t="shared" ref="OEY53" si="5144">OEW53*(1+3.5%)</f>
        <v>3.6903681125202391E+80</v>
      </c>
      <c r="OFA53" s="1674">
        <f t="shared" ref="OFA53" si="5145">OEY53*(1+3.5%)</f>
        <v>3.8195309964584472E+80</v>
      </c>
      <c r="OFC53" s="1674">
        <f t="shared" ref="OFC53" si="5146">OFA53*(1+3.5%)</f>
        <v>3.9532145813344927E+80</v>
      </c>
      <c r="OFE53" s="1674">
        <f t="shared" ref="OFE53" si="5147">OFC53*(1+3.5%)</f>
        <v>4.0915770916811994E+80</v>
      </c>
      <c r="OFG53" s="1674">
        <f t="shared" ref="OFG53" si="5148">OFE53*(1+3.5%)</f>
        <v>4.234782289890041E+80</v>
      </c>
      <c r="OFI53" s="1674">
        <f t="shared" ref="OFI53" si="5149">OFG53*(1+3.5%)</f>
        <v>4.382999670036192E+80</v>
      </c>
      <c r="OFK53" s="1674">
        <f t="shared" ref="OFK53" si="5150">OFI53*(1+3.5%)</f>
        <v>4.5364046584874584E+80</v>
      </c>
      <c r="OFM53" s="1674">
        <f t="shared" ref="OFM53" si="5151">OFK53*(1+3.5%)</f>
        <v>4.6951788215345189E+80</v>
      </c>
      <c r="OFO53" s="1674">
        <f t="shared" ref="OFO53" si="5152">OFM53*(1+3.5%)</f>
        <v>4.8595100802882272E+80</v>
      </c>
      <c r="OFQ53" s="1674">
        <f t="shared" ref="OFQ53" si="5153">OFO53*(1+3.5%)</f>
        <v>5.0295929330983149E+80</v>
      </c>
      <c r="OFS53" s="1674">
        <f t="shared" ref="OFS53" si="5154">OFQ53*(1+3.5%)</f>
        <v>5.2056286857567556E+80</v>
      </c>
      <c r="OFU53" s="1674">
        <f t="shared" ref="OFU53" si="5155">OFS53*(1+3.5%)</f>
        <v>5.3878256897582417E+80</v>
      </c>
      <c r="OFW53" s="1674">
        <f t="shared" ref="OFW53" si="5156">OFU53*(1+3.5%)</f>
        <v>5.5763995888997797E+80</v>
      </c>
      <c r="OFY53" s="1674">
        <f t="shared" ref="OFY53" si="5157">OFW53*(1+3.5%)</f>
        <v>5.7715735745112717E+80</v>
      </c>
      <c r="OGA53" s="1674">
        <f t="shared" ref="OGA53" si="5158">OFY53*(1+3.5%)</f>
        <v>5.9735786496191653E+80</v>
      </c>
      <c r="OGC53" s="1674">
        <f t="shared" ref="OGC53" si="5159">OGA53*(1+3.5%)</f>
        <v>6.1826539023558351E+80</v>
      </c>
      <c r="OGE53" s="1674">
        <f t="shared" ref="OGE53" si="5160">OGC53*(1+3.5%)</f>
        <v>6.3990467889382893E+80</v>
      </c>
      <c r="OGG53" s="1674">
        <f t="shared" ref="OGG53" si="5161">OGE53*(1+3.5%)</f>
        <v>6.6230134265511285E+80</v>
      </c>
      <c r="OGI53" s="1674">
        <f t="shared" ref="OGI53" si="5162">OGG53*(1+3.5%)</f>
        <v>6.8548188964804176E+80</v>
      </c>
      <c r="OGK53" s="1674">
        <f t="shared" ref="OGK53" si="5163">OGI53*(1+3.5%)</f>
        <v>7.0947375578572313E+80</v>
      </c>
      <c r="OGM53" s="1674">
        <f t="shared" ref="OGM53" si="5164">OGK53*(1+3.5%)</f>
        <v>7.3430533723822342E+80</v>
      </c>
      <c r="OGO53" s="1674">
        <f t="shared" ref="OGO53" si="5165">OGM53*(1+3.5%)</f>
        <v>7.6000602404156123E+80</v>
      </c>
      <c r="OGQ53" s="1674">
        <f t="shared" ref="OGQ53" si="5166">OGO53*(1+3.5%)</f>
        <v>7.8660623488301579E+80</v>
      </c>
      <c r="OGS53" s="1674">
        <f t="shared" ref="OGS53" si="5167">OGQ53*(1+3.5%)</f>
        <v>8.1413745310392132E+80</v>
      </c>
      <c r="OGU53" s="1674">
        <f t="shared" ref="OGU53" si="5168">OGS53*(1+3.5%)</f>
        <v>8.4263226396255847E+80</v>
      </c>
      <c r="OGW53" s="1674">
        <f t="shared" ref="OGW53" si="5169">OGU53*(1+3.5%)</f>
        <v>8.7212439320124791E+80</v>
      </c>
      <c r="OGY53" s="1674">
        <f t="shared" ref="OGY53" si="5170">OGW53*(1+3.5%)</f>
        <v>9.0264874696329152E+80</v>
      </c>
      <c r="OHA53" s="1674">
        <f t="shared" ref="OHA53" si="5171">OGY53*(1+3.5%)</f>
        <v>9.3424145310700666E+80</v>
      </c>
      <c r="OHC53" s="1674">
        <f t="shared" ref="OHC53" si="5172">OHA53*(1+3.5%)</f>
        <v>9.6693990396575179E+80</v>
      </c>
      <c r="OHE53" s="1674">
        <f t="shared" ref="OHE53" si="5173">OHC53*(1+3.5%)</f>
        <v>1.0007828006045531E+81</v>
      </c>
      <c r="OHG53" s="1674">
        <f t="shared" ref="OHG53" si="5174">OHE53*(1+3.5%)</f>
        <v>1.0358101986257123E+81</v>
      </c>
      <c r="OHI53" s="1674">
        <f t="shared" ref="OHI53" si="5175">OHG53*(1+3.5%)</f>
        <v>1.072063555577612E+81</v>
      </c>
      <c r="OHK53" s="1674">
        <f t="shared" ref="OHK53" si="5176">OHI53*(1+3.5%)</f>
        <v>1.1095857800228283E+81</v>
      </c>
      <c r="OHM53" s="1674">
        <f t="shared" ref="OHM53" si="5177">OHK53*(1+3.5%)</f>
        <v>1.1484212823236272E+81</v>
      </c>
      <c r="OHO53" s="1674">
        <f t="shared" ref="OHO53" si="5178">OHM53*(1+3.5%)</f>
        <v>1.1886160272049541E+81</v>
      </c>
      <c r="OHQ53" s="1674">
        <f t="shared" ref="OHQ53" si="5179">OHO53*(1+3.5%)</f>
        <v>1.2302175881571275E+81</v>
      </c>
      <c r="OHS53" s="1674">
        <f t="shared" ref="OHS53" si="5180">OHQ53*(1+3.5%)</f>
        <v>1.2732752037426269E+81</v>
      </c>
      <c r="OHU53" s="1674">
        <f t="shared" ref="OHU53" si="5181">OHS53*(1+3.5%)</f>
        <v>1.3178398358736186E+81</v>
      </c>
      <c r="OHW53" s="1674">
        <f t="shared" ref="OHW53" si="5182">OHU53*(1+3.5%)</f>
        <v>1.3639642301291953E+81</v>
      </c>
      <c r="OHY53" s="1674">
        <f t="shared" ref="OHY53" si="5183">OHW53*(1+3.5%)</f>
        <v>1.411702978183717E+81</v>
      </c>
      <c r="OIA53" s="1674">
        <f t="shared" ref="OIA53" si="5184">OHY53*(1+3.5%)</f>
        <v>1.4611125824201471E+81</v>
      </c>
      <c r="OIC53" s="1674">
        <f t="shared" ref="OIC53" si="5185">OIA53*(1+3.5%)</f>
        <v>1.5122515228048521E+81</v>
      </c>
      <c r="OIE53" s="1674">
        <f t="shared" ref="OIE53" si="5186">OIC53*(1+3.5%)</f>
        <v>1.5651803261030219E+81</v>
      </c>
      <c r="OIG53" s="1674">
        <f t="shared" ref="OIG53" si="5187">OIE53*(1+3.5%)</f>
        <v>1.6199616375166274E+81</v>
      </c>
      <c r="OII53" s="1674">
        <f t="shared" ref="OII53" si="5188">OIG53*(1+3.5%)</f>
        <v>1.6766602948297093E+81</v>
      </c>
      <c r="OIK53" s="1674">
        <f t="shared" ref="OIK53" si="5189">OII53*(1+3.5%)</f>
        <v>1.735343405148749E+81</v>
      </c>
      <c r="OIM53" s="1674">
        <f t="shared" ref="OIM53" si="5190">OIK53*(1+3.5%)</f>
        <v>1.7960804243289552E+81</v>
      </c>
      <c r="OIO53" s="1674">
        <f t="shared" ref="OIO53" si="5191">OIM53*(1+3.5%)</f>
        <v>1.8589432391804685E+81</v>
      </c>
      <c r="OIQ53" s="1674">
        <f t="shared" ref="OIQ53" si="5192">OIO53*(1+3.5%)</f>
        <v>1.9240062525517847E+81</v>
      </c>
      <c r="OIS53" s="1674">
        <f t="shared" ref="OIS53" si="5193">OIQ53*(1+3.5%)</f>
        <v>1.9913464713910969E+81</v>
      </c>
      <c r="OIU53" s="1674">
        <f t="shared" ref="OIU53" si="5194">OIS53*(1+3.5%)</f>
        <v>2.0610435978897851E+81</v>
      </c>
      <c r="OIW53" s="1674">
        <f t="shared" ref="OIW53" si="5195">OIU53*(1+3.5%)</f>
        <v>2.1331801238159276E+81</v>
      </c>
      <c r="OIY53" s="1674">
        <f t="shared" ref="OIY53" si="5196">OIW53*(1+3.5%)</f>
        <v>2.207841428149485E+81</v>
      </c>
      <c r="OJA53" s="1674">
        <f t="shared" ref="OJA53" si="5197">OIY53*(1+3.5%)</f>
        <v>2.2851158781347168E+81</v>
      </c>
      <c r="OJC53" s="1674">
        <f t="shared" ref="OJC53" si="5198">OJA53*(1+3.5%)</f>
        <v>2.3650949338694317E+81</v>
      </c>
      <c r="OJE53" s="1674">
        <f t="shared" ref="OJE53" si="5199">OJC53*(1+3.5%)</f>
        <v>2.4478732565548615E+81</v>
      </c>
      <c r="OJG53" s="1674">
        <f t="shared" ref="OJG53" si="5200">OJE53*(1+3.5%)</f>
        <v>2.5335488205342815E+81</v>
      </c>
      <c r="OJI53" s="1674">
        <f t="shared" ref="OJI53" si="5201">OJG53*(1+3.5%)</f>
        <v>2.622223029252981E+81</v>
      </c>
      <c r="OJK53" s="1674">
        <f t="shared" ref="OJK53" si="5202">OJI53*(1+3.5%)</f>
        <v>2.7140008352768351E+81</v>
      </c>
      <c r="OJM53" s="1674">
        <f t="shared" ref="OJM53" si="5203">OJK53*(1+3.5%)</f>
        <v>2.808990864511524E+81</v>
      </c>
      <c r="OJO53" s="1674">
        <f t="shared" ref="OJO53" si="5204">OJM53*(1+3.5%)</f>
        <v>2.907305544769427E+81</v>
      </c>
      <c r="OJQ53" s="1674">
        <f t="shared" ref="OJQ53" si="5205">OJO53*(1+3.5%)</f>
        <v>3.0090612388363568E+81</v>
      </c>
      <c r="OJS53" s="1674">
        <f t="shared" ref="OJS53" si="5206">OJQ53*(1+3.5%)</f>
        <v>3.1143783821956292E+81</v>
      </c>
      <c r="OJU53" s="1674">
        <f t="shared" ref="OJU53" si="5207">OJS53*(1+3.5%)</f>
        <v>3.223381625572476E+81</v>
      </c>
      <c r="OJW53" s="1674">
        <f t="shared" ref="OJW53" si="5208">OJU53*(1+3.5%)</f>
        <v>3.3361999824675123E+81</v>
      </c>
      <c r="OJY53" s="1674">
        <f t="shared" ref="OJY53" si="5209">OJW53*(1+3.5%)</f>
        <v>3.452966981853875E+81</v>
      </c>
      <c r="OKA53" s="1674">
        <f t="shared" ref="OKA53" si="5210">OJY53*(1+3.5%)</f>
        <v>3.5738208262187604E+81</v>
      </c>
      <c r="OKC53" s="1674">
        <f t="shared" ref="OKC53" si="5211">OKA53*(1+3.5%)</f>
        <v>3.6989045551364167E+81</v>
      </c>
      <c r="OKE53" s="1674">
        <f t="shared" ref="OKE53" si="5212">OKC53*(1+3.5%)</f>
        <v>3.8283662145661914E+81</v>
      </c>
      <c r="OKG53" s="1674">
        <f t="shared" ref="OKG53" si="5213">OKE53*(1+3.5%)</f>
        <v>3.9623590320760074E+81</v>
      </c>
      <c r="OKI53" s="1674">
        <f t="shared" ref="OKI53" si="5214">OKG53*(1+3.5%)</f>
        <v>4.1010415981986671E+81</v>
      </c>
      <c r="OKK53" s="1674">
        <f t="shared" ref="OKK53" si="5215">OKI53*(1+3.5%)</f>
        <v>4.2445780541356198E+81</v>
      </c>
      <c r="OKM53" s="1674">
        <f t="shared" ref="OKM53" si="5216">OKK53*(1+3.5%)</f>
        <v>4.3931382860303664E+81</v>
      </c>
      <c r="OKO53" s="1674">
        <f t="shared" ref="OKO53" si="5217">OKM53*(1+3.5%)</f>
        <v>4.5468981260414289E+81</v>
      </c>
      <c r="OKQ53" s="1674">
        <f t="shared" ref="OKQ53" si="5218">OKO53*(1+3.5%)</f>
        <v>4.7060395604528787E+81</v>
      </c>
      <c r="OKS53" s="1674">
        <f t="shared" ref="OKS53" si="5219">OKQ53*(1+3.5%)</f>
        <v>4.870750945068729E+81</v>
      </c>
      <c r="OKU53" s="1674">
        <f t="shared" ref="OKU53" si="5220">OKS53*(1+3.5%)</f>
        <v>5.041227228146134E+81</v>
      </c>
      <c r="OKW53" s="1674">
        <f t="shared" ref="OKW53" si="5221">OKU53*(1+3.5%)</f>
        <v>5.2176701811312483E+81</v>
      </c>
      <c r="OKY53" s="1674">
        <f t="shared" ref="OKY53" si="5222">OKW53*(1+3.5%)</f>
        <v>5.4002886374708418E+81</v>
      </c>
      <c r="OLA53" s="1674">
        <f t="shared" ref="OLA53" si="5223">OKY53*(1+3.5%)</f>
        <v>5.5892987397823208E+81</v>
      </c>
      <c r="OLC53" s="1674">
        <f t="shared" ref="OLC53" si="5224">OLA53*(1+3.5%)</f>
        <v>5.7849241956747017E+81</v>
      </c>
      <c r="OLE53" s="1674">
        <f t="shared" ref="OLE53" si="5225">OLC53*(1+3.5%)</f>
        <v>5.9873965425233159E+81</v>
      </c>
      <c r="OLG53" s="1674">
        <f t="shared" ref="OLG53" si="5226">OLE53*(1+3.5%)</f>
        <v>6.1969554215116317E+81</v>
      </c>
      <c r="OLI53" s="1674">
        <f t="shared" ref="OLI53" si="5227">OLG53*(1+3.5%)</f>
        <v>6.4138488612645387E+81</v>
      </c>
      <c r="OLK53" s="1674">
        <f t="shared" ref="OLK53" si="5228">OLI53*(1+3.5%)</f>
        <v>6.6383335714087969E+81</v>
      </c>
      <c r="OLM53" s="1674">
        <f t="shared" ref="OLM53" si="5229">OLK53*(1+3.5%)</f>
        <v>6.8706752464081046E+81</v>
      </c>
      <c r="OLO53" s="1674">
        <f t="shared" ref="OLO53" si="5230">OLM53*(1+3.5%)</f>
        <v>7.1111488800323876E+81</v>
      </c>
      <c r="OLQ53" s="1674">
        <f t="shared" ref="OLQ53" si="5231">OLO53*(1+3.5%)</f>
        <v>7.3600390908335202E+81</v>
      </c>
      <c r="OLS53" s="1674">
        <f t="shared" ref="OLS53" si="5232">OLQ53*(1+3.5%)</f>
        <v>7.6176404590126926E+81</v>
      </c>
      <c r="OLU53" s="1674">
        <f t="shared" ref="OLU53" si="5233">OLS53*(1+3.5%)</f>
        <v>7.8842578750781363E+81</v>
      </c>
      <c r="OLW53" s="1674">
        <f t="shared" ref="OLW53" si="5234">OLU53*(1+3.5%)</f>
        <v>8.1602069007058709E+81</v>
      </c>
      <c r="OLY53" s="1674">
        <f t="shared" ref="OLY53" si="5235">OLW53*(1+3.5%)</f>
        <v>8.4458141422305749E+81</v>
      </c>
      <c r="OMA53" s="1674">
        <f t="shared" ref="OMA53" si="5236">OLY53*(1+3.5%)</f>
        <v>8.7414176372086451E+81</v>
      </c>
      <c r="OMC53" s="1674">
        <f t="shared" ref="OMC53" si="5237">OMA53*(1+3.5%)</f>
        <v>9.0473672545109474E+81</v>
      </c>
      <c r="OME53" s="1674">
        <f t="shared" ref="OME53" si="5238">OMC53*(1+3.5%)</f>
        <v>9.3640251084188291E+81</v>
      </c>
      <c r="OMG53" s="1674">
        <f t="shared" ref="OMG53" si="5239">OME53*(1+3.5%)</f>
        <v>9.6917659872134881E+81</v>
      </c>
      <c r="OMI53" s="1674">
        <f t="shared" ref="OMI53" si="5240">OMG53*(1+3.5%)</f>
        <v>1.003097779676596E+82</v>
      </c>
      <c r="OMK53" s="1674">
        <f t="shared" ref="OMK53" si="5241">OMI53*(1+3.5%)</f>
        <v>1.0382062019652768E+82</v>
      </c>
      <c r="OMM53" s="1674">
        <f t="shared" ref="OMM53" si="5242">OMK53*(1+3.5%)</f>
        <v>1.0745434190340614E+82</v>
      </c>
      <c r="OMO53" s="1674">
        <f t="shared" ref="OMO53" si="5243">OMM53*(1+3.5%)</f>
        <v>1.1121524387002535E+82</v>
      </c>
      <c r="OMQ53" s="1674">
        <f t="shared" ref="OMQ53" si="5244">OMO53*(1+3.5%)</f>
        <v>1.1510777740547622E+82</v>
      </c>
      <c r="OMS53" s="1674">
        <f t="shared" ref="OMS53" si="5245">OMQ53*(1+3.5%)</f>
        <v>1.1913654961466788E+82</v>
      </c>
      <c r="OMU53" s="1674">
        <f t="shared" ref="OMU53" si="5246">OMS53*(1+3.5%)</f>
        <v>1.2330632885118124E+82</v>
      </c>
      <c r="OMW53" s="1674">
        <f t="shared" ref="OMW53" si="5247">OMU53*(1+3.5%)</f>
        <v>1.2762205036097257E+82</v>
      </c>
      <c r="OMY53" s="1674">
        <f t="shared" ref="OMY53" si="5248">OMW53*(1+3.5%)</f>
        <v>1.3208882212360661E+82</v>
      </c>
      <c r="ONA53" s="1674">
        <f t="shared" ref="ONA53" si="5249">OMY53*(1+3.5%)</f>
        <v>1.3671193089793283E+82</v>
      </c>
      <c r="ONC53" s="1674">
        <f t="shared" ref="ONC53" si="5250">ONA53*(1+3.5%)</f>
        <v>1.4149684847936046E+82</v>
      </c>
      <c r="ONE53" s="1674">
        <f t="shared" ref="ONE53" si="5251">ONC53*(1+3.5%)</f>
        <v>1.4644923817613807E+82</v>
      </c>
      <c r="ONG53" s="1674">
        <f t="shared" ref="ONG53" si="5252">ONE53*(1+3.5%)</f>
        <v>1.5157496151230289E+82</v>
      </c>
      <c r="ONI53" s="1674">
        <f t="shared" ref="ONI53" si="5253">ONG53*(1+3.5%)</f>
        <v>1.5688008516523348E+82</v>
      </c>
      <c r="ONK53" s="1674">
        <f t="shared" ref="ONK53" si="5254">ONI53*(1+3.5%)</f>
        <v>1.6237088814601664E+82</v>
      </c>
      <c r="ONM53" s="1674">
        <f t="shared" ref="ONM53" si="5255">ONK53*(1+3.5%)</f>
        <v>1.6805386923112721E+82</v>
      </c>
      <c r="ONO53" s="1674">
        <f t="shared" ref="ONO53" si="5256">ONM53*(1+3.5%)</f>
        <v>1.7393575465421664E+82</v>
      </c>
      <c r="ONQ53" s="1674">
        <f t="shared" ref="ONQ53" si="5257">ONO53*(1+3.5%)</f>
        <v>1.8002350606711422E+82</v>
      </c>
      <c r="ONS53" s="1674">
        <f t="shared" ref="ONS53" si="5258">ONQ53*(1+3.5%)</f>
        <v>1.8632432877946321E+82</v>
      </c>
      <c r="ONU53" s="1674">
        <f t="shared" ref="ONU53" si="5259">ONS53*(1+3.5%)</f>
        <v>1.9284568028674441E+82</v>
      </c>
      <c r="ONW53" s="1674">
        <f t="shared" ref="ONW53" si="5260">ONU53*(1+3.5%)</f>
        <v>1.9959527909678044E+82</v>
      </c>
      <c r="ONY53" s="1674">
        <f t="shared" ref="ONY53" si="5261">ONW53*(1+3.5%)</f>
        <v>2.0658111386516775E+82</v>
      </c>
      <c r="OOA53" s="1674">
        <f t="shared" ref="OOA53" si="5262">ONY53*(1+3.5%)</f>
        <v>2.1381145285044859E+82</v>
      </c>
      <c r="OOC53" s="1674">
        <f t="shared" ref="OOC53" si="5263">OOA53*(1+3.5%)</f>
        <v>2.2129485370021428E+82</v>
      </c>
      <c r="OOE53" s="1674">
        <f t="shared" ref="OOE53" si="5264">OOC53*(1+3.5%)</f>
        <v>2.2904017357972177E+82</v>
      </c>
      <c r="OOG53" s="1674">
        <f t="shared" ref="OOG53" si="5265">OOE53*(1+3.5%)</f>
        <v>2.3705657965501203E+82</v>
      </c>
      <c r="OOI53" s="1674">
        <f t="shared" ref="OOI53" si="5266">OOG53*(1+3.5%)</f>
        <v>2.4535355994293744E+82</v>
      </c>
      <c r="OOK53" s="1674">
        <f t="shared" ref="OOK53" si="5267">OOI53*(1+3.5%)</f>
        <v>2.5394093454094023E+82</v>
      </c>
      <c r="OOM53" s="1674">
        <f t="shared" ref="OOM53" si="5268">OOK53*(1+3.5%)</f>
        <v>2.6282886724987311E+82</v>
      </c>
      <c r="OOO53" s="1674">
        <f t="shared" ref="OOO53" si="5269">OOM53*(1+3.5%)</f>
        <v>2.7202787760361866E+82</v>
      </c>
      <c r="OOQ53" s="1674">
        <f t="shared" ref="OOQ53" si="5270">OOO53*(1+3.5%)</f>
        <v>2.815488533197453E+82</v>
      </c>
      <c r="OOS53" s="1674">
        <f t="shared" ref="OOS53" si="5271">OOQ53*(1+3.5%)</f>
        <v>2.9140306318593634E+82</v>
      </c>
      <c r="OOU53" s="1674">
        <f t="shared" ref="OOU53" si="5272">OOS53*(1+3.5%)</f>
        <v>3.016021703974441E+82</v>
      </c>
      <c r="OOW53" s="1674">
        <f t="shared" ref="OOW53" si="5273">OOU53*(1+3.5%)</f>
        <v>3.1215824636135464E+82</v>
      </c>
      <c r="OOY53" s="1674">
        <f t="shared" ref="OOY53" si="5274">OOW53*(1+3.5%)</f>
        <v>3.2308378498400205E+82</v>
      </c>
      <c r="OPA53" s="1674">
        <f t="shared" ref="OPA53" si="5275">OOY53*(1+3.5%)</f>
        <v>3.3439171745844208E+82</v>
      </c>
      <c r="OPC53" s="1674">
        <f t="shared" ref="OPC53" si="5276">OPA53*(1+3.5%)</f>
        <v>3.460954275694875E+82</v>
      </c>
      <c r="OPE53" s="1674">
        <f t="shared" ref="OPE53" si="5277">OPC53*(1+3.5%)</f>
        <v>3.5820876753441956E+82</v>
      </c>
      <c r="OPG53" s="1674">
        <f t="shared" ref="OPG53" si="5278">OPE53*(1+3.5%)</f>
        <v>3.7074607439812424E+82</v>
      </c>
      <c r="OPI53" s="1674">
        <f t="shared" ref="OPI53" si="5279">OPG53*(1+3.5%)</f>
        <v>3.8372218700205856E+82</v>
      </c>
      <c r="OPK53" s="1674">
        <f t="shared" ref="OPK53" si="5280">OPI53*(1+3.5%)</f>
        <v>3.971524635471306E+82</v>
      </c>
      <c r="OPM53" s="1674">
        <f t="shared" ref="OPM53" si="5281">OPK53*(1+3.5%)</f>
        <v>4.1105279977128017E+82</v>
      </c>
      <c r="OPO53" s="1674">
        <f t="shared" ref="OPO53" si="5282">OPM53*(1+3.5%)</f>
        <v>4.2543964776327495E+82</v>
      </c>
      <c r="OPQ53" s="1674">
        <f t="shared" ref="OPQ53" si="5283">OPO53*(1+3.5%)</f>
        <v>4.4033003543498956E+82</v>
      </c>
      <c r="OPS53" s="1674">
        <f t="shared" ref="OPS53" si="5284">OPQ53*(1+3.5%)</f>
        <v>4.5574158667521418E+82</v>
      </c>
      <c r="OPU53" s="1674">
        <f t="shared" ref="OPU53" si="5285">OPS53*(1+3.5%)</f>
        <v>4.7169254220884662E+82</v>
      </c>
      <c r="OPW53" s="1674">
        <f t="shared" ref="OPW53" si="5286">OPU53*(1+3.5%)</f>
        <v>4.8820178118615621E+82</v>
      </c>
      <c r="OPY53" s="1674">
        <f t="shared" ref="OPY53" si="5287">OPW53*(1+3.5%)</f>
        <v>5.0528884352767165E+82</v>
      </c>
      <c r="OQA53" s="1674">
        <f t="shared" ref="OQA53" si="5288">OPY53*(1+3.5%)</f>
        <v>5.2297395305114014E+82</v>
      </c>
      <c r="OQC53" s="1674">
        <f t="shared" ref="OQC53" si="5289">OQA53*(1+3.5%)</f>
        <v>5.4127804140793001E+82</v>
      </c>
      <c r="OQE53" s="1674">
        <f t="shared" ref="OQE53" si="5290">OQC53*(1+3.5%)</f>
        <v>5.602227728572075E+82</v>
      </c>
      <c r="OQG53" s="1674">
        <f t="shared" ref="OQG53" si="5291">OQE53*(1+3.5%)</f>
        <v>5.7983056990720975E+82</v>
      </c>
      <c r="OQI53" s="1674">
        <f t="shared" ref="OQI53" si="5292">OQG53*(1+3.5%)</f>
        <v>6.0012463985396201E+82</v>
      </c>
      <c r="OQK53" s="1674">
        <f t="shared" ref="OQK53" si="5293">OQI53*(1+3.5%)</f>
        <v>6.2112900224885064E+82</v>
      </c>
      <c r="OQM53" s="1674">
        <f t="shared" ref="OQM53" si="5294">OQK53*(1+3.5%)</f>
        <v>6.4286851732756035E+82</v>
      </c>
      <c r="OQO53" s="1674">
        <f t="shared" ref="OQO53" si="5295">OQM53*(1+3.5%)</f>
        <v>6.6536891543402493E+82</v>
      </c>
      <c r="OQQ53" s="1674">
        <f t="shared" ref="OQQ53" si="5296">OQO53*(1+3.5%)</f>
        <v>6.8865682747421576E+82</v>
      </c>
      <c r="OQS53" s="1674">
        <f t="shared" ref="OQS53" si="5297">OQQ53*(1+3.5%)</f>
        <v>7.1275981643581327E+82</v>
      </c>
      <c r="OQU53" s="1674">
        <f t="shared" ref="OQU53" si="5298">OQS53*(1+3.5%)</f>
        <v>7.3770641001106661E+82</v>
      </c>
      <c r="OQW53" s="1674">
        <f t="shared" ref="OQW53" si="5299">OQU53*(1+3.5%)</f>
        <v>7.6352613436145395E+82</v>
      </c>
      <c r="OQY53" s="1674">
        <f t="shared" ref="OQY53" si="5300">OQW53*(1+3.5%)</f>
        <v>7.9024954906410474E+82</v>
      </c>
      <c r="ORA53" s="1674">
        <f t="shared" ref="ORA53" si="5301">OQY53*(1+3.5%)</f>
        <v>8.1790828328134832E+82</v>
      </c>
      <c r="ORC53" s="1674">
        <f t="shared" ref="ORC53" si="5302">ORA53*(1+3.5%)</f>
        <v>8.4653507319619541E+82</v>
      </c>
      <c r="ORE53" s="1674">
        <f t="shared" ref="ORE53" si="5303">ORC53*(1+3.5%)</f>
        <v>8.7616380075806214E+82</v>
      </c>
      <c r="ORG53" s="1674">
        <f t="shared" ref="ORG53" si="5304">ORE53*(1+3.5%)</f>
        <v>9.0682953378459431E+82</v>
      </c>
      <c r="ORI53" s="1674">
        <f t="shared" ref="ORI53" si="5305">ORG53*(1+3.5%)</f>
        <v>9.3856856746705502E+82</v>
      </c>
      <c r="ORK53" s="1674">
        <f t="shared" ref="ORK53" si="5306">ORI53*(1+3.5%)</f>
        <v>9.7141846732840184E+82</v>
      </c>
      <c r="ORM53" s="1674">
        <f t="shared" ref="ORM53" si="5307">ORK53*(1+3.5%)</f>
        <v>1.0054181136848958E+83</v>
      </c>
      <c r="ORO53" s="1674">
        <f t="shared" ref="ORO53" si="5308">ORM53*(1+3.5%)</f>
        <v>1.0406077476638671E+83</v>
      </c>
      <c r="ORQ53" s="1674">
        <f t="shared" ref="ORQ53" si="5309">ORO53*(1+3.5%)</f>
        <v>1.0770290188321023E+83</v>
      </c>
      <c r="ORS53" s="1674">
        <f t="shared" ref="ORS53" si="5310">ORQ53*(1+3.5%)</f>
        <v>1.1147250344912257E+83</v>
      </c>
      <c r="ORU53" s="1674">
        <f t="shared" ref="ORU53" si="5311">ORS53*(1+3.5%)</f>
        <v>1.1537404106984186E+83</v>
      </c>
      <c r="ORW53" s="1674">
        <f t="shared" ref="ORW53" si="5312">ORU53*(1+3.5%)</f>
        <v>1.1941213250728632E+83</v>
      </c>
      <c r="ORY53" s="1674">
        <f t="shared" ref="ORY53" si="5313">ORW53*(1+3.5%)</f>
        <v>1.2359155714504132E+83</v>
      </c>
      <c r="OSA53" s="1674">
        <f t="shared" ref="OSA53" si="5314">ORY53*(1+3.5%)</f>
        <v>1.2791726164511777E+83</v>
      </c>
      <c r="OSC53" s="1674">
        <f t="shared" ref="OSC53" si="5315">OSA53*(1+3.5%)</f>
        <v>1.3239436580269689E+83</v>
      </c>
      <c r="OSE53" s="1674">
        <f t="shared" ref="OSE53" si="5316">OSC53*(1+3.5%)</f>
        <v>1.3702816860579127E+83</v>
      </c>
      <c r="OSG53" s="1674">
        <f t="shared" ref="OSG53" si="5317">OSE53*(1+3.5%)</f>
        <v>1.4182415450699394E+83</v>
      </c>
      <c r="OSI53" s="1674">
        <f t="shared" ref="OSI53" si="5318">OSG53*(1+3.5%)</f>
        <v>1.4678799991473871E+83</v>
      </c>
      <c r="OSK53" s="1674">
        <f t="shared" ref="OSK53" si="5319">OSI53*(1+3.5%)</f>
        <v>1.5192557991175454E+83</v>
      </c>
      <c r="OSM53" s="1674">
        <f t="shared" ref="OSM53" si="5320">OSK53*(1+3.5%)</f>
        <v>1.5724297520866593E+83</v>
      </c>
      <c r="OSO53" s="1674">
        <f t="shared" ref="OSO53" si="5321">OSM53*(1+3.5%)</f>
        <v>1.6274647934096922E+83</v>
      </c>
      <c r="OSQ53" s="1674">
        <f t="shared" ref="OSQ53" si="5322">OSO53*(1+3.5%)</f>
        <v>1.6844260611790314E+83</v>
      </c>
      <c r="OSS53" s="1674">
        <f t="shared" ref="OSS53" si="5323">OSQ53*(1+3.5%)</f>
        <v>1.7433809733202973E+83</v>
      </c>
      <c r="OSU53" s="1674">
        <f t="shared" ref="OSU53" si="5324">OSS53*(1+3.5%)</f>
        <v>1.8043993073865076E+83</v>
      </c>
      <c r="OSW53" s="1674">
        <f t="shared" ref="OSW53" si="5325">OSU53*(1+3.5%)</f>
        <v>1.8675532831450352E+83</v>
      </c>
      <c r="OSY53" s="1674">
        <f t="shared" ref="OSY53" si="5326">OSW53*(1+3.5%)</f>
        <v>1.9329176480551112E+83</v>
      </c>
      <c r="OTA53" s="1674">
        <f t="shared" ref="OTA53" si="5327">OSY53*(1+3.5%)</f>
        <v>2.0005697657370399E+83</v>
      </c>
      <c r="OTC53" s="1674">
        <f t="shared" ref="OTC53" si="5328">OTA53*(1+3.5%)</f>
        <v>2.0705897075378362E+83</v>
      </c>
      <c r="OTE53" s="1674">
        <f t="shared" ref="OTE53" si="5329">OTC53*(1+3.5%)</f>
        <v>2.1430603473016604E+83</v>
      </c>
      <c r="OTG53" s="1674">
        <f t="shared" ref="OTG53" si="5330">OTE53*(1+3.5%)</f>
        <v>2.2180674594572184E+83</v>
      </c>
      <c r="OTI53" s="1674">
        <f t="shared" ref="OTI53" si="5331">OTG53*(1+3.5%)</f>
        <v>2.2956998205382208E+83</v>
      </c>
      <c r="OTK53" s="1674">
        <f t="shared" ref="OTK53" si="5332">OTI53*(1+3.5%)</f>
        <v>2.3760493142570585E+83</v>
      </c>
      <c r="OTM53" s="1674">
        <f t="shared" ref="OTM53" si="5333">OTK53*(1+3.5%)</f>
        <v>2.4592110402560553E+83</v>
      </c>
      <c r="OTO53" s="1674">
        <f t="shared" ref="OTO53" si="5334">OTM53*(1+3.5%)</f>
        <v>2.5452834266650172E+83</v>
      </c>
      <c r="OTQ53" s="1674">
        <f t="shared" ref="OTQ53" si="5335">OTO53*(1+3.5%)</f>
        <v>2.6343683465982927E+83</v>
      </c>
      <c r="OTS53" s="1674">
        <f t="shared" ref="OTS53" si="5336">OTQ53*(1+3.5%)</f>
        <v>2.7265712387292328E+83</v>
      </c>
      <c r="OTU53" s="1674">
        <f t="shared" ref="OTU53" si="5337">OTS53*(1+3.5%)</f>
        <v>2.8220012320847559E+83</v>
      </c>
      <c r="OTW53" s="1674">
        <f t="shared" ref="OTW53" si="5338">OTU53*(1+3.5%)</f>
        <v>2.9207712752077221E+83</v>
      </c>
      <c r="OTY53" s="1674">
        <f t="shared" ref="OTY53" si="5339">OTW53*(1+3.5%)</f>
        <v>3.0229982698399921E+83</v>
      </c>
      <c r="OUA53" s="1674">
        <f t="shared" ref="OUA53" si="5340">OTY53*(1+3.5%)</f>
        <v>3.1288032092843914E+83</v>
      </c>
      <c r="OUC53" s="1674">
        <f t="shared" ref="OUC53" si="5341">OUA53*(1+3.5%)</f>
        <v>3.2383113216093448E+83</v>
      </c>
      <c r="OUE53" s="1674">
        <f t="shared" ref="OUE53" si="5342">OUC53*(1+3.5%)</f>
        <v>3.3516522178656715E+83</v>
      </c>
      <c r="OUG53" s="1674">
        <f t="shared" ref="OUG53" si="5343">OUE53*(1+3.5%)</f>
        <v>3.4689600454909697E+83</v>
      </c>
      <c r="OUI53" s="1674">
        <f t="shared" ref="OUI53" si="5344">OUG53*(1+3.5%)</f>
        <v>3.5903736470831535E+83</v>
      </c>
      <c r="OUK53" s="1674">
        <f t="shared" ref="OUK53" si="5345">OUI53*(1+3.5%)</f>
        <v>3.7160367247310638E+83</v>
      </c>
      <c r="OUM53" s="1674">
        <f t="shared" ref="OUM53" si="5346">OUK53*(1+3.5%)</f>
        <v>3.8460980100966505E+83</v>
      </c>
      <c r="OUO53" s="1674">
        <f t="shared" ref="OUO53" si="5347">OUM53*(1+3.5%)</f>
        <v>3.9807114404500332E+83</v>
      </c>
      <c r="OUQ53" s="1674">
        <f t="shared" ref="OUQ53" si="5348">OUO53*(1+3.5%)</f>
        <v>4.1200363408657842E+83</v>
      </c>
      <c r="OUS53" s="1674">
        <f t="shared" ref="OUS53" si="5349">OUQ53*(1+3.5%)</f>
        <v>4.2642376127960863E+83</v>
      </c>
      <c r="OUU53" s="1674">
        <f t="shared" ref="OUU53" si="5350">OUS53*(1+3.5%)</f>
        <v>4.4134859292439487E+83</v>
      </c>
      <c r="OUW53" s="1674">
        <f t="shared" ref="OUW53" si="5351">OUU53*(1+3.5%)</f>
        <v>4.5679579367674865E+83</v>
      </c>
      <c r="OUY53" s="1674">
        <f t="shared" ref="OUY53" si="5352">OUW53*(1+3.5%)</f>
        <v>4.7278364645543484E+83</v>
      </c>
      <c r="OVA53" s="1674">
        <f t="shared" ref="OVA53" si="5353">OUY53*(1+3.5%)</f>
        <v>4.89331074081375E+83</v>
      </c>
      <c r="OVC53" s="1674">
        <f t="shared" ref="OVC53" si="5354">OVA53*(1+3.5%)</f>
        <v>5.0645766167422303E+83</v>
      </c>
      <c r="OVE53" s="1674">
        <f t="shared" ref="OVE53" si="5355">OVC53*(1+3.5%)</f>
        <v>5.2418367983282076E+83</v>
      </c>
      <c r="OVG53" s="1674">
        <f t="shared" ref="OVG53" si="5356">OVE53*(1+3.5%)</f>
        <v>5.4253010862696947E+83</v>
      </c>
      <c r="OVI53" s="1674">
        <f t="shared" ref="OVI53" si="5357">OVG53*(1+3.5%)</f>
        <v>5.6151866242891333E+83</v>
      </c>
      <c r="OVK53" s="1674">
        <f t="shared" ref="OVK53" si="5358">OVI53*(1+3.5%)</f>
        <v>5.8117181561392528E+83</v>
      </c>
      <c r="OVM53" s="1674">
        <f t="shared" ref="OVM53" si="5359">OVK53*(1+3.5%)</f>
        <v>6.0151282916041256E+83</v>
      </c>
      <c r="OVO53" s="1674">
        <f t="shared" ref="OVO53" si="5360">OVM53*(1+3.5%)</f>
        <v>6.2256577818102695E+83</v>
      </c>
      <c r="OVQ53" s="1674">
        <f t="shared" ref="OVQ53" si="5361">OVO53*(1+3.5%)</f>
        <v>6.4435558041736283E+83</v>
      </c>
      <c r="OVS53" s="1674">
        <f t="shared" ref="OVS53" si="5362">OVQ53*(1+3.5%)</f>
        <v>6.6690802573197048E+83</v>
      </c>
      <c r="OVU53" s="1674">
        <f t="shared" ref="OVU53" si="5363">OVS53*(1+3.5%)</f>
        <v>6.9024980663258943E+83</v>
      </c>
      <c r="OVW53" s="1674">
        <f t="shared" ref="OVW53" si="5364">OVU53*(1+3.5%)</f>
        <v>7.1440854986473003E+83</v>
      </c>
      <c r="OVY53" s="1674">
        <f t="shared" ref="OVY53" si="5365">OVW53*(1+3.5%)</f>
        <v>7.3941284910999552E+83</v>
      </c>
      <c r="OWA53" s="1674">
        <f t="shared" ref="OWA53" si="5366">OVY53*(1+3.5%)</f>
        <v>7.6529229882884533E+83</v>
      </c>
      <c r="OWC53" s="1674">
        <f t="shared" ref="OWC53" si="5367">OWA53*(1+3.5%)</f>
        <v>7.9207752928785481E+83</v>
      </c>
      <c r="OWE53" s="1674">
        <f t="shared" ref="OWE53" si="5368">OWC53*(1+3.5%)</f>
        <v>8.1980024281292971E+83</v>
      </c>
      <c r="OWG53" s="1674">
        <f t="shared" ref="OWG53" si="5369">OWE53*(1+3.5%)</f>
        <v>8.4849325131138219E+83</v>
      </c>
      <c r="OWI53" s="1674">
        <f t="shared" ref="OWI53" si="5370">OWG53*(1+3.5%)</f>
        <v>8.7819051510728048E+83</v>
      </c>
      <c r="OWK53" s="1674">
        <f t="shared" ref="OWK53" si="5371">OWI53*(1+3.5%)</f>
        <v>9.0892718313603519E+83</v>
      </c>
      <c r="OWM53" s="1674">
        <f t="shared" ref="OWM53" si="5372">OWK53*(1+3.5%)</f>
        <v>9.4073963454579634E+83</v>
      </c>
      <c r="OWO53" s="1674">
        <f t="shared" ref="OWO53" si="5373">OWM53*(1+3.5%)</f>
        <v>9.7366552175489904E+83</v>
      </c>
      <c r="OWQ53" s="1674">
        <f t="shared" ref="OWQ53" si="5374">OWO53*(1+3.5%)</f>
        <v>1.0077438150163203E+84</v>
      </c>
      <c r="OWS53" s="1674">
        <f t="shared" ref="OWS53" si="5375">OWQ53*(1+3.5%)</f>
        <v>1.0430148485418914E+84</v>
      </c>
      <c r="OWU53" s="1674">
        <f t="shared" ref="OWU53" si="5376">OWS53*(1+3.5%)</f>
        <v>1.0795203682408574E+84</v>
      </c>
      <c r="OWW53" s="1674">
        <f t="shared" ref="OWW53" si="5377">OWU53*(1+3.5%)</f>
        <v>1.1173035811292874E+84</v>
      </c>
      <c r="OWY53" s="1674">
        <f t="shared" ref="OWY53" si="5378">OWW53*(1+3.5%)</f>
        <v>1.1564092064688124E+84</v>
      </c>
      <c r="OXA53" s="1674">
        <f t="shared" ref="OXA53" si="5379">OWY53*(1+3.5%)</f>
        <v>1.1968835286952207E+84</v>
      </c>
      <c r="OXC53" s="1674">
        <f t="shared" ref="OXC53" si="5380">OXA53*(1+3.5%)</f>
        <v>1.2387744521995535E+84</v>
      </c>
      <c r="OXE53" s="1674">
        <f t="shared" ref="OXE53" si="5381">OXC53*(1+3.5%)</f>
        <v>1.2821315580265377E+84</v>
      </c>
      <c r="OXG53" s="1674">
        <f t="shared" ref="OXG53" si="5382">OXE53*(1+3.5%)</f>
        <v>1.3270061625574664E+84</v>
      </c>
      <c r="OXI53" s="1674">
        <f t="shared" ref="OXI53" si="5383">OXG53*(1+3.5%)</f>
        <v>1.3734513782469777E+84</v>
      </c>
      <c r="OXK53" s="1674">
        <f t="shared" ref="OXK53" si="5384">OXI53*(1+3.5%)</f>
        <v>1.4215221764856218E+84</v>
      </c>
      <c r="OXM53" s="1674">
        <f t="shared" ref="OXM53" si="5385">OXK53*(1+3.5%)</f>
        <v>1.4712754526626183E+84</v>
      </c>
      <c r="OXO53" s="1674">
        <f t="shared" ref="OXO53" si="5386">OXM53*(1+3.5%)</f>
        <v>1.5227700935058098E+84</v>
      </c>
      <c r="OXQ53" s="1674">
        <f t="shared" ref="OXQ53" si="5387">OXO53*(1+3.5%)</f>
        <v>1.5760670467785131E+84</v>
      </c>
      <c r="OXS53" s="1674">
        <f t="shared" ref="OXS53" si="5388">OXQ53*(1+3.5%)</f>
        <v>1.631229393415761E+84</v>
      </c>
      <c r="OXU53" s="1674">
        <f t="shared" ref="OXU53" si="5389">OXS53*(1+3.5%)</f>
        <v>1.6883224221853125E+84</v>
      </c>
      <c r="OXW53" s="1674">
        <f t="shared" ref="OXW53" si="5390">OXU53*(1+3.5%)</f>
        <v>1.7474137069617983E+84</v>
      </c>
      <c r="OXY53" s="1674">
        <f t="shared" ref="OXY53" si="5391">OXW53*(1+3.5%)</f>
        <v>1.8085731867054611E+84</v>
      </c>
      <c r="OYA53" s="1674">
        <f t="shared" ref="OYA53" si="5392">OXY53*(1+3.5%)</f>
        <v>1.8718732482401521E+84</v>
      </c>
      <c r="OYC53" s="1674">
        <f t="shared" ref="OYC53" si="5393">OYA53*(1+3.5%)</f>
        <v>1.9373888119285571E+84</v>
      </c>
      <c r="OYE53" s="1674">
        <f t="shared" ref="OYE53" si="5394">OYC53*(1+3.5%)</f>
        <v>2.0051974203460566E+84</v>
      </c>
      <c r="OYG53" s="1674">
        <f t="shared" ref="OYG53" si="5395">OYE53*(1+3.5%)</f>
        <v>2.0753793300581687E+84</v>
      </c>
      <c r="OYI53" s="1674">
        <f t="shared" ref="OYI53" si="5396">OYG53*(1+3.5%)</f>
        <v>2.1480176066102046E+84</v>
      </c>
      <c r="OYK53" s="1674">
        <f t="shared" ref="OYK53" si="5397">OYI53*(1+3.5%)</f>
        <v>2.2231982228415614E+84</v>
      </c>
      <c r="OYM53" s="1674">
        <f t="shared" ref="OYM53" si="5398">OYK53*(1+3.5%)</f>
        <v>2.3010101606410158E+84</v>
      </c>
      <c r="OYO53" s="1674">
        <f t="shared" ref="OYO53" si="5399">OYM53*(1+3.5%)</f>
        <v>2.3815455162634511E+84</v>
      </c>
      <c r="OYQ53" s="1674">
        <f t="shared" ref="OYQ53" si="5400">OYO53*(1+3.5%)</f>
        <v>2.4648996093326717E+84</v>
      </c>
      <c r="OYS53" s="1674">
        <f t="shared" ref="OYS53" si="5401">OYQ53*(1+3.5%)</f>
        <v>2.551171095659315E+84</v>
      </c>
      <c r="OYU53" s="1674">
        <f t="shared" ref="OYU53" si="5402">OYS53*(1+3.5%)</f>
        <v>2.6404620840073908E+84</v>
      </c>
      <c r="OYW53" s="1674">
        <f t="shared" ref="OYW53" si="5403">OYU53*(1+3.5%)</f>
        <v>2.7328782569476491E+84</v>
      </c>
      <c r="OYY53" s="1674">
        <f t="shared" ref="OYY53" si="5404">OYW53*(1+3.5%)</f>
        <v>2.8285289959408167E+84</v>
      </c>
      <c r="OZA53" s="1674">
        <f t="shared" ref="OZA53" si="5405">OYY53*(1+3.5%)</f>
        <v>2.9275275107987448E+84</v>
      </c>
      <c r="OZC53" s="1674">
        <f t="shared" ref="OZC53" si="5406">OZA53*(1+3.5%)</f>
        <v>3.0299909736767008E+84</v>
      </c>
      <c r="OZE53" s="1674">
        <f t="shared" ref="OZE53" si="5407">OZC53*(1+3.5%)</f>
        <v>3.136040657755385E+84</v>
      </c>
      <c r="OZG53" s="1674">
        <f t="shared" ref="OZG53" si="5408">OZE53*(1+3.5%)</f>
        <v>3.2458020807768234E+84</v>
      </c>
      <c r="OZI53" s="1674">
        <f t="shared" ref="OZI53" si="5409">OZG53*(1+3.5%)</f>
        <v>3.3594051536040119E+84</v>
      </c>
      <c r="OZK53" s="1674">
        <f t="shared" ref="OZK53" si="5410">OZI53*(1+3.5%)</f>
        <v>3.476984333980152E+84</v>
      </c>
      <c r="OZM53" s="1674">
        <f t="shared" ref="OZM53" si="5411">OZK53*(1+3.5%)</f>
        <v>3.5986787856694572E+84</v>
      </c>
      <c r="OZO53" s="1674">
        <f t="shared" ref="OZO53" si="5412">OZM53*(1+3.5%)</f>
        <v>3.7246325431678879E+84</v>
      </c>
      <c r="OZQ53" s="1674">
        <f t="shared" ref="OZQ53" si="5413">OZO53*(1+3.5%)</f>
        <v>3.8549946821787636E+84</v>
      </c>
      <c r="OZS53" s="1674">
        <f t="shared" ref="OZS53" si="5414">OZQ53*(1+3.5%)</f>
        <v>3.9899194960550202E+84</v>
      </c>
      <c r="OZU53" s="1674">
        <f t="shared" ref="OZU53" si="5415">OZS53*(1+3.5%)</f>
        <v>4.1295666784169453E+84</v>
      </c>
      <c r="OZW53" s="1674">
        <f t="shared" ref="OZW53" si="5416">OZU53*(1+3.5%)</f>
        <v>4.2741015121615385E+84</v>
      </c>
      <c r="OZY53" s="1674">
        <f t="shared" ref="OZY53" si="5417">OZW53*(1+3.5%)</f>
        <v>4.4236950650871918E+84</v>
      </c>
      <c r="PAA53" s="1674">
        <f t="shared" ref="PAA53" si="5418">OZY53*(1+3.5%)</f>
        <v>4.5785243923652432E+84</v>
      </c>
      <c r="PAC53" s="1674">
        <f t="shared" ref="PAC53" si="5419">PAA53*(1+3.5%)</f>
        <v>4.7387727460980268E+84</v>
      </c>
      <c r="PAE53" s="1674">
        <f t="shared" ref="PAE53" si="5420">PAC53*(1+3.5%)</f>
        <v>4.9046297922114574E+84</v>
      </c>
      <c r="PAG53" s="1674">
        <f t="shared" ref="PAG53" si="5421">PAE53*(1+3.5%)</f>
        <v>5.0762918349388581E+84</v>
      </c>
      <c r="PAI53" s="1674">
        <f t="shared" ref="PAI53" si="5422">PAG53*(1+3.5%)</f>
        <v>5.2539620491617176E+84</v>
      </c>
      <c r="PAK53" s="1674">
        <f t="shared" ref="PAK53" si="5423">PAI53*(1+3.5%)</f>
        <v>5.4378507208823769E+84</v>
      </c>
      <c r="PAM53" s="1674">
        <f t="shared" ref="PAM53" si="5424">PAK53*(1+3.5%)</f>
        <v>5.6281754961132599E+84</v>
      </c>
      <c r="PAO53" s="1674">
        <f t="shared" ref="PAO53" si="5425">PAM53*(1+3.5%)</f>
        <v>5.8251616384772234E+84</v>
      </c>
      <c r="PAQ53" s="1674">
        <f t="shared" ref="PAQ53" si="5426">PAO53*(1+3.5%)</f>
        <v>6.0290422958239256E+84</v>
      </c>
      <c r="PAS53" s="1674">
        <f t="shared" ref="PAS53" si="5427">PAQ53*(1+3.5%)</f>
        <v>6.2400587761777627E+84</v>
      </c>
      <c r="PAU53" s="1674">
        <f t="shared" ref="PAU53" si="5428">PAS53*(1+3.5%)</f>
        <v>6.4584608333439842E+84</v>
      </c>
      <c r="PAW53" s="1674">
        <f t="shared" ref="PAW53" si="5429">PAU53*(1+3.5%)</f>
        <v>6.6845069625110235E+84</v>
      </c>
      <c r="PAY53" s="1674">
        <f t="shared" ref="PAY53" si="5430">PAW53*(1+3.5%)</f>
        <v>6.9184647061989085E+84</v>
      </c>
      <c r="PBA53" s="1674">
        <f t="shared" ref="PBA53" si="5431">PAY53*(1+3.5%)</f>
        <v>7.1606109709158699E+84</v>
      </c>
      <c r="PBC53" s="1674">
        <f t="shared" ref="PBC53" si="5432">PBA53*(1+3.5%)</f>
        <v>7.4112323548979248E+84</v>
      </c>
      <c r="PBE53" s="1674">
        <f t="shared" ref="PBE53" si="5433">PBC53*(1+3.5%)</f>
        <v>7.6706254873193513E+84</v>
      </c>
      <c r="PBG53" s="1674">
        <f t="shared" ref="PBG53" si="5434">PBE53*(1+3.5%)</f>
        <v>7.9390973793755286E+84</v>
      </c>
      <c r="PBI53" s="1674">
        <f t="shared" ref="PBI53" si="5435">PBG53*(1+3.5%)</f>
        <v>8.2169657876536706E+84</v>
      </c>
      <c r="PBK53" s="1674">
        <f t="shared" ref="PBK53" si="5436">PBI53*(1+3.5%)</f>
        <v>8.504559590221549E+84</v>
      </c>
      <c r="PBM53" s="1674">
        <f t="shared" ref="PBM53" si="5437">PBK53*(1+3.5%)</f>
        <v>8.8022191758793019E+84</v>
      </c>
      <c r="PBO53" s="1674">
        <f t="shared" ref="PBO53" si="5438">PBM53*(1+3.5%)</f>
        <v>9.1102968470350761E+84</v>
      </c>
      <c r="PBQ53" s="1674">
        <f t="shared" ref="PBQ53" si="5439">PBO53*(1+3.5%)</f>
        <v>9.4291572366813035E+84</v>
      </c>
      <c r="PBS53" s="1674">
        <f t="shared" ref="PBS53" si="5440">PBQ53*(1+3.5%)</f>
        <v>9.7591777399651482E+84</v>
      </c>
      <c r="PBU53" s="1674">
        <f t="shared" ref="PBU53" si="5441">PBS53*(1+3.5%)</f>
        <v>1.0100748960863928E+85</v>
      </c>
      <c r="PBW53" s="1674">
        <f t="shared" ref="PBW53" si="5442">PBU53*(1+3.5%)</f>
        <v>1.0454275174494164E+85</v>
      </c>
      <c r="PBY53" s="1674">
        <f t="shared" ref="PBY53" si="5443">PBW53*(1+3.5%)</f>
        <v>1.082017480560146E+85</v>
      </c>
      <c r="PCA53" s="1674">
        <f t="shared" ref="PCA53" si="5444">PBY53*(1+3.5%)</f>
        <v>1.1198880923797509E+85</v>
      </c>
      <c r="PCC53" s="1674">
        <f t="shared" ref="PCC53" si="5445">PCA53*(1+3.5%)</f>
        <v>1.1590841756130421E+85</v>
      </c>
      <c r="PCE53" s="1674">
        <f t="shared" ref="PCE53" si="5446">PCC53*(1+3.5%)</f>
        <v>1.1996521217594986E+85</v>
      </c>
      <c r="PCG53" s="1674">
        <f t="shared" ref="PCG53" si="5447">PCE53*(1+3.5%)</f>
        <v>1.241639946021081E+85</v>
      </c>
      <c r="PCI53" s="1674">
        <f t="shared" ref="PCI53" si="5448">PCG53*(1+3.5%)</f>
        <v>1.2850973441318187E+85</v>
      </c>
      <c r="PCK53" s="1674">
        <f t="shared" ref="PCK53" si="5449">PCI53*(1+3.5%)</f>
        <v>1.3300757511764323E+85</v>
      </c>
      <c r="PCM53" s="1674">
        <f t="shared" ref="PCM53" si="5450">PCK53*(1+3.5%)</f>
        <v>1.3766284024676074E+85</v>
      </c>
      <c r="PCO53" s="1674">
        <f t="shared" ref="PCO53" si="5451">PCM53*(1+3.5%)</f>
        <v>1.4248103965539735E+85</v>
      </c>
      <c r="PCQ53" s="1674">
        <f t="shared" ref="PCQ53" si="5452">PCO53*(1+3.5%)</f>
        <v>1.4746787604333624E+85</v>
      </c>
      <c r="PCS53" s="1674">
        <f t="shared" ref="PCS53" si="5453">PCQ53*(1+3.5%)</f>
        <v>1.52629251704853E+85</v>
      </c>
      <c r="PCU53" s="1674">
        <f t="shared" ref="PCU53" si="5454">PCS53*(1+3.5%)</f>
        <v>1.5797127551452284E+85</v>
      </c>
      <c r="PCW53" s="1674">
        <f t="shared" ref="PCW53" si="5455">PCU53*(1+3.5%)</f>
        <v>1.6350027015753112E+85</v>
      </c>
      <c r="PCY53" s="1674">
        <f t="shared" ref="PCY53" si="5456">PCW53*(1+3.5%)</f>
        <v>1.6922277961304468E+85</v>
      </c>
      <c r="PDA53" s="1674">
        <f t="shared" ref="PDA53" si="5457">PCY53*(1+3.5%)</f>
        <v>1.7514557689950123E+85</v>
      </c>
      <c r="PDC53" s="1674">
        <f t="shared" ref="PDC53" si="5458">PDA53*(1+3.5%)</f>
        <v>1.8127567209098378E+85</v>
      </c>
      <c r="PDE53" s="1674">
        <f t="shared" ref="PDE53" si="5459">PDC53*(1+3.5%)</f>
        <v>1.876203206141682E+85</v>
      </c>
      <c r="PDG53" s="1674">
        <f t="shared" ref="PDG53" si="5460">PDE53*(1+3.5%)</f>
        <v>1.9418703183566408E+85</v>
      </c>
      <c r="PDI53" s="1674">
        <f t="shared" ref="PDI53" si="5461">PDG53*(1+3.5%)</f>
        <v>2.0098357794991232E+85</v>
      </c>
      <c r="PDK53" s="1674">
        <f t="shared" ref="PDK53" si="5462">PDI53*(1+3.5%)</f>
        <v>2.0801800317815925E+85</v>
      </c>
      <c r="PDM53" s="1674">
        <f t="shared" ref="PDM53" si="5463">PDK53*(1+3.5%)</f>
        <v>2.152986332893948E+85</v>
      </c>
      <c r="PDO53" s="1674">
        <f t="shared" ref="PDO53" si="5464">PDM53*(1+3.5%)</f>
        <v>2.2283408545452359E+85</v>
      </c>
      <c r="PDQ53" s="1674">
        <f t="shared" ref="PDQ53" si="5465">PDO53*(1+3.5%)</f>
        <v>2.306332784454319E+85</v>
      </c>
      <c r="PDS53" s="1674">
        <f t="shared" ref="PDS53" si="5466">PDQ53*(1+3.5%)</f>
        <v>2.38705443191022E+85</v>
      </c>
      <c r="PDU53" s="1674">
        <f t="shared" ref="PDU53" si="5467">PDS53*(1+3.5%)</f>
        <v>2.4706013370270775E+85</v>
      </c>
      <c r="PDW53" s="1674">
        <f t="shared" ref="PDW53" si="5468">PDU53*(1+3.5%)</f>
        <v>2.5570723838230249E+85</v>
      </c>
      <c r="PDY53" s="1674">
        <f t="shared" ref="PDY53" si="5469">PDW53*(1+3.5%)</f>
        <v>2.6465699172568307E+85</v>
      </c>
      <c r="PEA53" s="1674">
        <f t="shared" ref="PEA53" si="5470">PDY53*(1+3.5%)</f>
        <v>2.7391998643608194E+85</v>
      </c>
      <c r="PEC53" s="1674">
        <f t="shared" ref="PEC53" si="5471">PEA53*(1+3.5%)</f>
        <v>2.8350718596134477E+85</v>
      </c>
      <c r="PEE53" s="1674">
        <f t="shared" ref="PEE53" si="5472">PEC53*(1+3.5%)</f>
        <v>2.9342993746999182E+85</v>
      </c>
      <c r="PEG53" s="1674">
        <f t="shared" ref="PEG53" si="5473">PEE53*(1+3.5%)</f>
        <v>3.0369998528144151E+85</v>
      </c>
      <c r="PEI53" s="1674">
        <f t="shared" ref="PEI53" si="5474">PEG53*(1+3.5%)</f>
        <v>3.143294847662919E+85</v>
      </c>
      <c r="PEK53" s="1674">
        <f t="shared" ref="PEK53" si="5475">PEI53*(1+3.5%)</f>
        <v>3.2533101673311209E+85</v>
      </c>
      <c r="PEM53" s="1674">
        <f t="shared" ref="PEM53" si="5476">PEK53*(1+3.5%)</f>
        <v>3.3671760231877101E+85</v>
      </c>
      <c r="PEO53" s="1674">
        <f t="shared" ref="PEO53" si="5477">PEM53*(1+3.5%)</f>
        <v>3.4850271839992799E+85</v>
      </c>
      <c r="PEQ53" s="1674">
        <f t="shared" ref="PEQ53" si="5478">PEO53*(1+3.5%)</f>
        <v>3.6070031354392546E+85</v>
      </c>
      <c r="PES53" s="1674">
        <f t="shared" ref="PES53" si="5479">PEQ53*(1+3.5%)</f>
        <v>3.733248245179628E+85</v>
      </c>
      <c r="PEU53" s="1674">
        <f t="shared" ref="PEU53" si="5480">PES53*(1+3.5%)</f>
        <v>3.8639119337609147E+85</v>
      </c>
      <c r="PEW53" s="1674">
        <f t="shared" ref="PEW53" si="5481">PEU53*(1+3.5%)</f>
        <v>3.9991488514425464E+85</v>
      </c>
      <c r="PEY53" s="1674">
        <f t="shared" ref="PEY53" si="5482">PEW53*(1+3.5%)</f>
        <v>4.1391190612430356E+85</v>
      </c>
      <c r="PFA53" s="1674">
        <f t="shared" ref="PFA53" si="5483">PEY53*(1+3.5%)</f>
        <v>4.2839882283865412E+85</v>
      </c>
      <c r="PFC53" s="1674">
        <f t="shared" ref="PFC53" si="5484">PFA53*(1+3.5%)</f>
        <v>4.4339278163800697E+85</v>
      </c>
      <c r="PFE53" s="1674">
        <f t="shared" ref="PFE53" si="5485">PFC53*(1+3.5%)</f>
        <v>4.5891152899533718E+85</v>
      </c>
      <c r="PFG53" s="1674">
        <f t="shared" ref="PFG53" si="5486">PFE53*(1+3.5%)</f>
        <v>4.7497343251017396E+85</v>
      </c>
      <c r="PFI53" s="1674">
        <f t="shared" ref="PFI53" si="5487">PFG53*(1+3.5%)</f>
        <v>4.9159750264803004E+85</v>
      </c>
      <c r="PFK53" s="1674">
        <f t="shared" ref="PFK53" si="5488">PFI53*(1+3.5%)</f>
        <v>5.0880341524071105E+85</v>
      </c>
      <c r="PFM53" s="1674">
        <f t="shared" ref="PFM53" si="5489">PFK53*(1+3.5%)</f>
        <v>5.2661153477413589E+85</v>
      </c>
      <c r="PFO53" s="1674">
        <f t="shared" ref="PFO53" si="5490">PFM53*(1+3.5%)</f>
        <v>5.4504293849123063E+85</v>
      </c>
      <c r="PFQ53" s="1674">
        <f t="shared" ref="PFQ53" si="5491">PFO53*(1+3.5%)</f>
        <v>5.6411944133842369E+85</v>
      </c>
      <c r="PFS53" s="1674">
        <f t="shared" ref="PFS53" si="5492">PFQ53*(1+3.5%)</f>
        <v>5.8386362178526849E+85</v>
      </c>
      <c r="PFU53" s="1674">
        <f t="shared" ref="PFU53" si="5493">PFS53*(1+3.5%)</f>
        <v>6.0429884854775285E+85</v>
      </c>
      <c r="PFW53" s="1674">
        <f t="shared" ref="PFW53" si="5494">PFU53*(1+3.5%)</f>
        <v>6.2544930824692409E+85</v>
      </c>
      <c r="PFY53" s="1674">
        <f t="shared" ref="PFY53" si="5495">PFW53*(1+3.5%)</f>
        <v>6.4734003403556634E+85</v>
      </c>
      <c r="PGA53" s="1674">
        <f t="shared" ref="PGA53" si="5496">PFY53*(1+3.5%)</f>
        <v>6.6999693522681105E+85</v>
      </c>
      <c r="PGC53" s="1674">
        <f t="shared" ref="PGC53" si="5497">PGA53*(1+3.5%)</f>
        <v>6.9344682795974936E+85</v>
      </c>
      <c r="PGE53" s="1674">
        <f t="shared" ref="PGE53" si="5498">PGC53*(1+3.5%)</f>
        <v>7.1771746693834048E+85</v>
      </c>
      <c r="PGG53" s="1674">
        <f t="shared" ref="PGG53" si="5499">PGE53*(1+3.5%)</f>
        <v>7.4283757828118227E+85</v>
      </c>
      <c r="PGI53" s="1674">
        <f t="shared" ref="PGI53" si="5500">PGG53*(1+3.5%)</f>
        <v>7.6883689352102356E+85</v>
      </c>
      <c r="PGK53" s="1674">
        <f t="shared" ref="PGK53" si="5501">PGI53*(1+3.5%)</f>
        <v>7.9574618479425928E+85</v>
      </c>
      <c r="PGM53" s="1674">
        <f t="shared" ref="PGM53" si="5502">PGK53*(1+3.5%)</f>
        <v>8.2359730126205831E+85</v>
      </c>
      <c r="PGO53" s="1674">
        <f t="shared" ref="PGO53" si="5503">PGM53*(1+3.5%)</f>
        <v>8.5242320680623022E+85</v>
      </c>
      <c r="PGQ53" s="1674">
        <f t="shared" ref="PGQ53" si="5504">PGO53*(1+3.5%)</f>
        <v>8.822580190444482E+85</v>
      </c>
      <c r="PGS53" s="1674">
        <f t="shared" ref="PGS53" si="5505">PGQ53*(1+3.5%)</f>
        <v>9.1313704971100383E+85</v>
      </c>
      <c r="PGU53" s="1674">
        <f t="shared" ref="PGU53" si="5506">PGS53*(1+3.5%)</f>
        <v>9.4509684645088888E+85</v>
      </c>
      <c r="PGW53" s="1674">
        <f t="shared" ref="PGW53" si="5507">PGU53*(1+3.5%)</f>
        <v>9.781752360766699E+85</v>
      </c>
      <c r="PGY53" s="1674">
        <f t="shared" ref="PGY53" si="5508">PGW53*(1+3.5%)</f>
        <v>1.0124113693393533E+86</v>
      </c>
      <c r="PHA53" s="1674">
        <f t="shared" ref="PHA53" si="5509">PGY53*(1+3.5%)</f>
        <v>1.0478457672662306E+86</v>
      </c>
      <c r="PHC53" s="1674">
        <f t="shared" ref="PHC53" si="5510">PHA53*(1+3.5%)</f>
        <v>1.0845203691205485E+86</v>
      </c>
      <c r="PHE53" s="1674">
        <f t="shared" ref="PHE53" si="5511">PHC53*(1+3.5%)</f>
        <v>1.1224785820397677E+86</v>
      </c>
      <c r="PHG53" s="1674">
        <f t="shared" ref="PHG53" si="5512">PHE53*(1+3.5%)</f>
        <v>1.1617653324111594E+86</v>
      </c>
      <c r="PHI53" s="1674">
        <f t="shared" ref="PHI53" si="5513">PHG53*(1+3.5%)</f>
        <v>1.2024271190455499E+86</v>
      </c>
      <c r="PHK53" s="1674">
        <f t="shared" ref="PHK53" si="5514">PHI53*(1+3.5%)</f>
        <v>1.244512068212144E+86</v>
      </c>
      <c r="PHM53" s="1674">
        <f t="shared" ref="PHM53" si="5515">PHK53*(1+3.5%)</f>
        <v>1.288069990599569E+86</v>
      </c>
      <c r="PHO53" s="1674">
        <f t="shared" ref="PHO53" si="5516">PHM53*(1+3.5%)</f>
        <v>1.3331524402705538E+86</v>
      </c>
      <c r="PHQ53" s="1674">
        <f t="shared" ref="PHQ53" si="5517">PHO53*(1+3.5%)</f>
        <v>1.379812775680023E+86</v>
      </c>
      <c r="PHS53" s="1674">
        <f t="shared" ref="PHS53" si="5518">PHQ53*(1+3.5%)</f>
        <v>1.4281062228288237E+86</v>
      </c>
      <c r="PHU53" s="1674">
        <f t="shared" ref="PHU53" si="5519">PHS53*(1+3.5%)</f>
        <v>1.4780899406278325E+86</v>
      </c>
      <c r="PHW53" s="1674">
        <f t="shared" ref="PHW53" si="5520">PHU53*(1+3.5%)</f>
        <v>1.5298230885498065E+86</v>
      </c>
      <c r="PHY53" s="1674">
        <f t="shared" ref="PHY53" si="5521">PHW53*(1+3.5%)</f>
        <v>1.5833668966490495E+86</v>
      </c>
      <c r="PIA53" s="1674">
        <f t="shared" ref="PIA53" si="5522">PHY53*(1+3.5%)</f>
        <v>1.6387847380317662E+86</v>
      </c>
      <c r="PIC53" s="1674">
        <f t="shared" ref="PIC53" si="5523">PIA53*(1+3.5%)</f>
        <v>1.6961422038628778E+86</v>
      </c>
      <c r="PIE53" s="1674">
        <f t="shared" ref="PIE53" si="5524">PIC53*(1+3.5%)</f>
        <v>1.7555071809980784E+86</v>
      </c>
      <c r="PIG53" s="1674">
        <f t="shared" ref="PIG53" si="5525">PIE53*(1+3.5%)</f>
        <v>1.8169499323330109E+86</v>
      </c>
      <c r="PII53" s="1674">
        <f t="shared" ref="PII53" si="5526">PIG53*(1+3.5%)</f>
        <v>1.8805431799646662E+86</v>
      </c>
      <c r="PIK53" s="1674">
        <f t="shared" ref="PIK53" si="5527">PII53*(1+3.5%)</f>
        <v>1.9463621912634293E+86</v>
      </c>
      <c r="PIM53" s="1674">
        <f t="shared" ref="PIM53" si="5528">PIK53*(1+3.5%)</f>
        <v>2.0144848679576491E+86</v>
      </c>
      <c r="PIO53" s="1674">
        <f t="shared" ref="PIO53" si="5529">PIM53*(1+3.5%)</f>
        <v>2.0849918383361665E+86</v>
      </c>
      <c r="PIQ53" s="1674">
        <f t="shared" ref="PIQ53" si="5530">PIO53*(1+3.5%)</f>
        <v>2.1579665526779321E+86</v>
      </c>
      <c r="PIS53" s="1674">
        <f t="shared" ref="PIS53" si="5531">PIQ53*(1+3.5%)</f>
        <v>2.2334953820216595E+86</v>
      </c>
      <c r="PIU53" s="1674">
        <f t="shared" ref="PIU53" si="5532">PIS53*(1+3.5%)</f>
        <v>2.3116677203924174E+86</v>
      </c>
      <c r="PIW53" s="1674">
        <f t="shared" ref="PIW53" si="5533">PIU53*(1+3.5%)</f>
        <v>2.3925760906061517E+86</v>
      </c>
      <c r="PIY53" s="1674">
        <f t="shared" ref="PIY53" si="5534">PIW53*(1+3.5%)</f>
        <v>2.4763162537773668E+86</v>
      </c>
      <c r="PJA53" s="1674">
        <f t="shared" ref="PJA53" si="5535">PIY53*(1+3.5%)</f>
        <v>2.5629873226595742E+86</v>
      </c>
      <c r="PJC53" s="1674">
        <f t="shared" ref="PJC53" si="5536">PJA53*(1+3.5%)</f>
        <v>2.6526918789526589E+86</v>
      </c>
      <c r="PJE53" s="1674">
        <f t="shared" ref="PJE53" si="5537">PJC53*(1+3.5%)</f>
        <v>2.7455360947160015E+86</v>
      </c>
      <c r="PJG53" s="1674">
        <f t="shared" ref="PJG53" si="5538">PJE53*(1+3.5%)</f>
        <v>2.8416298580310616E+86</v>
      </c>
      <c r="PJI53" s="1674">
        <f t="shared" ref="PJI53" si="5539">PJG53*(1+3.5%)</f>
        <v>2.9410869030621485E+86</v>
      </c>
      <c r="PJK53" s="1674">
        <f t="shared" ref="PJK53" si="5540">PJI53*(1+3.5%)</f>
        <v>3.0440249446693237E+86</v>
      </c>
      <c r="PJM53" s="1674">
        <f t="shared" ref="PJM53" si="5541">PJK53*(1+3.5%)</f>
        <v>3.1505658177327497E+86</v>
      </c>
      <c r="PJO53" s="1674">
        <f t="shared" ref="PJO53" si="5542">PJM53*(1+3.5%)</f>
        <v>3.2608356213533959E+86</v>
      </c>
      <c r="PJQ53" s="1674">
        <f t="shared" ref="PJQ53" si="5543">PJO53*(1+3.5%)</f>
        <v>3.3749648681007642E+86</v>
      </c>
      <c r="PJS53" s="1674">
        <f t="shared" ref="PJS53" si="5544">PJQ53*(1+3.5%)</f>
        <v>3.4930886384842905E+86</v>
      </c>
      <c r="PJU53" s="1674">
        <f t="shared" ref="PJU53" si="5545">PJS53*(1+3.5%)</f>
        <v>3.6153467408312405E+86</v>
      </c>
      <c r="PJW53" s="1674">
        <f t="shared" ref="PJW53" si="5546">PJU53*(1+3.5%)</f>
        <v>3.7418838767603336E+86</v>
      </c>
      <c r="PJY53" s="1674">
        <f t="shared" ref="PJY53" si="5547">PJW53*(1+3.5%)</f>
        <v>3.8728498124469448E+86</v>
      </c>
      <c r="PKA53" s="1674">
        <f t="shared" ref="PKA53" si="5548">PJY53*(1+3.5%)</f>
        <v>4.0083995558825877E+86</v>
      </c>
      <c r="PKC53" s="1674">
        <f t="shared" ref="PKC53" si="5549">PKA53*(1+3.5%)</f>
        <v>4.1486935403384779E+86</v>
      </c>
      <c r="PKE53" s="1674">
        <f t="shared" ref="PKE53" si="5550">PKC53*(1+3.5%)</f>
        <v>4.2938978142503243E+86</v>
      </c>
      <c r="PKG53" s="1674">
        <f t="shared" ref="PKG53" si="5551">PKE53*(1+3.5%)</f>
        <v>4.4441842377490851E+86</v>
      </c>
      <c r="PKI53" s="1674">
        <f t="shared" ref="PKI53" si="5552">PKG53*(1+3.5%)</f>
        <v>4.5997306860703027E+86</v>
      </c>
      <c r="PKK53" s="1674">
        <f t="shared" ref="PKK53" si="5553">PKI53*(1+3.5%)</f>
        <v>4.7607212600827629E+86</v>
      </c>
      <c r="PKM53" s="1674">
        <f t="shared" ref="PKM53" si="5554">PKK53*(1+3.5%)</f>
        <v>4.927346504185659E+86</v>
      </c>
      <c r="PKO53" s="1674">
        <f t="shared" ref="PKO53" si="5555">PKM53*(1+3.5%)</f>
        <v>5.099803631832157E+86</v>
      </c>
      <c r="PKQ53" s="1674">
        <f t="shared" ref="PKQ53" si="5556">PKO53*(1+3.5%)</f>
        <v>5.2782967589462822E+86</v>
      </c>
      <c r="PKS53" s="1674">
        <f t="shared" ref="PKS53" si="5557">PKQ53*(1+3.5%)</f>
        <v>5.4630371455094016E+86</v>
      </c>
      <c r="PKU53" s="1674">
        <f t="shared" ref="PKU53" si="5558">PKS53*(1+3.5%)</f>
        <v>5.6542434456022302E+86</v>
      </c>
      <c r="PKW53" s="1674">
        <f t="shared" ref="PKW53" si="5559">PKU53*(1+3.5%)</f>
        <v>5.8521419661983081E+86</v>
      </c>
      <c r="PKY53" s="1674">
        <f t="shared" ref="PKY53" si="5560">PKW53*(1+3.5%)</f>
        <v>6.0569669350152484E+86</v>
      </c>
      <c r="PLA53" s="1674">
        <f t="shared" ref="PLA53" si="5561">PKY53*(1+3.5%)</f>
        <v>6.2689607777407814E+86</v>
      </c>
      <c r="PLC53" s="1674">
        <f t="shared" ref="PLC53" si="5562">PLA53*(1+3.5%)</f>
        <v>6.4883744049617082E+86</v>
      </c>
      <c r="PLE53" s="1674">
        <f t="shared" ref="PLE53" si="5563">PLC53*(1+3.5%)</f>
        <v>6.7154675091353673E+86</v>
      </c>
      <c r="PLG53" s="1674">
        <f t="shared" ref="PLG53" si="5564">PLE53*(1+3.5%)</f>
        <v>6.9505088719551042E+86</v>
      </c>
      <c r="PLI53" s="1674">
        <f t="shared" ref="PLI53" si="5565">PLG53*(1+3.5%)</f>
        <v>7.1937766824735323E+86</v>
      </c>
      <c r="PLK53" s="1674">
        <f t="shared" ref="PLK53" si="5566">PLI53*(1+3.5%)</f>
        <v>7.4455588663601054E+86</v>
      </c>
      <c r="PLM53" s="1674">
        <f t="shared" ref="PLM53" si="5567">PLK53*(1+3.5%)</f>
        <v>7.7061534266827082E+86</v>
      </c>
      <c r="PLO53" s="1674">
        <f t="shared" ref="PLO53" si="5568">PLM53*(1+3.5%)</f>
        <v>7.9758687966166021E+86</v>
      </c>
      <c r="PLQ53" s="1674">
        <f t="shared" ref="PLQ53" si="5569">PLO53*(1+3.5%)</f>
        <v>8.255024204498183E+86</v>
      </c>
      <c r="PLS53" s="1674">
        <f t="shared" ref="PLS53" si="5570">PLQ53*(1+3.5%)</f>
        <v>8.5439500516556193E+86</v>
      </c>
      <c r="PLU53" s="1674">
        <f t="shared" ref="PLU53" si="5571">PLS53*(1+3.5%)</f>
        <v>8.8429883034635652E+86</v>
      </c>
      <c r="PLW53" s="1674">
        <f t="shared" ref="PLW53" si="5572">PLU53*(1+3.5%)</f>
        <v>9.1524928940847898E+86</v>
      </c>
      <c r="PLY53" s="1674">
        <f t="shared" ref="PLY53" si="5573">PLW53*(1+3.5%)</f>
        <v>9.4728301453777572E+86</v>
      </c>
      <c r="PMA53" s="1674">
        <f t="shared" ref="PMA53" si="5574">PLY53*(1+3.5%)</f>
        <v>9.8043792004659784E+86</v>
      </c>
      <c r="PMC53" s="1674">
        <f t="shared" ref="PMC53" si="5575">PMA53*(1+3.5%)</f>
        <v>1.0147532472482286E+87</v>
      </c>
      <c r="PME53" s="1674">
        <f t="shared" ref="PME53" si="5576">PMC53*(1+3.5%)</f>
        <v>1.0502696109019166E+87</v>
      </c>
      <c r="PMG53" s="1674">
        <f t="shared" ref="PMG53" si="5577">PME53*(1+3.5%)</f>
        <v>1.0870290472834837E+87</v>
      </c>
      <c r="PMI53" s="1674">
        <f t="shared" ref="PMI53" si="5578">PMG53*(1+3.5%)</f>
        <v>1.1250750639384055E+87</v>
      </c>
      <c r="PMK53" s="1674">
        <f t="shared" ref="PMK53" si="5579">PMI53*(1+3.5%)</f>
        <v>1.1644526911762496E+87</v>
      </c>
      <c r="PMM53" s="1674">
        <f t="shared" ref="PMM53" si="5580">PMK53*(1+3.5%)</f>
        <v>1.2052085353674183E+87</v>
      </c>
      <c r="PMO53" s="1674">
        <f t="shared" ref="PMO53" si="5581">PMM53*(1+3.5%)</f>
        <v>1.247390834105278E+87</v>
      </c>
      <c r="PMQ53" s="1674">
        <f t="shared" ref="PMQ53" si="5582">PMO53*(1+3.5%)</f>
        <v>1.2910495132989625E+87</v>
      </c>
      <c r="PMS53" s="1674">
        <f t="shared" ref="PMS53" si="5583">PMQ53*(1+3.5%)</f>
        <v>1.3362362462644261E+87</v>
      </c>
      <c r="PMU53" s="1674">
        <f t="shared" ref="PMU53" si="5584">PMS53*(1+3.5%)</f>
        <v>1.3830045148836809E+87</v>
      </c>
      <c r="PMW53" s="1674">
        <f t="shared" ref="PMW53" si="5585">PMU53*(1+3.5%)</f>
        <v>1.4314096729046097E+87</v>
      </c>
      <c r="PMY53" s="1674">
        <f t="shared" ref="PMY53" si="5586">PMW53*(1+3.5%)</f>
        <v>1.4815090114562711E+87</v>
      </c>
      <c r="PNA53" s="1674">
        <f t="shared" ref="PNA53" si="5587">PMY53*(1+3.5%)</f>
        <v>1.5333618268572404E+87</v>
      </c>
      <c r="PNC53" s="1674">
        <f t="shared" ref="PNC53" si="5588">PNA53*(1+3.5%)</f>
        <v>1.5870294907972437E+87</v>
      </c>
      <c r="PNE53" s="1674">
        <f t="shared" ref="PNE53" si="5589">PNC53*(1+3.5%)</f>
        <v>1.6425755229751472E+87</v>
      </c>
      <c r="PNG53" s="1674">
        <f t="shared" ref="PNG53" si="5590">PNE53*(1+3.5%)</f>
        <v>1.7000656662792772E+87</v>
      </c>
      <c r="PNI53" s="1674">
        <f t="shared" ref="PNI53" si="5591">PNG53*(1+3.5%)</f>
        <v>1.7595679645990517E+87</v>
      </c>
      <c r="PNK53" s="1674">
        <f t="shared" ref="PNK53" si="5592">PNI53*(1+3.5%)</f>
        <v>1.8211528433600185E+87</v>
      </c>
      <c r="PNM53" s="1674">
        <f t="shared" ref="PNM53" si="5593">PNK53*(1+3.5%)</f>
        <v>1.8848931928776191E+87</v>
      </c>
      <c r="PNO53" s="1674">
        <f t="shared" ref="PNO53" si="5594">PNM53*(1+3.5%)</f>
        <v>1.9508644546283355E+87</v>
      </c>
      <c r="PNQ53" s="1674">
        <f t="shared" ref="PNQ53" si="5595">PNO53*(1+3.5%)</f>
        <v>2.0191447105403273E+87</v>
      </c>
      <c r="PNS53" s="1674">
        <f t="shared" ref="PNS53" si="5596">PNQ53*(1+3.5%)</f>
        <v>2.0898147754092388E+87</v>
      </c>
      <c r="PNU53" s="1674">
        <f t="shared" ref="PNU53" si="5597">PNS53*(1+3.5%)</f>
        <v>2.1629582925485619E+87</v>
      </c>
      <c r="PNW53" s="1674">
        <f t="shared" ref="PNW53" si="5598">PNU53*(1+3.5%)</f>
        <v>2.2386618327877615E+87</v>
      </c>
      <c r="PNY53" s="1674">
        <f t="shared" ref="PNY53" si="5599">PNW53*(1+3.5%)</f>
        <v>2.3170149969353332E+87</v>
      </c>
      <c r="POA53" s="1674">
        <f t="shared" ref="POA53" si="5600">PNY53*(1+3.5%)</f>
        <v>2.3981105218280696E+87</v>
      </c>
      <c r="POC53" s="1674">
        <f t="shared" ref="POC53" si="5601">POA53*(1+3.5%)</f>
        <v>2.4820443900920517E+87</v>
      </c>
      <c r="POE53" s="1674">
        <f t="shared" ref="POE53" si="5602">POC53*(1+3.5%)</f>
        <v>2.5689159437452734E+87</v>
      </c>
      <c r="POG53" s="1674">
        <f t="shared" ref="POG53" si="5603">POE53*(1+3.5%)</f>
        <v>2.6588280017763578E+87</v>
      </c>
      <c r="POI53" s="1674">
        <f t="shared" ref="POI53" si="5604">POG53*(1+3.5%)</f>
        <v>2.7518869818385299E+87</v>
      </c>
      <c r="POK53" s="1674">
        <f t="shared" ref="POK53" si="5605">POI53*(1+3.5%)</f>
        <v>2.8482030262028784E+87</v>
      </c>
      <c r="POM53" s="1674">
        <f t="shared" ref="POM53" si="5606">POK53*(1+3.5%)</f>
        <v>2.9478901321199787E+87</v>
      </c>
      <c r="POO53" s="1674">
        <f t="shared" ref="POO53" si="5607">POM53*(1+3.5%)</f>
        <v>3.0510662867441776E+87</v>
      </c>
      <c r="POQ53" s="1674">
        <f t="shared" ref="POQ53" si="5608">POO53*(1+3.5%)</f>
        <v>3.1578536067802238E+87</v>
      </c>
      <c r="POS53" s="1674">
        <f t="shared" ref="POS53" si="5609">POQ53*(1+3.5%)</f>
        <v>3.2683784830175311E+87</v>
      </c>
      <c r="POU53" s="1674">
        <f t="shared" ref="POU53" si="5610">POS53*(1+3.5%)</f>
        <v>3.3827717299231443E+87</v>
      </c>
      <c r="POW53" s="1674">
        <f t="shared" ref="POW53" si="5611">POU53*(1+3.5%)</f>
        <v>3.5011687404704543E+87</v>
      </c>
      <c r="POY53" s="1674">
        <f t="shared" ref="POY53" si="5612">POW53*(1+3.5%)</f>
        <v>3.6237096463869201E+87</v>
      </c>
      <c r="PPA53" s="1674">
        <f t="shared" ref="PPA53" si="5613">POY53*(1+3.5%)</f>
        <v>3.7505394840104618E+87</v>
      </c>
      <c r="PPC53" s="1674">
        <f t="shared" ref="PPC53" si="5614">PPA53*(1+3.5%)</f>
        <v>3.8818083659508276E+87</v>
      </c>
      <c r="PPE53" s="1674">
        <f t="shared" ref="PPE53" si="5615">PPC53*(1+3.5%)</f>
        <v>4.0176716587591066E+87</v>
      </c>
      <c r="PPG53" s="1674">
        <f t="shared" ref="PPG53" si="5616">PPE53*(1+3.5%)</f>
        <v>4.1582901668156755E+87</v>
      </c>
      <c r="PPI53" s="1674">
        <f t="shared" ref="PPI53" si="5617">PPG53*(1+3.5%)</f>
        <v>4.3038303226542236E+87</v>
      </c>
      <c r="PPK53" s="1674">
        <f t="shared" ref="PPK53" si="5618">PPI53*(1+3.5%)</f>
        <v>4.4544643839471211E+87</v>
      </c>
      <c r="PPM53" s="1674">
        <f t="shared" ref="PPM53" si="5619">PPK53*(1+3.5%)</f>
        <v>4.6103706373852704E+87</v>
      </c>
      <c r="PPO53" s="1674">
        <f t="shared" ref="PPO53" si="5620">PPM53*(1+3.5%)</f>
        <v>4.7717336096937543E+87</v>
      </c>
      <c r="PPQ53" s="1674">
        <f t="shared" ref="PPQ53" si="5621">PPO53*(1+3.5%)</f>
        <v>4.9387442860330355E+87</v>
      </c>
      <c r="PPS53" s="1674">
        <f t="shared" ref="PPS53" si="5622">PPQ53*(1+3.5%)</f>
        <v>5.1116003360441913E+87</v>
      </c>
      <c r="PPU53" s="1674">
        <f t="shared" ref="PPU53" si="5623">PPS53*(1+3.5%)</f>
        <v>5.2905063478057376E+87</v>
      </c>
      <c r="PPW53" s="1674">
        <f t="shared" ref="PPW53" si="5624">PPU53*(1+3.5%)</f>
        <v>5.475674069978938E+87</v>
      </c>
      <c r="PPY53" s="1674">
        <f t="shared" ref="PPY53" si="5625">PPW53*(1+3.5%)</f>
        <v>5.6673226624282008E+87</v>
      </c>
      <c r="PQA53" s="1674">
        <f t="shared" ref="PQA53" si="5626">PPY53*(1+3.5%)</f>
        <v>5.8656789556131877E+87</v>
      </c>
      <c r="PQC53" s="1674">
        <f t="shared" ref="PQC53" si="5627">PQA53*(1+3.5%)</f>
        <v>6.0709777190596488E+87</v>
      </c>
      <c r="PQE53" s="1674">
        <f t="shared" ref="PQE53" si="5628">PQC53*(1+3.5%)</f>
        <v>6.2834619392267364E+87</v>
      </c>
      <c r="PQG53" s="1674">
        <f t="shared" ref="PQG53" si="5629">PQE53*(1+3.5%)</f>
        <v>6.503383107099672E+87</v>
      </c>
      <c r="PQI53" s="1674">
        <f t="shared" ref="PQI53" si="5630">PQG53*(1+3.5%)</f>
        <v>6.7310015158481602E+87</v>
      </c>
      <c r="PQK53" s="1674">
        <f t="shared" ref="PQK53" si="5631">PQI53*(1+3.5%)</f>
        <v>6.9665865689028452E+87</v>
      </c>
      <c r="PQM53" s="1674">
        <f t="shared" ref="PQM53" si="5632">PQK53*(1+3.5%)</f>
        <v>7.210417098814444E+87</v>
      </c>
      <c r="PQO53" s="1674">
        <f t="shared" ref="PQO53" si="5633">PQM53*(1+3.5%)</f>
        <v>7.4627816972729486E+87</v>
      </c>
      <c r="PQQ53" s="1674">
        <f t="shared" ref="PQQ53" si="5634">PQO53*(1+3.5%)</f>
        <v>7.7239790566775016E+87</v>
      </c>
      <c r="PQS53" s="1674">
        <f t="shared" ref="PQS53" si="5635">PQQ53*(1+3.5%)</f>
        <v>7.9943183236612138E+87</v>
      </c>
      <c r="PQU53" s="1674">
        <f t="shared" ref="PQU53" si="5636">PQS53*(1+3.5%)</f>
        <v>8.2741194649893554E+87</v>
      </c>
      <c r="PQW53" s="1674">
        <f t="shared" ref="PQW53" si="5637">PQU53*(1+3.5%)</f>
        <v>8.5637136462639826E+87</v>
      </c>
      <c r="PQY53" s="1674">
        <f t="shared" ref="PQY53" si="5638">PQW53*(1+3.5%)</f>
        <v>8.8634436238832219E+87</v>
      </c>
      <c r="PRA53" s="1674">
        <f t="shared" ref="PRA53" si="5639">PQY53*(1+3.5%)</f>
        <v>9.1736641507191347E+87</v>
      </c>
      <c r="PRC53" s="1674">
        <f t="shared" ref="PRC53" si="5640">PRA53*(1+3.5%)</f>
        <v>9.4947423959943033E+87</v>
      </c>
      <c r="PRE53" s="1674">
        <f t="shared" ref="PRE53" si="5641">PRC53*(1+3.5%)</f>
        <v>9.8270583798541039E+87</v>
      </c>
      <c r="PRG53" s="1674">
        <f t="shared" ref="PRG53" si="5642">PRE53*(1+3.5%)</f>
        <v>1.0171005423148997E+88</v>
      </c>
      <c r="PRI53" s="1674">
        <f t="shared" ref="PRI53" si="5643">PRG53*(1+3.5%)</f>
        <v>1.0526990612959211E+88</v>
      </c>
      <c r="PRK53" s="1674">
        <f t="shared" ref="PRK53" si="5644">PRI53*(1+3.5%)</f>
        <v>1.0895435284412784E+88</v>
      </c>
      <c r="PRM53" s="1674">
        <f t="shared" ref="PRM53" si="5645">PRK53*(1+3.5%)</f>
        <v>1.127677551936723E+88</v>
      </c>
      <c r="PRO53" s="1674">
        <f t="shared" ref="PRO53" si="5646">PRM53*(1+3.5%)</f>
        <v>1.1671462662545081E+88</v>
      </c>
      <c r="PRQ53" s="1674">
        <f t="shared" ref="PRQ53" si="5647">PRO53*(1+3.5%)</f>
        <v>1.2079963855734159E+88</v>
      </c>
      <c r="PRS53" s="1674">
        <f t="shared" ref="PRS53" si="5648">PRQ53*(1+3.5%)</f>
        <v>1.2502762590684854E+88</v>
      </c>
      <c r="PRU53" s="1674">
        <f t="shared" ref="PRU53" si="5649">PRS53*(1+3.5%)</f>
        <v>1.2940359281358823E+88</v>
      </c>
      <c r="PRW53" s="1674">
        <f t="shared" ref="PRW53" si="5650">PRU53*(1+3.5%)</f>
        <v>1.339327185620638E+88</v>
      </c>
      <c r="PRY53" s="1674">
        <f t="shared" ref="PRY53" si="5651">PRW53*(1+3.5%)</f>
        <v>1.3862036371173602E+88</v>
      </c>
      <c r="PSA53" s="1674">
        <f t="shared" ref="PSA53" si="5652">PRY53*(1+3.5%)</f>
        <v>1.4347207644164677E+88</v>
      </c>
      <c r="PSC53" s="1674">
        <f t="shared" ref="PSC53" si="5653">PSA53*(1+3.5%)</f>
        <v>1.484935991171044E+88</v>
      </c>
      <c r="PSE53" s="1674">
        <f t="shared" ref="PSE53" si="5654">PSC53*(1+3.5%)</f>
        <v>1.5369087508620303E+88</v>
      </c>
      <c r="PSG53" s="1674">
        <f t="shared" ref="PSG53" si="5655">PSE53*(1+3.5%)</f>
        <v>1.5907005571422013E+88</v>
      </c>
      <c r="PSI53" s="1674">
        <f t="shared" ref="PSI53" si="5656">PSG53*(1+3.5%)</f>
        <v>1.6463750766421781E+88</v>
      </c>
      <c r="PSK53" s="1674">
        <f t="shared" ref="PSK53" si="5657">PSI53*(1+3.5%)</f>
        <v>1.7039982043246541E+88</v>
      </c>
      <c r="PSM53" s="1674">
        <f t="shared" ref="PSM53" si="5658">PSK53*(1+3.5%)</f>
        <v>1.7636381414760168E+88</v>
      </c>
      <c r="PSO53" s="1674">
        <f t="shared" ref="PSO53" si="5659">PSM53*(1+3.5%)</f>
        <v>1.8253654764276773E+88</v>
      </c>
      <c r="PSQ53" s="1674">
        <f t="shared" ref="PSQ53" si="5660">PSO53*(1+3.5%)</f>
        <v>1.889253268102646E+88</v>
      </c>
      <c r="PSS53" s="1674">
        <f t="shared" ref="PSS53" si="5661">PSQ53*(1+3.5%)</f>
        <v>1.9553771324862385E+88</v>
      </c>
      <c r="PSU53" s="1674">
        <f t="shared" ref="PSU53" si="5662">PSS53*(1+3.5%)</f>
        <v>2.0238153321232565E+88</v>
      </c>
      <c r="PSW53" s="1674">
        <f t="shared" ref="PSW53" si="5663">PSU53*(1+3.5%)</f>
        <v>2.0946488687475705E+88</v>
      </c>
      <c r="PSY53" s="1674">
        <f t="shared" ref="PSY53" si="5664">PSW53*(1+3.5%)</f>
        <v>2.1679615791537352E+88</v>
      </c>
      <c r="PTA53" s="1674">
        <f t="shared" ref="PTA53" si="5665">PSY53*(1+3.5%)</f>
        <v>2.2438402344241156E+88</v>
      </c>
      <c r="PTC53" s="1674">
        <f t="shared" ref="PTC53" si="5666">PTA53*(1+3.5%)</f>
        <v>2.3223746426289593E+88</v>
      </c>
      <c r="PTE53" s="1674">
        <f t="shared" ref="PTE53" si="5667">PTC53*(1+3.5%)</f>
        <v>2.4036577551209726E+88</v>
      </c>
      <c r="PTG53" s="1674">
        <f t="shared" ref="PTG53" si="5668">PTE53*(1+3.5%)</f>
        <v>2.4877857765502065E+88</v>
      </c>
      <c r="PTI53" s="1674">
        <f t="shared" ref="PTI53" si="5669">PTG53*(1+3.5%)</f>
        <v>2.5748582787294636E+88</v>
      </c>
      <c r="PTK53" s="1674">
        <f t="shared" ref="PTK53" si="5670">PTI53*(1+3.5%)</f>
        <v>2.6649783184849946E+88</v>
      </c>
      <c r="PTM53" s="1674">
        <f t="shared" ref="PTM53" si="5671">PTK53*(1+3.5%)</f>
        <v>2.7582525596319692E+88</v>
      </c>
      <c r="PTO53" s="1674">
        <f t="shared" ref="PTO53" si="5672">PTM53*(1+3.5%)</f>
        <v>2.8547913992190881E+88</v>
      </c>
      <c r="PTQ53" s="1674">
        <f t="shared" ref="PTQ53" si="5673">PTO53*(1+3.5%)</f>
        <v>2.9547090981917558E+88</v>
      </c>
      <c r="PTS53" s="1674">
        <f t="shared" ref="PTS53" si="5674">PTQ53*(1+3.5%)</f>
        <v>3.0581239166284669E+88</v>
      </c>
      <c r="PTU53" s="1674">
        <f t="shared" ref="PTU53" si="5675">PTS53*(1+3.5%)</f>
        <v>3.1651582537104628E+88</v>
      </c>
      <c r="PTW53" s="1674">
        <f t="shared" ref="PTW53" si="5676">PTU53*(1+3.5%)</f>
        <v>3.2759387925903289E+88</v>
      </c>
      <c r="PTY53" s="1674">
        <f t="shared" ref="PTY53" si="5677">PTW53*(1+3.5%)</f>
        <v>3.3905966503309903E+88</v>
      </c>
      <c r="PUA53" s="1674">
        <f t="shared" ref="PUA53" si="5678">PTY53*(1+3.5%)</f>
        <v>3.5092675330925747E+88</v>
      </c>
      <c r="PUC53" s="1674">
        <f t="shared" ref="PUC53" si="5679">PUA53*(1+3.5%)</f>
        <v>3.6320918967508143E+88</v>
      </c>
      <c r="PUE53" s="1674">
        <f t="shared" ref="PUE53" si="5680">PUC53*(1+3.5%)</f>
        <v>3.7592151131370926E+88</v>
      </c>
      <c r="PUG53" s="1674">
        <f t="shared" ref="PUG53" si="5681">PUE53*(1+3.5%)</f>
        <v>3.8907876420968902E+88</v>
      </c>
      <c r="PUI53" s="1674">
        <f t="shared" ref="PUI53" si="5682">PUG53*(1+3.5%)</f>
        <v>4.026965209570281E+88</v>
      </c>
      <c r="PUK53" s="1674">
        <f t="shared" ref="PUK53" si="5683">PUI53*(1+3.5%)</f>
        <v>4.1679089919052408E+88</v>
      </c>
      <c r="PUM53" s="1674">
        <f t="shared" ref="PUM53" si="5684">PUK53*(1+3.5%)</f>
        <v>4.3137858066219242E+88</v>
      </c>
      <c r="PUO53" s="1674">
        <f t="shared" ref="PUO53" si="5685">PUM53*(1+3.5%)</f>
        <v>4.4647683098536913E+88</v>
      </c>
      <c r="PUQ53" s="1674">
        <f t="shared" ref="PUQ53" si="5686">PUO53*(1+3.5%)</f>
        <v>4.6210352006985702E+88</v>
      </c>
      <c r="PUS53" s="1674">
        <f t="shared" ref="PUS53" si="5687">PUQ53*(1+3.5%)</f>
        <v>4.7827714327230197E+88</v>
      </c>
      <c r="PUU53" s="1674">
        <f t="shared" ref="PUU53" si="5688">PUS53*(1+3.5%)</f>
        <v>4.9501684328683252E+88</v>
      </c>
      <c r="PUW53" s="1674">
        <f t="shared" ref="PUW53" si="5689">PUU53*(1+3.5%)</f>
        <v>5.1234243280187159E+88</v>
      </c>
      <c r="PUY53" s="1674">
        <f t="shared" ref="PUY53" si="5690">PUW53*(1+3.5%)</f>
        <v>5.3027441794993708E+88</v>
      </c>
      <c r="PVA53" s="1674">
        <f t="shared" ref="PVA53" si="5691">PUY53*(1+3.5%)</f>
        <v>5.4883402257818481E+88</v>
      </c>
      <c r="PVC53" s="1674">
        <f t="shared" ref="PVC53" si="5692">PVA53*(1+3.5%)</f>
        <v>5.6804321336842123E+88</v>
      </c>
      <c r="PVE53" s="1674">
        <f t="shared" ref="PVE53" si="5693">PVC53*(1+3.5%)</f>
        <v>5.8792472583631594E+88</v>
      </c>
      <c r="PVG53" s="1674">
        <f t="shared" ref="PVG53" si="5694">PVE53*(1+3.5%)</f>
        <v>6.0850209124058694E+88</v>
      </c>
      <c r="PVI53" s="1674">
        <f t="shared" ref="PVI53" si="5695">PVG53*(1+3.5%)</f>
        <v>6.2979966443400745E+88</v>
      </c>
      <c r="PVK53" s="1674">
        <f t="shared" ref="PVK53" si="5696">PVI53*(1+3.5%)</f>
        <v>6.5184265268919761E+88</v>
      </c>
      <c r="PVM53" s="1674">
        <f t="shared" ref="PVM53" si="5697">PVK53*(1+3.5%)</f>
        <v>6.7465714553331948E+88</v>
      </c>
      <c r="PVO53" s="1674">
        <f t="shared" ref="PVO53" si="5698">PVM53*(1+3.5%)</f>
        <v>6.9827014562698558E+88</v>
      </c>
      <c r="PVQ53" s="1674">
        <f t="shared" ref="PVQ53" si="5699">PVO53*(1+3.5%)</f>
        <v>7.2270960072392996E+88</v>
      </c>
      <c r="PVS53" s="1674">
        <f t="shared" ref="PVS53" si="5700">PVQ53*(1+3.5%)</f>
        <v>7.4800443674926746E+88</v>
      </c>
      <c r="PVU53" s="1674">
        <f t="shared" ref="PVU53" si="5701">PVS53*(1+3.5%)</f>
        <v>7.7418459203549173E+88</v>
      </c>
      <c r="PVW53" s="1674">
        <f t="shared" ref="PVW53" si="5702">PVU53*(1+3.5%)</f>
        <v>8.0128105275673383E+88</v>
      </c>
      <c r="PVY53" s="1674">
        <f t="shared" ref="PVY53" si="5703">PVW53*(1+3.5%)</f>
        <v>8.2932588960321947E+88</v>
      </c>
      <c r="PWA53" s="1674">
        <f t="shared" ref="PWA53" si="5704">PVY53*(1+3.5%)</f>
        <v>8.5835229573933211E+88</v>
      </c>
      <c r="PWC53" s="1674">
        <f t="shared" ref="PWC53" si="5705">PWA53*(1+3.5%)</f>
        <v>8.8839462609020863E+88</v>
      </c>
      <c r="PWE53" s="1674">
        <f t="shared" ref="PWE53" si="5706">PWC53*(1+3.5%)</f>
        <v>9.1948843800336583E+88</v>
      </c>
      <c r="PWG53" s="1674">
        <f t="shared" ref="PWG53" si="5707">PWE53*(1+3.5%)</f>
        <v>9.5167053333348352E+88</v>
      </c>
      <c r="PWI53" s="1674">
        <f t="shared" ref="PWI53" si="5708">PWG53*(1+3.5%)</f>
        <v>9.8497900200015533E+88</v>
      </c>
      <c r="PWK53" s="1674">
        <f t="shared" ref="PWK53" si="5709">PWI53*(1+3.5%)</f>
        <v>1.0194532670701607E+89</v>
      </c>
      <c r="PWM53" s="1674">
        <f t="shared" ref="PWM53" si="5710">PWK53*(1+3.5%)</f>
        <v>1.0551341314176163E+89</v>
      </c>
      <c r="PWO53" s="1674">
        <f t="shared" ref="PWO53" si="5711">PWM53*(1+3.5%)</f>
        <v>1.0920638260172328E+89</v>
      </c>
      <c r="PWQ53" s="1674">
        <f t="shared" ref="PWQ53" si="5712">PWO53*(1+3.5%)</f>
        <v>1.1302860599278359E+89</v>
      </c>
      <c r="PWS53" s="1674">
        <f t="shared" ref="PWS53" si="5713">PWQ53*(1+3.5%)</f>
        <v>1.1698460720253101E+89</v>
      </c>
      <c r="PWU53" s="1674">
        <f t="shared" ref="PWU53" si="5714">PWS53*(1+3.5%)</f>
        <v>1.2107906845461958E+89</v>
      </c>
      <c r="PWW53" s="1674">
        <f t="shared" ref="PWW53" si="5715">PWU53*(1+3.5%)</f>
        <v>1.2531683585053125E+89</v>
      </c>
      <c r="PWY53" s="1674">
        <f t="shared" ref="PWY53" si="5716">PWW53*(1+3.5%)</f>
        <v>1.2970292510529982E+89</v>
      </c>
      <c r="PXA53" s="1674">
        <f t="shared" ref="PXA53" si="5717">PWY53*(1+3.5%)</f>
        <v>1.3424252748398531E+89</v>
      </c>
      <c r="PXC53" s="1674">
        <f t="shared" ref="PXC53" si="5718">PXA53*(1+3.5%)</f>
        <v>1.389410159459248E+89</v>
      </c>
      <c r="PXE53" s="1674">
        <f t="shared" ref="PXE53" si="5719">PXC53*(1+3.5%)</f>
        <v>1.4380395150403216E+89</v>
      </c>
      <c r="PXG53" s="1674">
        <f t="shared" ref="PXG53" si="5720">PXE53*(1+3.5%)</f>
        <v>1.4883708980667328E+89</v>
      </c>
      <c r="PXI53" s="1674">
        <f t="shared" ref="PXI53" si="5721">PXG53*(1+3.5%)</f>
        <v>1.5404638794990684E+89</v>
      </c>
      <c r="PXK53" s="1674">
        <f t="shared" ref="PXK53" si="5722">PXI53*(1+3.5%)</f>
        <v>1.5943801152815356E+89</v>
      </c>
      <c r="PXM53" s="1674">
        <f t="shared" ref="PXM53" si="5723">PXK53*(1+3.5%)</f>
        <v>1.6501834193163891E+89</v>
      </c>
      <c r="PXO53" s="1674">
        <f t="shared" ref="PXO53" si="5724">PXM53*(1+3.5%)</f>
        <v>1.7079398389924625E+89</v>
      </c>
      <c r="PXQ53" s="1674">
        <f t="shared" ref="PXQ53" si="5725">PXO53*(1+3.5%)</f>
        <v>1.7677177333571984E+89</v>
      </c>
      <c r="PXS53" s="1674">
        <f t="shared" ref="PXS53" si="5726">PXQ53*(1+3.5%)</f>
        <v>1.8295878540247004E+89</v>
      </c>
      <c r="PXU53" s="1674">
        <f t="shared" ref="PXU53" si="5727">PXS53*(1+3.5%)</f>
        <v>1.8936234289155647E+89</v>
      </c>
      <c r="PXW53" s="1674">
        <f t="shared" ref="PXW53" si="5728">PXU53*(1+3.5%)</f>
        <v>1.9599002489276092E+89</v>
      </c>
      <c r="PXY53" s="1674">
        <f t="shared" ref="PXY53" si="5729">PXW53*(1+3.5%)</f>
        <v>2.0284967576400754E+89</v>
      </c>
      <c r="PYA53" s="1674">
        <f t="shared" ref="PYA53" si="5730">PXY53*(1+3.5%)</f>
        <v>2.099494144157478E+89</v>
      </c>
      <c r="PYC53" s="1674">
        <f t="shared" ref="PYC53" si="5731">PYA53*(1+3.5%)</f>
        <v>2.1729764392029897E+89</v>
      </c>
      <c r="PYE53" s="1674">
        <f t="shared" ref="PYE53" si="5732">PYC53*(1+3.5%)</f>
        <v>2.2490306145750941E+89</v>
      </c>
      <c r="PYG53" s="1674">
        <f t="shared" ref="PYG53" si="5733">PYE53*(1+3.5%)</f>
        <v>2.3277466860852221E+89</v>
      </c>
      <c r="PYI53" s="1674">
        <f t="shared" ref="PYI53" si="5734">PYG53*(1+3.5%)</f>
        <v>2.4092178200982047E+89</v>
      </c>
      <c r="PYK53" s="1674">
        <f t="shared" ref="PYK53" si="5735">PYI53*(1+3.5%)</f>
        <v>2.4935404438016417E+89</v>
      </c>
      <c r="PYM53" s="1674">
        <f t="shared" ref="PYM53" si="5736">PYK53*(1+3.5%)</f>
        <v>2.5808143593346992E+89</v>
      </c>
      <c r="PYO53" s="1674">
        <f t="shared" ref="PYO53" si="5737">PYM53*(1+3.5%)</f>
        <v>2.6711428619114134E+89</v>
      </c>
      <c r="PYQ53" s="1674">
        <f t="shared" ref="PYQ53" si="5738">PYO53*(1+3.5%)</f>
        <v>2.7646328620783125E+89</v>
      </c>
      <c r="PYS53" s="1674">
        <f t="shared" ref="PYS53" si="5739">PYQ53*(1+3.5%)</f>
        <v>2.8613950122510534E+89</v>
      </c>
      <c r="PYU53" s="1674">
        <f t="shared" ref="PYU53" si="5740">PYS53*(1+3.5%)</f>
        <v>2.96154383767984E+89</v>
      </c>
      <c r="PYW53" s="1674">
        <f t="shared" ref="PYW53" si="5741">PYU53*(1+3.5%)</f>
        <v>3.0651978719986343E+89</v>
      </c>
      <c r="PYY53" s="1674">
        <f t="shared" ref="PYY53" si="5742">PYW53*(1+3.5%)</f>
        <v>3.1724797975185865E+89</v>
      </c>
      <c r="PZA53" s="1674">
        <f t="shared" ref="PZA53" si="5743">PYY53*(1+3.5%)</f>
        <v>3.2835165904317369E+89</v>
      </c>
      <c r="PZC53" s="1674">
        <f t="shared" ref="PZC53" si="5744">PZA53*(1+3.5%)</f>
        <v>3.3984396710968473E+89</v>
      </c>
      <c r="PZE53" s="1674">
        <f t="shared" ref="PZE53" si="5745">PZC53*(1+3.5%)</f>
        <v>3.5173850595852365E+89</v>
      </c>
      <c r="PZG53" s="1674">
        <f t="shared" ref="PZG53" si="5746">PZE53*(1+3.5%)</f>
        <v>3.6404935366707192E+89</v>
      </c>
      <c r="PZI53" s="1674">
        <f t="shared" ref="PZI53" si="5747">PZG53*(1+3.5%)</f>
        <v>3.7679108104541942E+89</v>
      </c>
      <c r="PZK53" s="1674">
        <f t="shared" ref="PZK53" si="5748">PZI53*(1+3.5%)</f>
        <v>3.8997876888200905E+89</v>
      </c>
      <c r="PZM53" s="1674">
        <f t="shared" ref="PZM53" si="5749">PZK53*(1+3.5%)</f>
        <v>4.0362802579287934E+89</v>
      </c>
      <c r="PZO53" s="1674">
        <f t="shared" ref="PZO53" si="5750">PZM53*(1+3.5%)</f>
        <v>4.177550066956301E+89</v>
      </c>
      <c r="PZQ53" s="1674">
        <f t="shared" ref="PZQ53" si="5751">PZO53*(1+3.5%)</f>
        <v>4.3237643192997713E+89</v>
      </c>
      <c r="PZS53" s="1674">
        <f t="shared" ref="PZS53" si="5752">PZQ53*(1+3.5%)</f>
        <v>4.4750960704752632E+89</v>
      </c>
      <c r="PZU53" s="1674">
        <f t="shared" ref="PZU53" si="5753">PZS53*(1+3.5%)</f>
        <v>4.6317244329418971E+89</v>
      </c>
      <c r="PZW53" s="1674">
        <f t="shared" ref="PZW53" si="5754">PZU53*(1+3.5%)</f>
        <v>4.7938347880948629E+89</v>
      </c>
      <c r="PZY53" s="1674">
        <f t="shared" ref="PZY53" si="5755">PZW53*(1+3.5%)</f>
        <v>4.9616190056781825E+89</v>
      </c>
      <c r="QAA53" s="1674">
        <f t="shared" ref="QAA53" si="5756">PZY53*(1+3.5%)</f>
        <v>5.1352756708769182E+89</v>
      </c>
      <c r="QAC53" s="1674">
        <f t="shared" ref="QAC53" si="5757">QAA53*(1+3.5%)</f>
        <v>5.3150103193576098E+89</v>
      </c>
      <c r="QAE53" s="1674">
        <f t="shared" ref="QAE53" si="5758">QAC53*(1+3.5%)</f>
        <v>5.5010356805351255E+89</v>
      </c>
      <c r="QAG53" s="1674">
        <f t="shared" ref="QAG53" si="5759">QAE53*(1+3.5%)</f>
        <v>5.6935719293538548E+89</v>
      </c>
      <c r="QAI53" s="1674">
        <f t="shared" ref="QAI53" si="5760">QAG53*(1+3.5%)</f>
        <v>5.8928469468812389E+89</v>
      </c>
      <c r="QAK53" s="1674">
        <f t="shared" ref="QAK53" si="5761">QAI53*(1+3.5%)</f>
        <v>6.0990965900220823E+89</v>
      </c>
      <c r="QAM53" s="1674">
        <f t="shared" ref="QAM53" si="5762">QAK53*(1+3.5%)</f>
        <v>6.312564970672855E+89</v>
      </c>
      <c r="QAO53" s="1674">
        <f t="shared" ref="QAO53" si="5763">QAM53*(1+3.5%)</f>
        <v>6.5335047446464042E+89</v>
      </c>
      <c r="QAQ53" s="1674">
        <f t="shared" ref="QAQ53" si="5764">QAO53*(1+3.5%)</f>
        <v>6.7621774107090273E+89</v>
      </c>
      <c r="QAS53" s="1674">
        <f t="shared" ref="QAS53" si="5765">QAQ53*(1+3.5%)</f>
        <v>6.9988536200838426E+89</v>
      </c>
      <c r="QAU53" s="1674">
        <f t="shared" ref="QAU53" si="5766">QAS53*(1+3.5%)</f>
        <v>7.2438134967867764E+89</v>
      </c>
      <c r="QAW53" s="1674">
        <f t="shared" ref="QAW53" si="5767">QAU53*(1+3.5%)</f>
        <v>7.4973469691743129E+89</v>
      </c>
      <c r="QAY53" s="1674">
        <f t="shared" ref="QAY53" si="5768">QAW53*(1+3.5%)</f>
        <v>7.7597541130954128E+89</v>
      </c>
      <c r="QBA53" s="1674">
        <f t="shared" ref="QBA53" si="5769">QAY53*(1+3.5%)</f>
        <v>8.0313455070537519E+89</v>
      </c>
      <c r="QBC53" s="1674">
        <f t="shared" ref="QBC53" si="5770">QBA53*(1+3.5%)</f>
        <v>8.3124425998006331E+89</v>
      </c>
      <c r="QBE53" s="1674">
        <f t="shared" ref="QBE53" si="5771">QBC53*(1+3.5%)</f>
        <v>8.6033780907936543E+89</v>
      </c>
      <c r="QBG53" s="1674">
        <f t="shared" ref="QBG53" si="5772">QBE53*(1+3.5%)</f>
        <v>8.9044963239714316E+89</v>
      </c>
      <c r="QBI53" s="1674">
        <f t="shared" ref="QBI53" si="5773">QBG53*(1+3.5%)</f>
        <v>9.2161536953104311E+89</v>
      </c>
      <c r="QBK53" s="1674">
        <f t="shared" ref="QBK53" si="5774">QBI53*(1+3.5%)</f>
        <v>9.5387190746462951E+89</v>
      </c>
      <c r="QBM53" s="1674">
        <f t="shared" ref="QBM53" si="5775">QBK53*(1+3.5%)</f>
        <v>9.8725742422589151E+89</v>
      </c>
      <c r="QBO53" s="1674">
        <f t="shared" ref="QBO53" si="5776">QBM53*(1+3.5%)</f>
        <v>1.0218114340737977E+90</v>
      </c>
      <c r="QBQ53" s="1674">
        <f t="shared" ref="QBQ53" si="5777">QBO53*(1+3.5%)</f>
        <v>1.0575748342663806E+90</v>
      </c>
      <c r="QBS53" s="1674">
        <f t="shared" ref="QBS53" si="5778">QBQ53*(1+3.5%)</f>
        <v>1.0945899534657038E+90</v>
      </c>
      <c r="QBU53" s="1674">
        <f t="shared" ref="QBU53" si="5779">QBS53*(1+3.5%)</f>
        <v>1.1329006018370034E+90</v>
      </c>
      <c r="QBW53" s="1674">
        <f t="shared" ref="QBW53" si="5780">QBU53*(1+3.5%)</f>
        <v>1.1725521229012984E+90</v>
      </c>
      <c r="QBY53" s="1674">
        <f t="shared" ref="QBY53" si="5781">QBW53*(1+3.5%)</f>
        <v>1.2135914472028438E+90</v>
      </c>
      <c r="QCA53" s="1674">
        <f t="shared" ref="QCA53" si="5782">QBY53*(1+3.5%)</f>
        <v>1.2560671478549433E+90</v>
      </c>
      <c r="QCC53" s="1674">
        <f t="shared" ref="QCC53" si="5783">QCA53*(1+3.5%)</f>
        <v>1.3000294980298662E+90</v>
      </c>
      <c r="QCE53" s="1674">
        <f t="shared" ref="QCE53" si="5784">QCC53*(1+3.5%)</f>
        <v>1.3455305304609116E+90</v>
      </c>
      <c r="QCG53" s="1674">
        <f t="shared" ref="QCG53" si="5785">QCE53*(1+3.5%)</f>
        <v>1.3926240990270434E+90</v>
      </c>
      <c r="QCI53" s="1674">
        <f t="shared" ref="QCI53" si="5786">QCG53*(1+3.5%)</f>
        <v>1.4413659424929897E+90</v>
      </c>
      <c r="QCK53" s="1674">
        <f t="shared" ref="QCK53" si="5787">QCI53*(1+3.5%)</f>
        <v>1.4918137504802443E+90</v>
      </c>
      <c r="QCM53" s="1674">
        <f t="shared" ref="QCM53" si="5788">QCK53*(1+3.5%)</f>
        <v>1.5440272317470528E+90</v>
      </c>
      <c r="QCO53" s="1674">
        <f t="shared" ref="QCO53" si="5789">QCM53*(1+3.5%)</f>
        <v>1.5980681848581995E+90</v>
      </c>
      <c r="QCQ53" s="1674">
        <f t="shared" ref="QCQ53" si="5790">QCO53*(1+3.5%)</f>
        <v>1.6540005713282363E+90</v>
      </c>
      <c r="QCS53" s="1674">
        <f t="shared" ref="QCS53" si="5791">QCQ53*(1+3.5%)</f>
        <v>1.7118905913247244E+90</v>
      </c>
      <c r="QCU53" s="1674">
        <f t="shared" ref="QCU53" si="5792">QCS53*(1+3.5%)</f>
        <v>1.7718067620210896E+90</v>
      </c>
      <c r="QCW53" s="1674">
        <f t="shared" ref="QCW53" si="5793">QCU53*(1+3.5%)</f>
        <v>1.8338199986918276E+90</v>
      </c>
      <c r="QCY53" s="1674">
        <f t="shared" ref="QCY53" si="5794">QCW53*(1+3.5%)</f>
        <v>1.8980036986460413E+90</v>
      </c>
      <c r="QDA53" s="1674">
        <f t="shared" ref="QDA53" si="5795">QCY53*(1+3.5%)</f>
        <v>1.9644338280986525E+90</v>
      </c>
      <c r="QDC53" s="1674">
        <f t="shared" ref="QDC53" si="5796">QDA53*(1+3.5%)</f>
        <v>2.0331890120821052E+90</v>
      </c>
      <c r="QDE53" s="1674">
        <f t="shared" ref="QDE53" si="5797">QDC53*(1+3.5%)</f>
        <v>2.1043506275049789E+90</v>
      </c>
      <c r="QDG53" s="1674">
        <f t="shared" ref="QDG53" si="5798">QDE53*(1+3.5%)</f>
        <v>2.1780028994676528E+90</v>
      </c>
      <c r="QDI53" s="1674">
        <f t="shared" ref="QDI53" si="5799">QDG53*(1+3.5%)</f>
        <v>2.2542330009490206E+90</v>
      </c>
      <c r="QDK53" s="1674">
        <f t="shared" ref="QDK53" si="5800">QDI53*(1+3.5%)</f>
        <v>2.3331311559822364E+90</v>
      </c>
      <c r="QDM53" s="1674">
        <f t="shared" ref="QDM53" si="5801">QDK53*(1+3.5%)</f>
        <v>2.4147907464416145E+90</v>
      </c>
      <c r="QDO53" s="1674">
        <f t="shared" ref="QDO53" si="5802">QDM53*(1+3.5%)</f>
        <v>2.499308422567071E+90</v>
      </c>
      <c r="QDQ53" s="1674">
        <f t="shared" ref="QDQ53" si="5803">QDO53*(1+3.5%)</f>
        <v>2.5867842173569182E+90</v>
      </c>
      <c r="QDS53" s="1674">
        <f t="shared" ref="QDS53" si="5804">QDQ53*(1+3.5%)</f>
        <v>2.6773216649644101E+90</v>
      </c>
      <c r="QDU53" s="1674">
        <f t="shared" ref="QDU53" si="5805">QDS53*(1+3.5%)</f>
        <v>2.7710279232381644E+90</v>
      </c>
      <c r="QDW53" s="1674">
        <f t="shared" ref="QDW53" si="5806">QDU53*(1+3.5%)</f>
        <v>2.8680139005514999E+90</v>
      </c>
      <c r="QDY53" s="1674">
        <f t="shared" ref="QDY53" si="5807">QDW53*(1+3.5%)</f>
        <v>2.9683943870708019E+90</v>
      </c>
      <c r="QEA53" s="1674">
        <f t="shared" ref="QEA53" si="5808">QDY53*(1+3.5%)</f>
        <v>3.0722881906182796E+90</v>
      </c>
      <c r="QEC53" s="1674">
        <f t="shared" ref="QEC53" si="5809">QEA53*(1+3.5%)</f>
        <v>3.1798182772899194E+90</v>
      </c>
      <c r="QEE53" s="1674">
        <f t="shared" ref="QEE53" si="5810">QEC53*(1+3.5%)</f>
        <v>3.2911119169950664E+90</v>
      </c>
      <c r="QEG53" s="1674">
        <f t="shared" ref="QEG53" si="5811">QEE53*(1+3.5%)</f>
        <v>3.4063008340898935E+90</v>
      </c>
      <c r="QEI53" s="1674">
        <f t="shared" ref="QEI53" si="5812">QEG53*(1+3.5%)</f>
        <v>3.5255213632830395E+90</v>
      </c>
      <c r="QEK53" s="1674">
        <f t="shared" ref="QEK53" si="5813">QEI53*(1+3.5%)</f>
        <v>3.6489146109979458E+90</v>
      </c>
      <c r="QEM53" s="1674">
        <f t="shared" ref="QEM53" si="5814">QEK53*(1+3.5%)</f>
        <v>3.7766266223828738E+90</v>
      </c>
      <c r="QEO53" s="1674">
        <f t="shared" ref="QEO53" si="5815">QEM53*(1+3.5%)</f>
        <v>3.9088085541662742E+90</v>
      </c>
      <c r="QEQ53" s="1674">
        <f t="shared" ref="QEQ53" si="5816">QEO53*(1+3.5%)</f>
        <v>4.0456168535620935E+90</v>
      </c>
      <c r="QES53" s="1674">
        <f t="shared" ref="QES53" si="5817">QEQ53*(1+3.5%)</f>
        <v>4.1872134434367667E+90</v>
      </c>
      <c r="QEU53" s="1674">
        <f t="shared" ref="QEU53" si="5818">QES53*(1+3.5%)</f>
        <v>4.3337659139570532E+90</v>
      </c>
      <c r="QEW53" s="1674">
        <f t="shared" ref="QEW53" si="5819">QEU53*(1+3.5%)</f>
        <v>4.48544772094555E+90</v>
      </c>
      <c r="QEY53" s="1674">
        <f t="shared" ref="QEY53" si="5820">QEW53*(1+3.5%)</f>
        <v>4.6424383911786442E+90</v>
      </c>
      <c r="QFA53" s="1674">
        <f t="shared" ref="QFA53" si="5821">QEY53*(1+3.5%)</f>
        <v>4.8049237348698968E+90</v>
      </c>
      <c r="QFC53" s="1674">
        <f t="shared" ref="QFC53" si="5822">QFA53*(1+3.5%)</f>
        <v>4.9730960655903429E+90</v>
      </c>
      <c r="QFE53" s="1674">
        <f t="shared" ref="QFE53" si="5823">QFC53*(1+3.5%)</f>
        <v>5.1471544278860047E+90</v>
      </c>
      <c r="QFG53" s="1674">
        <f t="shared" ref="QFG53" si="5824">QFE53*(1+3.5%)</f>
        <v>5.3273048328620143E+90</v>
      </c>
      <c r="QFI53" s="1674">
        <f t="shared" ref="QFI53" si="5825">QFG53*(1+3.5%)</f>
        <v>5.513760502012184E+90</v>
      </c>
      <c r="QFK53" s="1674">
        <f t="shared" ref="QFK53" si="5826">QFI53*(1+3.5%)</f>
        <v>5.7067421195826102E+90</v>
      </c>
      <c r="QFM53" s="1674">
        <f t="shared" ref="QFM53" si="5827">QFK53*(1+3.5%)</f>
        <v>5.9064780937680014E+90</v>
      </c>
      <c r="QFO53" s="1674">
        <f t="shared" ref="QFO53" si="5828">QFM53*(1+3.5%)</f>
        <v>6.1132048270498813E+90</v>
      </c>
      <c r="QFQ53" s="1674">
        <f t="shared" ref="QFQ53" si="5829">QFO53*(1+3.5%)</f>
        <v>6.3271669959966267E+90</v>
      </c>
      <c r="QFS53" s="1674">
        <f t="shared" ref="QFS53" si="5830">QFQ53*(1+3.5%)</f>
        <v>6.5486178408565083E+90</v>
      </c>
      <c r="QFU53" s="1674">
        <f t="shared" ref="QFU53" si="5831">QFS53*(1+3.5%)</f>
        <v>6.7778194652864854E+90</v>
      </c>
      <c r="QFW53" s="1674">
        <f t="shared" ref="QFW53" si="5832">QFU53*(1+3.5%)</f>
        <v>7.0150431465715118E+90</v>
      </c>
      <c r="QFY53" s="1674">
        <f t="shared" ref="QFY53" si="5833">QFW53*(1+3.5%)</f>
        <v>7.2605696567015143E+90</v>
      </c>
      <c r="QGA53" s="1674">
        <f t="shared" ref="QGA53" si="5834">QFY53*(1+3.5%)</f>
        <v>7.5146895946860667E+90</v>
      </c>
      <c r="QGC53" s="1674">
        <f t="shared" ref="QGC53" si="5835">QGA53*(1+3.5%)</f>
        <v>7.7777037305000781E+90</v>
      </c>
      <c r="QGE53" s="1674">
        <f t="shared" ref="QGE53" si="5836">QGC53*(1+3.5%)</f>
        <v>8.0499233610675798E+90</v>
      </c>
      <c r="QGG53" s="1674">
        <f t="shared" ref="QGG53" si="5837">QGE53*(1+3.5%)</f>
        <v>8.3316706787049445E+90</v>
      </c>
      <c r="QGI53" s="1674">
        <f t="shared" ref="QGI53" si="5838">QGG53*(1+3.5%)</f>
        <v>8.6232791524596171E+90</v>
      </c>
      <c r="QGK53" s="1674">
        <f t="shared" ref="QGK53" si="5839">QGI53*(1+3.5%)</f>
        <v>8.9250939227957037E+90</v>
      </c>
      <c r="QGM53" s="1674">
        <f t="shared" ref="QGM53" si="5840">QGK53*(1+3.5%)</f>
        <v>9.2374722100935522E+90</v>
      </c>
      <c r="QGO53" s="1674">
        <f t="shared" ref="QGO53" si="5841">QGM53*(1+3.5%)</f>
        <v>9.5607837374468267E+90</v>
      </c>
      <c r="QGQ53" s="1674">
        <f t="shared" ref="QGQ53" si="5842">QGO53*(1+3.5%)</f>
        <v>9.8954111682574648E+90</v>
      </c>
      <c r="QGS53" s="1674">
        <f t="shared" ref="QGS53" si="5843">QGQ53*(1+3.5%)</f>
        <v>1.0241750559146475E+91</v>
      </c>
      <c r="QGU53" s="1674">
        <f t="shared" ref="QGU53" si="5844">QGS53*(1+3.5%)</f>
        <v>1.0600211828716601E+91</v>
      </c>
      <c r="QGW53" s="1674">
        <f t="shared" ref="QGW53" si="5845">QGU53*(1+3.5%)</f>
        <v>1.0971219242721681E+91</v>
      </c>
      <c r="QGY53" s="1674">
        <f t="shared" ref="QGY53" si="5846">QGW53*(1+3.5%)</f>
        <v>1.1355211916216938E+91</v>
      </c>
      <c r="QHA53" s="1674">
        <f t="shared" ref="QHA53" si="5847">QGY53*(1+3.5%)</f>
        <v>1.1752644333284529E+91</v>
      </c>
      <c r="QHC53" s="1674">
        <f t="shared" ref="QHC53" si="5848">QHA53*(1+3.5%)</f>
        <v>1.2163986884949487E+91</v>
      </c>
      <c r="QHE53" s="1674">
        <f t="shared" ref="QHE53" si="5849">QHC53*(1+3.5%)</f>
        <v>1.2589726425922718E+91</v>
      </c>
      <c r="QHG53" s="1674">
        <f t="shared" ref="QHG53" si="5850">QHE53*(1+3.5%)</f>
        <v>1.3030366850830012E+91</v>
      </c>
      <c r="QHI53" s="1674">
        <f t="shared" ref="QHI53" si="5851">QHG53*(1+3.5%)</f>
        <v>1.3486429690609062E+91</v>
      </c>
      <c r="QHK53" s="1674">
        <f t="shared" ref="QHK53" si="5852">QHI53*(1+3.5%)</f>
        <v>1.3958454729780378E+91</v>
      </c>
      <c r="QHM53" s="1674">
        <f t="shared" ref="QHM53" si="5853">QHK53*(1+3.5%)</f>
        <v>1.444700064532269E+91</v>
      </c>
      <c r="QHO53" s="1674">
        <f t="shared" ref="QHO53" si="5854">QHM53*(1+3.5%)</f>
        <v>1.4952645667908984E+91</v>
      </c>
      <c r="QHQ53" s="1674">
        <f t="shared" ref="QHQ53" si="5855">QHO53*(1+3.5%)</f>
        <v>1.5475988266285796E+91</v>
      </c>
      <c r="QHS53" s="1674">
        <f t="shared" ref="QHS53" si="5856">QHQ53*(1+3.5%)</f>
        <v>1.6017647855605798E+91</v>
      </c>
      <c r="QHU53" s="1674">
        <f t="shared" ref="QHU53" si="5857">QHS53*(1+3.5%)</f>
        <v>1.6578265530551998E+91</v>
      </c>
      <c r="QHW53" s="1674">
        <f t="shared" ref="QHW53" si="5858">QHU53*(1+3.5%)</f>
        <v>1.7158504824121316E+91</v>
      </c>
      <c r="QHY53" s="1674">
        <f t="shared" ref="QHY53" si="5859">QHW53*(1+3.5%)</f>
        <v>1.7759052492965561E+91</v>
      </c>
      <c r="QIA53" s="1674">
        <f t="shared" ref="QIA53" si="5860">QHY53*(1+3.5%)</f>
        <v>1.8380619330219354E+91</v>
      </c>
      <c r="QIC53" s="1674">
        <f t="shared" ref="QIC53" si="5861">QIA53*(1+3.5%)</f>
        <v>1.9023941006777029E+91</v>
      </c>
      <c r="QIE53" s="1674">
        <f t="shared" ref="QIE53" si="5862">QIC53*(1+3.5%)</f>
        <v>1.9689778942014224E+91</v>
      </c>
      <c r="QIG53" s="1674">
        <f t="shared" ref="QIG53" si="5863">QIE53*(1+3.5%)</f>
        <v>2.0378921204984721E+91</v>
      </c>
      <c r="QII53" s="1674">
        <f t="shared" ref="QII53" si="5864">QIG53*(1+3.5%)</f>
        <v>2.1092183447159183E+91</v>
      </c>
      <c r="QIK53" s="1674">
        <f t="shared" ref="QIK53" si="5865">QII53*(1+3.5%)</f>
        <v>2.1830409867809753E+91</v>
      </c>
      <c r="QIM53" s="1674">
        <f t="shared" ref="QIM53" si="5866">QIK53*(1+3.5%)</f>
        <v>2.2594474213183093E+91</v>
      </c>
      <c r="QIO53" s="1674">
        <f t="shared" ref="QIO53" si="5867">QIM53*(1+3.5%)</f>
        <v>2.3385280810644501E+91</v>
      </c>
      <c r="QIQ53" s="1674">
        <f t="shared" ref="QIQ53" si="5868">QIO53*(1+3.5%)</f>
        <v>2.4203765639017056E+91</v>
      </c>
      <c r="QIS53" s="1674">
        <f t="shared" ref="QIS53" si="5869">QIQ53*(1+3.5%)</f>
        <v>2.5050897436382653E+91</v>
      </c>
      <c r="QIU53" s="1674">
        <f t="shared" ref="QIU53" si="5870">QIS53*(1+3.5%)</f>
        <v>2.5927678846656043E+91</v>
      </c>
      <c r="QIW53" s="1674">
        <f t="shared" ref="QIW53" si="5871">QIU53*(1+3.5%)</f>
        <v>2.6835147606289002E+91</v>
      </c>
      <c r="QIY53" s="1674">
        <f t="shared" ref="QIY53" si="5872">QIW53*(1+3.5%)</f>
        <v>2.7774377772509116E+91</v>
      </c>
      <c r="QJA53" s="1674">
        <f t="shared" ref="QJA53" si="5873">QIY53*(1+3.5%)</f>
        <v>2.8746480994546934E+91</v>
      </c>
      <c r="QJC53" s="1674">
        <f t="shared" ref="QJC53" si="5874">QJA53*(1+3.5%)</f>
        <v>2.9752607829356075E+91</v>
      </c>
      <c r="QJE53" s="1674">
        <f t="shared" ref="QJE53" si="5875">QJC53*(1+3.5%)</f>
        <v>3.0793949103383535E+91</v>
      </c>
      <c r="QJG53" s="1674">
        <f t="shared" ref="QJG53" si="5876">QJE53*(1+3.5%)</f>
        <v>3.1871737322001956E+91</v>
      </c>
      <c r="QJI53" s="1674">
        <f t="shared" ref="QJI53" si="5877">QJG53*(1+3.5%)</f>
        <v>3.2987248128272025E+91</v>
      </c>
      <c r="QJK53" s="1674">
        <f t="shared" ref="QJK53" si="5878">QJI53*(1+3.5%)</f>
        <v>3.4141801812761544E+91</v>
      </c>
      <c r="QJM53" s="1674">
        <f t="shared" ref="QJM53" si="5879">QJK53*(1+3.5%)</f>
        <v>3.5336764876208197E+91</v>
      </c>
      <c r="QJO53" s="1674">
        <f t="shared" ref="QJO53" si="5880">QJM53*(1+3.5%)</f>
        <v>3.6573551646875483E+91</v>
      </c>
      <c r="QJQ53" s="1674">
        <f t="shared" ref="QJQ53" si="5881">QJO53*(1+3.5%)</f>
        <v>3.7853625954516122E+91</v>
      </c>
      <c r="QJS53" s="1674">
        <f t="shared" ref="QJS53" si="5882">QJQ53*(1+3.5%)</f>
        <v>3.9178502862924183E+91</v>
      </c>
      <c r="QJU53" s="1674">
        <f t="shared" ref="QJU53" si="5883">QJS53*(1+3.5%)</f>
        <v>4.0549750463126525E+91</v>
      </c>
      <c r="QJW53" s="1674">
        <f t="shared" ref="QJW53" si="5884">QJU53*(1+3.5%)</f>
        <v>4.1968991729335949E+91</v>
      </c>
      <c r="QJY53" s="1674">
        <f t="shared" ref="QJY53" si="5885">QJW53*(1+3.5%)</f>
        <v>4.3437906439862703E+91</v>
      </c>
      <c r="QKA53" s="1674">
        <f t="shared" ref="QKA53" si="5886">QJY53*(1+3.5%)</f>
        <v>4.495823316525789E+91</v>
      </c>
      <c r="QKC53" s="1674">
        <f t="shared" ref="QKC53" si="5887">QKA53*(1+3.5%)</f>
        <v>4.6531771326041913E+91</v>
      </c>
      <c r="QKE53" s="1674">
        <f t="shared" ref="QKE53" si="5888">QKC53*(1+3.5%)</f>
        <v>4.8160383322453375E+91</v>
      </c>
      <c r="QKG53" s="1674">
        <f t="shared" ref="QKG53" si="5889">QKE53*(1+3.5%)</f>
        <v>4.984599673873924E+91</v>
      </c>
      <c r="QKI53" s="1674">
        <f t="shared" ref="QKI53" si="5890">QKG53*(1+3.5%)</f>
        <v>5.159060662459511E+91</v>
      </c>
      <c r="QKK53" s="1674">
        <f t="shared" ref="QKK53" si="5891">QKI53*(1+3.5%)</f>
        <v>5.3396277856455937E+91</v>
      </c>
      <c r="QKM53" s="1674">
        <f t="shared" ref="QKM53" si="5892">QKK53*(1+3.5%)</f>
        <v>5.5265147581431889E+91</v>
      </c>
      <c r="QKO53" s="1674">
        <f t="shared" ref="QKO53" si="5893">QKM53*(1+3.5%)</f>
        <v>5.7199427746781998E+91</v>
      </c>
      <c r="QKQ53" s="1674">
        <f t="shared" ref="QKQ53" si="5894">QKO53*(1+3.5%)</f>
        <v>5.9201407717919361E+91</v>
      </c>
      <c r="QKS53" s="1674">
        <f t="shared" ref="QKS53" si="5895">QKQ53*(1+3.5%)</f>
        <v>6.1273456988046534E+91</v>
      </c>
      <c r="QKU53" s="1674">
        <f t="shared" ref="QKU53" si="5896">QKS53*(1+3.5%)</f>
        <v>6.3418027982628158E+91</v>
      </c>
      <c r="QKW53" s="1674">
        <f t="shared" ref="QKW53" si="5897">QKU53*(1+3.5%)</f>
        <v>6.5637658962020138E+91</v>
      </c>
      <c r="QKY53" s="1674">
        <f t="shared" ref="QKY53" si="5898">QKW53*(1+3.5%)</f>
        <v>6.793497702569084E+91</v>
      </c>
      <c r="QLA53" s="1674">
        <f t="shared" ref="QLA53" si="5899">QKY53*(1+3.5%)</f>
        <v>7.0312701221590008E+91</v>
      </c>
      <c r="QLC53" s="1674">
        <f t="shared" ref="QLC53" si="5900">QLA53*(1+3.5%)</f>
        <v>7.2773645764345659E+91</v>
      </c>
      <c r="QLE53" s="1674">
        <f t="shared" ref="QLE53" si="5901">QLC53*(1+3.5%)</f>
        <v>7.5320723366097747E+91</v>
      </c>
      <c r="QLG53" s="1674">
        <f t="shared" ref="QLG53" si="5902">QLE53*(1+3.5%)</f>
        <v>7.7956948683911168E+91</v>
      </c>
      <c r="QLI53" s="1674">
        <f t="shared" ref="QLI53" si="5903">QLG53*(1+3.5%)</f>
        <v>8.0685441887848053E+91</v>
      </c>
      <c r="QLK53" s="1674">
        <f t="shared" ref="QLK53" si="5904">QLI53*(1+3.5%)</f>
        <v>8.350943235392273E+91</v>
      </c>
      <c r="QLM53" s="1674">
        <f t="shared" ref="QLM53" si="5905">QLK53*(1+3.5%)</f>
        <v>8.6432262486310017E+91</v>
      </c>
      <c r="QLO53" s="1674">
        <f t="shared" ref="QLO53" si="5906">QLM53*(1+3.5%)</f>
        <v>8.9457391673330866E+91</v>
      </c>
      <c r="QLQ53" s="1674">
        <f t="shared" ref="QLQ53" si="5907">QLO53*(1+3.5%)</f>
        <v>9.2588400381897438E+91</v>
      </c>
      <c r="QLS53" s="1674">
        <f t="shared" ref="QLS53" si="5908">QLQ53*(1+3.5%)</f>
        <v>9.5828994395263843E+91</v>
      </c>
      <c r="QLU53" s="1674">
        <f t="shared" ref="QLU53" si="5909">QLS53*(1+3.5%)</f>
        <v>9.9183009199098066E+91</v>
      </c>
      <c r="QLW53" s="1674">
        <f t="shared" ref="QLW53" si="5910">QLU53*(1+3.5%)</f>
        <v>1.0265441452106649E+92</v>
      </c>
      <c r="QLY53" s="1674">
        <f t="shared" ref="QLY53" si="5911">QLW53*(1+3.5%)</f>
        <v>1.0624731902930382E+92</v>
      </c>
      <c r="QMA53" s="1674">
        <f t="shared" ref="QMA53" si="5912">QLY53*(1+3.5%)</f>
        <v>1.0996597519532945E+92</v>
      </c>
      <c r="QMC53" s="1674">
        <f t="shared" ref="QMC53" si="5913">QMA53*(1+3.5%)</f>
        <v>1.1381478432716597E+92</v>
      </c>
      <c r="QME53" s="1674">
        <f t="shared" ref="QME53" si="5914">QMC53*(1+3.5%)</f>
        <v>1.1779830177861677E+92</v>
      </c>
      <c r="QMG53" s="1674">
        <f t="shared" ref="QMG53" si="5915">QME53*(1+3.5%)</f>
        <v>1.2192124234086835E+92</v>
      </c>
      <c r="QMI53" s="1674">
        <f t="shared" ref="QMI53" si="5916">QMG53*(1+3.5%)</f>
        <v>1.2618848582279873E+92</v>
      </c>
      <c r="QMK53" s="1674">
        <f t="shared" ref="QMK53" si="5917">QMI53*(1+3.5%)</f>
        <v>1.3060508282659668E+92</v>
      </c>
      <c r="QMM53" s="1674">
        <f t="shared" ref="QMM53" si="5918">QMK53*(1+3.5%)</f>
        <v>1.3517626072552756E+92</v>
      </c>
      <c r="QMO53" s="1674">
        <f t="shared" ref="QMO53" si="5919">QMM53*(1+3.5%)</f>
        <v>1.3990742985092103E+92</v>
      </c>
      <c r="QMQ53" s="1674">
        <f t="shared" ref="QMQ53" si="5920">QMO53*(1+3.5%)</f>
        <v>1.4480418989570324E+92</v>
      </c>
      <c r="QMS53" s="1674">
        <f t="shared" ref="QMS53" si="5921">QMQ53*(1+3.5%)</f>
        <v>1.4987233654205283E+92</v>
      </c>
      <c r="QMU53" s="1674">
        <f t="shared" ref="QMU53" si="5922">QMS53*(1+3.5%)</f>
        <v>1.5511786832102468E+92</v>
      </c>
      <c r="QMW53" s="1674">
        <f t="shared" ref="QMW53" si="5923">QMU53*(1+3.5%)</f>
        <v>1.6054699371226054E+92</v>
      </c>
      <c r="QMY53" s="1674">
        <f t="shared" ref="QMY53" si="5924">QMW53*(1+3.5%)</f>
        <v>1.6616613849218964E+92</v>
      </c>
      <c r="QNA53" s="1674">
        <f t="shared" ref="QNA53" si="5925">QMY53*(1+3.5%)</f>
        <v>1.7198195333941626E+92</v>
      </c>
      <c r="QNC53" s="1674">
        <f t="shared" ref="QNC53" si="5926">QNA53*(1+3.5%)</f>
        <v>1.7800132170629583E+92</v>
      </c>
      <c r="QNE53" s="1674">
        <f t="shared" ref="QNE53" si="5927">QNC53*(1+3.5%)</f>
        <v>1.8423136796601616E+92</v>
      </c>
      <c r="QNG53" s="1674">
        <f t="shared" ref="QNG53" si="5928">QNE53*(1+3.5%)</f>
        <v>1.906794658448267E+92</v>
      </c>
      <c r="QNI53" s="1674">
        <f t="shared" ref="QNI53" si="5929">QNG53*(1+3.5%)</f>
        <v>1.9735324714939561E+92</v>
      </c>
      <c r="QNK53" s="1674">
        <f t="shared" ref="QNK53" si="5930">QNI53*(1+3.5%)</f>
        <v>2.0426061079962443E+92</v>
      </c>
      <c r="QNM53" s="1674">
        <f t="shared" ref="QNM53" si="5931">QNK53*(1+3.5%)</f>
        <v>2.1140973217761128E+92</v>
      </c>
      <c r="QNO53" s="1674">
        <f t="shared" ref="QNO53" si="5932">QNM53*(1+3.5%)</f>
        <v>2.1880907280382766E+92</v>
      </c>
      <c r="QNQ53" s="1674">
        <f t="shared" ref="QNQ53" si="5933">QNO53*(1+3.5%)</f>
        <v>2.2646739035196163E+92</v>
      </c>
      <c r="QNS53" s="1674">
        <f t="shared" ref="QNS53" si="5934">QNQ53*(1+3.5%)</f>
        <v>2.3439374901428027E+92</v>
      </c>
      <c r="QNU53" s="1674">
        <f t="shared" ref="QNU53" si="5935">QNS53*(1+3.5%)</f>
        <v>2.4259753022978006E+92</v>
      </c>
      <c r="QNW53" s="1674">
        <f t="shared" ref="QNW53" si="5936">QNU53*(1+3.5%)</f>
        <v>2.5108844378782233E+92</v>
      </c>
      <c r="QNY53" s="1674">
        <f t="shared" ref="QNY53" si="5937">QNW53*(1+3.5%)</f>
        <v>2.5987653932039609E+92</v>
      </c>
      <c r="QOA53" s="1674">
        <f t="shared" ref="QOA53" si="5938">QNY53*(1+3.5%)</f>
        <v>2.6897221819660993E+92</v>
      </c>
      <c r="QOC53" s="1674">
        <f t="shared" ref="QOC53" si="5939">QOA53*(1+3.5%)</f>
        <v>2.7838624583349125E+92</v>
      </c>
      <c r="QOE53" s="1674">
        <f t="shared" ref="QOE53" si="5940">QOC53*(1+3.5%)</f>
        <v>2.8812976443766343E+92</v>
      </c>
      <c r="QOG53" s="1674">
        <f t="shared" ref="QOG53" si="5941">QOE53*(1+3.5%)</f>
        <v>2.9821430619298164E+92</v>
      </c>
      <c r="QOI53" s="1674">
        <f t="shared" ref="QOI53" si="5942">QOG53*(1+3.5%)</f>
        <v>3.0865180690973597E+92</v>
      </c>
      <c r="QOK53" s="1674">
        <f t="shared" ref="QOK53" si="5943">QOI53*(1+3.5%)</f>
        <v>3.1945462015157672E+92</v>
      </c>
      <c r="QOM53" s="1674">
        <f t="shared" ref="QOM53" si="5944">QOK53*(1+3.5%)</f>
        <v>3.306355318568819E+92</v>
      </c>
      <c r="QOO53" s="1674">
        <f t="shared" ref="QOO53" si="5945">QOM53*(1+3.5%)</f>
        <v>3.4220777547187276E+92</v>
      </c>
      <c r="QOQ53" s="1674">
        <f t="shared" ref="QOQ53" si="5946">QOO53*(1+3.5%)</f>
        <v>3.5418504761338828E+92</v>
      </c>
      <c r="QOS53" s="1674">
        <f t="shared" ref="QOS53" si="5947">QOQ53*(1+3.5%)</f>
        <v>3.6658152427985686E+92</v>
      </c>
      <c r="QOU53" s="1674">
        <f t="shared" ref="QOU53" si="5948">QOS53*(1+3.5%)</f>
        <v>3.7941187762965183E+92</v>
      </c>
      <c r="QOW53" s="1674">
        <f t="shared" ref="QOW53" si="5949">QOU53*(1+3.5%)</f>
        <v>3.926912933466896E+92</v>
      </c>
      <c r="QOY53" s="1674">
        <f t="shared" ref="QOY53" si="5950">QOW53*(1+3.5%)</f>
        <v>4.0643548861382371E+92</v>
      </c>
      <c r="QPA53" s="1674">
        <f t="shared" ref="QPA53" si="5951">QOY53*(1+3.5%)</f>
        <v>4.2066073071530751E+92</v>
      </c>
      <c r="QPC53" s="1674">
        <f t="shared" ref="QPC53" si="5952">QPA53*(1+3.5%)</f>
        <v>4.3538385629034325E+92</v>
      </c>
      <c r="QPE53" s="1674">
        <f t="shared" ref="QPE53" si="5953">QPC53*(1+3.5%)</f>
        <v>4.5062229126050524E+92</v>
      </c>
      <c r="QPG53" s="1674">
        <f t="shared" ref="QPG53" si="5954">QPE53*(1+3.5%)</f>
        <v>4.6639407145462286E+92</v>
      </c>
      <c r="QPI53" s="1674">
        <f t="shared" ref="QPI53" si="5955">QPG53*(1+3.5%)</f>
        <v>4.8271786395553461E+92</v>
      </c>
      <c r="QPK53" s="1674">
        <f t="shared" ref="QPK53" si="5956">QPI53*(1+3.5%)</f>
        <v>4.9961298919397831E+92</v>
      </c>
      <c r="QPM53" s="1674">
        <f t="shared" ref="QPM53" si="5957">QPK53*(1+3.5%)</f>
        <v>5.1709944381576753E+92</v>
      </c>
      <c r="QPO53" s="1674">
        <f t="shared" ref="QPO53" si="5958">QPM53*(1+3.5%)</f>
        <v>5.3519792434931933E+92</v>
      </c>
      <c r="QPQ53" s="1674">
        <f t="shared" ref="QPQ53" si="5959">QPO53*(1+3.5%)</f>
        <v>5.5392985170154548E+92</v>
      </c>
      <c r="QPS53" s="1674">
        <f t="shared" ref="QPS53" si="5960">QPQ53*(1+3.5%)</f>
        <v>5.733173965110995E+92</v>
      </c>
      <c r="QPU53" s="1674">
        <f t="shared" ref="QPU53" si="5961">QPS53*(1+3.5%)</f>
        <v>5.9338350538898799E+92</v>
      </c>
      <c r="QPW53" s="1674">
        <f t="shared" ref="QPW53" si="5962">QPU53*(1+3.5%)</f>
        <v>6.1415192807760254E+92</v>
      </c>
      <c r="QPY53" s="1674">
        <f t="shared" ref="QPY53" si="5963">QPW53*(1+3.5%)</f>
        <v>6.3564724556031856E+92</v>
      </c>
      <c r="QQA53" s="1674">
        <f t="shared" ref="QQA53" si="5964">QPY53*(1+3.5%)</f>
        <v>6.5789489915492963E+92</v>
      </c>
      <c r="QQC53" s="1674">
        <f t="shared" ref="QQC53" si="5965">QQA53*(1+3.5%)</f>
        <v>6.8092122062535215E+92</v>
      </c>
      <c r="QQE53" s="1674">
        <f t="shared" ref="QQE53" si="5966">QQC53*(1+3.5%)</f>
        <v>7.0475346334723939E+92</v>
      </c>
      <c r="QQG53" s="1674">
        <f t="shared" ref="QQG53" si="5967">QQE53*(1+3.5%)</f>
        <v>7.2941983456439268E+92</v>
      </c>
      <c r="QQI53" s="1674">
        <f t="shared" ref="QQI53" si="5968">QQG53*(1+3.5%)</f>
        <v>7.5494952877414631E+92</v>
      </c>
      <c r="QQK53" s="1674">
        <f t="shared" ref="QQK53" si="5969">QQI53*(1+3.5%)</f>
        <v>7.8137276228124134E+92</v>
      </c>
      <c r="QQM53" s="1674">
        <f t="shared" ref="QQM53" si="5970">QQK53*(1+3.5%)</f>
        <v>8.0872080896108467E+92</v>
      </c>
      <c r="QQO53" s="1674">
        <f t="shared" ref="QQO53" si="5971">QQM53*(1+3.5%)</f>
        <v>8.3702603727472262E+92</v>
      </c>
      <c r="QQQ53" s="1674">
        <f t="shared" ref="QQQ53" si="5972">QQO53*(1+3.5%)</f>
        <v>8.6632194857933786E+92</v>
      </c>
      <c r="QQS53" s="1674">
        <f t="shared" ref="QQS53" si="5973">QQQ53*(1+3.5%)</f>
        <v>8.9664321677961459E+92</v>
      </c>
      <c r="QQU53" s="1674">
        <f t="shared" ref="QQU53" si="5974">QQS53*(1+3.5%)</f>
        <v>9.2802572936690106E+92</v>
      </c>
      <c r="QQW53" s="1674">
        <f t="shared" ref="QQW53" si="5975">QQU53*(1+3.5%)</f>
        <v>9.6050662989474252E+92</v>
      </c>
      <c r="QQY53" s="1674">
        <f t="shared" ref="QQY53" si="5976">QQW53*(1+3.5%)</f>
        <v>9.941243619410584E+92</v>
      </c>
      <c r="QRA53" s="1674">
        <f t="shared" ref="QRA53" si="5977">QQY53*(1+3.5%)</f>
        <v>1.0289187146089954E+93</v>
      </c>
      <c r="QRC53" s="1674">
        <f t="shared" ref="QRC53" si="5978">QRA53*(1+3.5%)</f>
        <v>1.0649308696203101E+93</v>
      </c>
      <c r="QRE53" s="1674">
        <f t="shared" ref="QRE53" si="5979">QRC53*(1+3.5%)</f>
        <v>1.1022034500570209E+93</v>
      </c>
      <c r="QRG53" s="1674">
        <f t="shared" ref="QRG53" si="5980">QRE53*(1+3.5%)</f>
        <v>1.1407805708090165E+93</v>
      </c>
      <c r="QRI53" s="1674">
        <f t="shared" ref="QRI53" si="5981">QRG53*(1+3.5%)</f>
        <v>1.180707890787332E+93</v>
      </c>
      <c r="QRK53" s="1674">
        <f t="shared" ref="QRK53" si="5982">QRI53*(1+3.5%)</f>
        <v>1.2220326669648885E+93</v>
      </c>
      <c r="QRM53" s="1674">
        <f t="shared" ref="QRM53" si="5983">QRK53*(1+3.5%)</f>
        <v>1.2648038103086595E+93</v>
      </c>
      <c r="QRO53" s="1674">
        <f t="shared" ref="QRO53" si="5984">QRM53*(1+3.5%)</f>
        <v>1.3090719436694625E+93</v>
      </c>
      <c r="QRQ53" s="1674">
        <f t="shared" ref="QRQ53" si="5985">QRO53*(1+3.5%)</f>
        <v>1.3548894616978936E+93</v>
      </c>
      <c r="QRS53" s="1674">
        <f t="shared" ref="QRS53" si="5986">QRQ53*(1+3.5%)</f>
        <v>1.4023105928573199E+93</v>
      </c>
      <c r="QRU53" s="1674">
        <f t="shared" ref="QRU53" si="5987">QRS53*(1+3.5%)</f>
        <v>1.451391463607326E+93</v>
      </c>
      <c r="QRW53" s="1674">
        <f t="shared" ref="QRW53" si="5988">QRU53*(1+3.5%)</f>
        <v>1.5021901648335823E+93</v>
      </c>
      <c r="QRY53" s="1674">
        <f t="shared" ref="QRY53" si="5989">QRW53*(1+3.5%)</f>
        <v>1.5547668206027575E+93</v>
      </c>
      <c r="QSA53" s="1674">
        <f t="shared" ref="QSA53" si="5990">QRY53*(1+3.5%)</f>
        <v>1.6091836593238539E+93</v>
      </c>
      <c r="QSC53" s="1674">
        <f t="shared" ref="QSC53" si="5991">QSA53*(1+3.5%)</f>
        <v>1.6655050874001887E+93</v>
      </c>
      <c r="QSE53" s="1674">
        <f t="shared" ref="QSE53" si="5992">QSC53*(1+3.5%)</f>
        <v>1.7237977654591952E+93</v>
      </c>
      <c r="QSG53" s="1674">
        <f t="shared" ref="QSG53" si="5993">QSE53*(1+3.5%)</f>
        <v>1.7841306872502669E+93</v>
      </c>
      <c r="QSI53" s="1674">
        <f t="shared" ref="QSI53" si="5994">QSG53*(1+3.5%)</f>
        <v>1.8465752613040261E+93</v>
      </c>
      <c r="QSK53" s="1674">
        <f t="shared" ref="QSK53" si="5995">QSI53*(1+3.5%)</f>
        <v>1.9112053954496668E+93</v>
      </c>
      <c r="QSM53" s="1674">
        <f t="shared" ref="QSM53" si="5996">QSK53*(1+3.5%)</f>
        <v>1.978097584290405E+93</v>
      </c>
      <c r="QSO53" s="1674">
        <f t="shared" ref="QSO53" si="5997">QSM53*(1+3.5%)</f>
        <v>2.0473309997405689E+93</v>
      </c>
      <c r="QSQ53" s="1674">
        <f t="shared" ref="QSQ53" si="5998">QSO53*(1+3.5%)</f>
        <v>2.1189875847314887E+93</v>
      </c>
      <c r="QSS53" s="1674">
        <f t="shared" ref="QSS53" si="5999">QSQ53*(1+3.5%)</f>
        <v>2.1931521501970908E+93</v>
      </c>
      <c r="QSU53" s="1674">
        <f t="shared" ref="QSU53" si="6000">QSS53*(1+3.5%)</f>
        <v>2.2699124754539887E+93</v>
      </c>
      <c r="QSW53" s="1674">
        <f t="shared" ref="QSW53" si="6001">QSU53*(1+3.5%)</f>
        <v>2.349359412094878E+93</v>
      </c>
      <c r="QSY53" s="1674">
        <f t="shared" ref="QSY53" si="6002">QSW53*(1+3.5%)</f>
        <v>2.4315869915181985E+93</v>
      </c>
      <c r="QTA53" s="1674">
        <f t="shared" ref="QTA53" si="6003">QSY53*(1+3.5%)</f>
        <v>2.5166925362213355E+93</v>
      </c>
      <c r="QTC53" s="1674">
        <f t="shared" ref="QTC53" si="6004">QTA53*(1+3.5%)</f>
        <v>2.604776774989082E+93</v>
      </c>
      <c r="QTE53" s="1674">
        <f t="shared" ref="QTE53" si="6005">QTC53*(1+3.5%)</f>
        <v>2.6959439621136999E+93</v>
      </c>
      <c r="QTG53" s="1674">
        <f t="shared" ref="QTG53" si="6006">QTE53*(1+3.5%)</f>
        <v>2.790302000787679E+93</v>
      </c>
      <c r="QTI53" s="1674">
        <f t="shared" ref="QTI53" si="6007">QTG53*(1+3.5%)</f>
        <v>2.8879625708152478E+93</v>
      </c>
      <c r="QTK53" s="1674">
        <f t="shared" ref="QTK53" si="6008">QTI53*(1+3.5%)</f>
        <v>2.9890412607937814E+93</v>
      </c>
      <c r="QTM53" s="1674">
        <f t="shared" ref="QTM53" si="6009">QTK53*(1+3.5%)</f>
        <v>3.0936577049215636E+93</v>
      </c>
      <c r="QTO53" s="1674">
        <f t="shared" ref="QTO53" si="6010">QTM53*(1+3.5%)</f>
        <v>3.2019357245938179E+93</v>
      </c>
      <c r="QTQ53" s="1674">
        <f t="shared" ref="QTQ53" si="6011">QTO53*(1+3.5%)</f>
        <v>3.3140034749546013E+93</v>
      </c>
      <c r="QTS53" s="1674">
        <f t="shared" ref="QTS53" si="6012">QTQ53*(1+3.5%)</f>
        <v>3.4299935965780121E+93</v>
      </c>
      <c r="QTU53" s="1674">
        <f t="shared" ref="QTU53" si="6013">QTS53*(1+3.5%)</f>
        <v>3.5500433724582423E+93</v>
      </c>
      <c r="QTW53" s="1674">
        <f t="shared" ref="QTW53" si="6014">QTU53*(1+3.5%)</f>
        <v>3.6742948904942806E+93</v>
      </c>
      <c r="QTY53" s="1674">
        <f t="shared" ref="QTY53" si="6015">QTW53*(1+3.5%)</f>
        <v>3.8028952116615803E+93</v>
      </c>
      <c r="QUA53" s="1674">
        <f t="shared" ref="QUA53" si="6016">QTY53*(1+3.5%)</f>
        <v>3.9359965440697351E+93</v>
      </c>
      <c r="QUC53" s="1674">
        <f t="shared" ref="QUC53" si="6017">QUA53*(1+3.5%)</f>
        <v>4.0737564231121758E+93</v>
      </c>
      <c r="QUE53" s="1674">
        <f t="shared" ref="QUE53" si="6018">QUC53*(1+3.5%)</f>
        <v>4.2163378979211011E+93</v>
      </c>
      <c r="QUG53" s="1674">
        <f t="shared" ref="QUG53" si="6019">QUE53*(1+3.5%)</f>
        <v>4.3639097243483391E+93</v>
      </c>
      <c r="QUI53" s="1674">
        <f t="shared" ref="QUI53" si="6020">QUG53*(1+3.5%)</f>
        <v>4.516646564700531E+93</v>
      </c>
      <c r="QUK53" s="1674">
        <f t="shared" ref="QUK53" si="6021">QUI53*(1+3.5%)</f>
        <v>4.6747291944650491E+93</v>
      </c>
      <c r="QUM53" s="1674">
        <f t="shared" ref="QUM53" si="6022">QUK53*(1+3.5%)</f>
        <v>4.8383447162713258E+93</v>
      </c>
      <c r="QUO53" s="1674">
        <f t="shared" ref="QUO53" si="6023">QUM53*(1+3.5%)</f>
        <v>5.0076867813408214E+93</v>
      </c>
      <c r="QUQ53" s="1674">
        <f t="shared" ref="QUQ53" si="6024">QUO53*(1+3.5%)</f>
        <v>5.1829558186877497E+93</v>
      </c>
      <c r="QUS53" s="1674">
        <f t="shared" ref="QUS53" si="6025">QUQ53*(1+3.5%)</f>
        <v>5.3643592723418202E+93</v>
      </c>
      <c r="QUU53" s="1674">
        <f t="shared" ref="QUU53" si="6026">QUS53*(1+3.5%)</f>
        <v>5.5521118468737836E+93</v>
      </c>
      <c r="QUW53" s="1674">
        <f t="shared" ref="QUW53" si="6027">QUU53*(1+3.5%)</f>
        <v>5.7464357615143652E+93</v>
      </c>
      <c r="QUY53" s="1674">
        <f t="shared" ref="QUY53" si="6028">QUW53*(1+3.5%)</f>
        <v>5.9475610131673671E+93</v>
      </c>
      <c r="QVA53" s="1674">
        <f t="shared" ref="QVA53" si="6029">QUY53*(1+3.5%)</f>
        <v>6.1557256486282242E+93</v>
      </c>
      <c r="QVC53" s="1674">
        <f t="shared" ref="QVC53" si="6030">QVA53*(1+3.5%)</f>
        <v>6.3711760463302116E+93</v>
      </c>
      <c r="QVE53" s="1674">
        <f t="shared" ref="QVE53" si="6031">QVC53*(1+3.5%)</f>
        <v>6.5941672079517684E+93</v>
      </c>
      <c r="QVG53" s="1674">
        <f t="shared" ref="QVG53" si="6032">QVE53*(1+3.5%)</f>
        <v>6.8249630602300799E+93</v>
      </c>
      <c r="QVI53" s="1674">
        <f t="shared" ref="QVI53" si="6033">QVG53*(1+3.5%)</f>
        <v>7.063836767338132E+93</v>
      </c>
      <c r="QVK53" s="1674">
        <f t="shared" ref="QVK53" si="6034">QVI53*(1+3.5%)</f>
        <v>7.3110710541949663E+93</v>
      </c>
      <c r="QVM53" s="1674">
        <f t="shared" ref="QVM53" si="6035">QVK53*(1+3.5%)</f>
        <v>7.5669585410917897E+93</v>
      </c>
      <c r="QVO53" s="1674">
        <f t="shared" ref="QVO53" si="6036">QVM53*(1+3.5%)</f>
        <v>7.8318020900300013E+93</v>
      </c>
      <c r="QVQ53" s="1674">
        <f t="shared" ref="QVQ53" si="6037">QVO53*(1+3.5%)</f>
        <v>8.1059151631810512E+93</v>
      </c>
      <c r="QVS53" s="1674">
        <f t="shared" ref="QVS53" si="6038">QVQ53*(1+3.5%)</f>
        <v>8.3896221938923874E+93</v>
      </c>
      <c r="QVU53" s="1674">
        <f t="shared" ref="QVU53" si="6039">QVS53*(1+3.5%)</f>
        <v>8.6832589706786195E+93</v>
      </c>
      <c r="QVW53" s="1674">
        <f t="shared" ref="QVW53" si="6040">QVU53*(1+3.5%)</f>
        <v>8.9871730346523708E+93</v>
      </c>
      <c r="QVY53" s="1674">
        <f t="shared" ref="QVY53" si="6041">QVW53*(1+3.5%)</f>
        <v>9.3017240908652031E+93</v>
      </c>
      <c r="QWA53" s="1674">
        <f t="shared" ref="QWA53" si="6042">QVY53*(1+3.5%)</f>
        <v>9.6272844340454838E+93</v>
      </c>
      <c r="QWC53" s="1674">
        <f t="shared" ref="QWC53" si="6043">QWA53*(1+3.5%)</f>
        <v>9.9642393892370753E+93</v>
      </c>
      <c r="QWE53" s="1674">
        <f t="shared" ref="QWE53" si="6044">QWC53*(1+3.5%)</f>
        <v>1.0312987767860372E+94</v>
      </c>
      <c r="QWG53" s="1674">
        <f t="shared" ref="QWG53" si="6045">QWE53*(1+3.5%)</f>
        <v>1.0673942339735485E+94</v>
      </c>
      <c r="QWI53" s="1674">
        <f t="shared" ref="QWI53" si="6046">QWG53*(1+3.5%)</f>
        <v>1.1047530321626226E+94</v>
      </c>
      <c r="QWK53" s="1674">
        <f t="shared" ref="QWK53" si="6047">QWI53*(1+3.5%)</f>
        <v>1.1434193882883144E+94</v>
      </c>
      <c r="QWM53" s="1674">
        <f t="shared" ref="QWM53" si="6048">QWK53*(1+3.5%)</f>
        <v>1.1834390668784053E+94</v>
      </c>
      <c r="QWO53" s="1674">
        <f t="shared" ref="QWO53" si="6049">QWM53*(1+3.5%)</f>
        <v>1.2248594342191494E+94</v>
      </c>
      <c r="QWQ53" s="1674">
        <f t="shared" ref="QWQ53" si="6050">QWO53*(1+3.5%)</f>
        <v>1.2677295144168196E+94</v>
      </c>
      <c r="QWS53" s="1674">
        <f t="shared" ref="QWS53" si="6051">QWQ53*(1+3.5%)</f>
        <v>1.3121000474214081E+94</v>
      </c>
      <c r="QWU53" s="1674">
        <f t="shared" ref="QWU53" si="6052">QWS53*(1+3.5%)</f>
        <v>1.3580235490811573E+94</v>
      </c>
      <c r="QWW53" s="1674">
        <f t="shared" ref="QWW53" si="6053">QWU53*(1+3.5%)</f>
        <v>1.4055543732989978E+94</v>
      </c>
      <c r="QWY53" s="1674">
        <f t="shared" ref="QWY53" si="6054">QWW53*(1+3.5%)</f>
        <v>1.4547487763644627E+94</v>
      </c>
      <c r="QXA53" s="1674">
        <f t="shared" ref="QXA53" si="6055">QWY53*(1+3.5%)</f>
        <v>1.5056649835372187E+94</v>
      </c>
      <c r="QXC53" s="1674">
        <f t="shared" ref="QXC53" si="6056">QXA53*(1+3.5%)</f>
        <v>1.5583632579610212E+94</v>
      </c>
      <c r="QXE53" s="1674">
        <f t="shared" ref="QXE53" si="6057">QXC53*(1+3.5%)</f>
        <v>1.6129059719896568E+94</v>
      </c>
      <c r="QXG53" s="1674">
        <f t="shared" ref="QXG53" si="6058">QXE53*(1+3.5%)</f>
        <v>1.6693576810092946E+94</v>
      </c>
      <c r="QXI53" s="1674">
        <f t="shared" ref="QXI53" si="6059">QXG53*(1+3.5%)</f>
        <v>1.7277851998446198E+94</v>
      </c>
      <c r="QXK53" s="1674">
        <f t="shared" ref="QXK53" si="6060">QXI53*(1+3.5%)</f>
        <v>1.7882576818391816E+94</v>
      </c>
      <c r="QXM53" s="1674">
        <f t="shared" ref="QXM53" si="6061">QXK53*(1+3.5%)</f>
        <v>1.8508467007035526E+94</v>
      </c>
      <c r="QXO53" s="1674">
        <f t="shared" ref="QXO53" si="6062">QXM53*(1+3.5%)</f>
        <v>1.9156263352281769E+94</v>
      </c>
      <c r="QXQ53" s="1674">
        <f t="shared" ref="QXQ53" si="6063">QXO53*(1+3.5%)</f>
        <v>1.9826732569611628E+94</v>
      </c>
      <c r="QXS53" s="1674">
        <f t="shared" ref="QXS53" si="6064">QXQ53*(1+3.5%)</f>
        <v>2.0520668209548032E+94</v>
      </c>
      <c r="QXU53" s="1674">
        <f t="shared" ref="QXU53" si="6065">QXS53*(1+3.5%)</f>
        <v>2.1238891596882212E+94</v>
      </c>
      <c r="QXW53" s="1674">
        <f t="shared" ref="QXW53" si="6066">QXU53*(1+3.5%)</f>
        <v>2.1982252802773088E+94</v>
      </c>
      <c r="QXY53" s="1674">
        <f t="shared" ref="QXY53" si="6067">QXW53*(1+3.5%)</f>
        <v>2.2751631650870145E+94</v>
      </c>
      <c r="QYA53" s="1674">
        <f t="shared" ref="QYA53" si="6068">QXY53*(1+3.5%)</f>
        <v>2.3547938758650597E+94</v>
      </c>
      <c r="QYC53" s="1674">
        <f t="shared" ref="QYC53" si="6069">QYA53*(1+3.5%)</f>
        <v>2.4372116615203368E+94</v>
      </c>
      <c r="QYE53" s="1674">
        <f t="shared" ref="QYE53" si="6070">QYC53*(1+3.5%)</f>
        <v>2.5225140696735484E+94</v>
      </c>
      <c r="QYG53" s="1674">
        <f t="shared" ref="QYG53" si="6071">QYE53*(1+3.5%)</f>
        <v>2.6108020621121224E+94</v>
      </c>
      <c r="QYI53" s="1674">
        <f t="shared" ref="QYI53" si="6072">QYG53*(1+3.5%)</f>
        <v>2.7021801342860465E+94</v>
      </c>
      <c r="QYK53" s="1674">
        <f t="shared" ref="QYK53" si="6073">QYI53*(1+3.5%)</f>
        <v>2.796756438986058E+94</v>
      </c>
      <c r="QYM53" s="1674">
        <f t="shared" ref="QYM53" si="6074">QYK53*(1+3.5%)</f>
        <v>2.8946429143505696E+94</v>
      </c>
      <c r="QYO53" s="1674">
        <f t="shared" ref="QYO53" si="6075">QYM53*(1+3.5%)</f>
        <v>2.9959554163528395E+94</v>
      </c>
      <c r="QYQ53" s="1674">
        <f t="shared" ref="QYQ53" si="6076">QYO53*(1+3.5%)</f>
        <v>3.1008138559251885E+94</v>
      </c>
      <c r="QYS53" s="1674">
        <f t="shared" ref="QYS53" si="6077">QYQ53*(1+3.5%)</f>
        <v>3.2093423408825697E+94</v>
      </c>
      <c r="QYU53" s="1674">
        <f t="shared" ref="QYU53" si="6078">QYS53*(1+3.5%)</f>
        <v>3.3216693228134594E+94</v>
      </c>
      <c r="QYW53" s="1674">
        <f t="shared" ref="QYW53" si="6079">QYU53*(1+3.5%)</f>
        <v>3.4379277491119299E+94</v>
      </c>
      <c r="QYY53" s="1674">
        <f t="shared" ref="QYY53" si="6080">QYW53*(1+3.5%)</f>
        <v>3.5582552203308475E+94</v>
      </c>
      <c r="QZA53" s="1674">
        <f t="shared" ref="QZA53" si="6081">QYY53*(1+3.5%)</f>
        <v>3.6827941530424265E+94</v>
      </c>
      <c r="QZC53" s="1674">
        <f t="shared" ref="QZC53" si="6082">QZA53*(1+3.5%)</f>
        <v>3.8116919483989109E+94</v>
      </c>
      <c r="QZE53" s="1674">
        <f t="shared" ref="QZE53" si="6083">QZC53*(1+3.5%)</f>
        <v>3.9451011665928725E+94</v>
      </c>
      <c r="QZG53" s="1674">
        <f t="shared" ref="QZG53" si="6084">QZE53*(1+3.5%)</f>
        <v>4.0831797074236224E+94</v>
      </c>
      <c r="QZI53" s="1674">
        <f t="shared" ref="QZI53" si="6085">QZG53*(1+3.5%)</f>
        <v>4.2260909971834486E+94</v>
      </c>
      <c r="QZK53" s="1674">
        <f t="shared" ref="QZK53" si="6086">QZI53*(1+3.5%)</f>
        <v>4.374004182084869E+94</v>
      </c>
      <c r="QZM53" s="1674">
        <f t="shared" ref="QZM53" si="6087">QZK53*(1+3.5%)</f>
        <v>4.527094328457839E+94</v>
      </c>
      <c r="QZO53" s="1674">
        <f t="shared" ref="QZO53" si="6088">QZM53*(1+3.5%)</f>
        <v>4.6855426299538633E+94</v>
      </c>
      <c r="QZQ53" s="1674">
        <f t="shared" ref="QZQ53" si="6089">QZO53*(1+3.5%)</f>
        <v>4.8495366220022485E+94</v>
      </c>
      <c r="QZS53" s="1674">
        <f t="shared" ref="QZS53" si="6090">QZQ53*(1+3.5%)</f>
        <v>5.0192704037723268E+94</v>
      </c>
      <c r="QZU53" s="1674">
        <f t="shared" ref="QZU53" si="6091">QZS53*(1+3.5%)</f>
        <v>5.1949448679043576E+94</v>
      </c>
      <c r="QZW53" s="1674">
        <f t="shared" ref="QZW53" si="6092">QZU53*(1+3.5%)</f>
        <v>5.3767679382810098E+94</v>
      </c>
      <c r="QZY53" s="1674">
        <f t="shared" ref="QZY53" si="6093">QZW53*(1+3.5%)</f>
        <v>5.5649548161208445E+94</v>
      </c>
      <c r="RAA53" s="1674">
        <f t="shared" ref="RAA53" si="6094">QZY53*(1+3.5%)</f>
        <v>5.7597282346850738E+94</v>
      </c>
      <c r="RAC53" s="1674">
        <f t="shared" ref="RAC53" si="6095">RAA53*(1+3.5%)</f>
        <v>5.961318722899051E+94</v>
      </c>
      <c r="RAE53" s="1674">
        <f t="shared" ref="RAE53" si="6096">RAC53*(1+3.5%)</f>
        <v>6.1699648782005176E+94</v>
      </c>
      <c r="RAG53" s="1674">
        <f t="shared" ref="RAG53" si="6097">RAE53*(1+3.5%)</f>
        <v>6.3859136489375351E+94</v>
      </c>
      <c r="RAI53" s="1674">
        <f t="shared" ref="RAI53" si="6098">RAG53*(1+3.5%)</f>
        <v>6.6094206266503481E+94</v>
      </c>
      <c r="RAK53" s="1674">
        <f t="shared" ref="RAK53" si="6099">RAI53*(1+3.5%)</f>
        <v>6.8407503485831097E+94</v>
      </c>
      <c r="RAM53" s="1674">
        <f t="shared" ref="RAM53" si="6100">RAK53*(1+3.5%)</f>
        <v>7.0801766107835179E+94</v>
      </c>
      <c r="RAO53" s="1674">
        <f t="shared" ref="RAO53" si="6101">RAM53*(1+3.5%)</f>
        <v>7.3279827921609406E+94</v>
      </c>
      <c r="RAQ53" s="1674">
        <f t="shared" ref="RAQ53" si="6102">RAO53*(1+3.5%)</f>
        <v>7.5844621898865736E+94</v>
      </c>
      <c r="RAS53" s="1674">
        <f t="shared" ref="RAS53" si="6103">RAQ53*(1+3.5%)</f>
        <v>7.849918366532603E+94</v>
      </c>
      <c r="RAU53" s="1674">
        <f t="shared" ref="RAU53" si="6104">RAS53*(1+3.5%)</f>
        <v>8.124665509361244E+94</v>
      </c>
      <c r="RAW53" s="1674">
        <f t="shared" ref="RAW53" si="6105">RAU53*(1+3.5%)</f>
        <v>8.4090288021888862E+94</v>
      </c>
      <c r="RAY53" s="1674">
        <f t="shared" ref="RAY53" si="6106">RAW53*(1+3.5%)</f>
        <v>8.7033448102654968E+94</v>
      </c>
      <c r="RBA53" s="1674">
        <f t="shared" ref="RBA53" si="6107">RAY53*(1+3.5%)</f>
        <v>9.0079618786247883E+94</v>
      </c>
      <c r="RBC53" s="1674">
        <f t="shared" ref="RBC53" si="6108">RBA53*(1+3.5%)</f>
        <v>9.3232405443766554E+94</v>
      </c>
      <c r="RBE53" s="1674">
        <f t="shared" ref="RBE53" si="6109">RBC53*(1+3.5%)</f>
        <v>9.6495539634298383E+94</v>
      </c>
      <c r="RBG53" s="1674">
        <f t="shared" ref="RBG53" si="6110">RBE53*(1+3.5%)</f>
        <v>9.9872883521498813E+94</v>
      </c>
      <c r="RBI53" s="1674">
        <f t="shared" ref="RBI53" si="6111">RBG53*(1+3.5%)</f>
        <v>1.0336843444475126E+95</v>
      </c>
      <c r="RBK53" s="1674">
        <f t="shared" ref="RBK53" si="6112">RBI53*(1+3.5%)</f>
        <v>1.0698632965031755E+95</v>
      </c>
      <c r="RBM53" s="1674">
        <f t="shared" ref="RBM53" si="6113">RBK53*(1+3.5%)</f>
        <v>1.1073085118807866E+95</v>
      </c>
      <c r="RBO53" s="1674">
        <f t="shared" ref="RBO53" si="6114">RBM53*(1+3.5%)</f>
        <v>1.146064309796614E+95</v>
      </c>
      <c r="RBQ53" s="1674">
        <f t="shared" ref="RBQ53" si="6115">RBO53*(1+3.5%)</f>
        <v>1.1861765606394955E+95</v>
      </c>
      <c r="RBS53" s="1674">
        <f t="shared" ref="RBS53" si="6116">RBQ53*(1+3.5%)</f>
        <v>1.2276927402618777E+95</v>
      </c>
      <c r="RBU53" s="1674">
        <f t="shared" ref="RBU53" si="6117">RBS53*(1+3.5%)</f>
        <v>1.2706619861710433E+95</v>
      </c>
      <c r="RBW53" s="1674">
        <f t="shared" ref="RBW53" si="6118">RBU53*(1+3.5%)</f>
        <v>1.3151351556870298E+95</v>
      </c>
      <c r="RBY53" s="1674">
        <f t="shared" ref="RBY53" si="6119">RBW53*(1+3.5%)</f>
        <v>1.3611648861360757E+95</v>
      </c>
      <c r="RCA53" s="1674">
        <f t="shared" ref="RCA53" si="6120">RBY53*(1+3.5%)</f>
        <v>1.4088056571508384E+95</v>
      </c>
      <c r="RCC53" s="1674">
        <f t="shared" ref="RCC53" si="6121">RCA53*(1+3.5%)</f>
        <v>1.4581138551511176E+95</v>
      </c>
      <c r="RCE53" s="1674">
        <f t="shared" ref="RCE53" si="6122">RCC53*(1+3.5%)</f>
        <v>1.5091478400814065E+95</v>
      </c>
      <c r="RCG53" s="1674">
        <f t="shared" ref="RCG53" si="6123">RCE53*(1+3.5%)</f>
        <v>1.5619680144842557E+95</v>
      </c>
      <c r="RCI53" s="1674">
        <f t="shared" ref="RCI53" si="6124">RCG53*(1+3.5%)</f>
        <v>1.6166368949912046E+95</v>
      </c>
      <c r="RCK53" s="1674">
        <f t="shared" ref="RCK53" si="6125">RCI53*(1+3.5%)</f>
        <v>1.6732191863158965E+95</v>
      </c>
      <c r="RCM53" s="1674">
        <f t="shared" ref="RCM53" si="6126">RCK53*(1+3.5%)</f>
        <v>1.7317818578369526E+95</v>
      </c>
      <c r="RCO53" s="1674">
        <f t="shared" ref="RCO53" si="6127">RCM53*(1+3.5%)</f>
        <v>1.7923942228612457E+95</v>
      </c>
      <c r="RCQ53" s="1674">
        <f t="shared" ref="RCQ53" si="6128">RCO53*(1+3.5%)</f>
        <v>1.8551280206613893E+95</v>
      </c>
      <c r="RCS53" s="1674">
        <f t="shared" ref="RCS53" si="6129">RCQ53*(1+3.5%)</f>
        <v>1.9200575013845379E+95</v>
      </c>
      <c r="RCU53" s="1674">
        <f t="shared" ref="RCU53" si="6130">RCS53*(1+3.5%)</f>
        <v>1.9872595139329965E+95</v>
      </c>
      <c r="RCW53" s="1674">
        <f t="shared" ref="RCW53" si="6131">RCU53*(1+3.5%)</f>
        <v>2.0568135969206511E+95</v>
      </c>
      <c r="RCY53" s="1674">
        <f t="shared" ref="RCY53" si="6132">RCW53*(1+3.5%)</f>
        <v>2.1288020728128738E+95</v>
      </c>
      <c r="RDA53" s="1674">
        <f t="shared" ref="RDA53" si="6133">RCY53*(1+3.5%)</f>
        <v>2.2033101453613242E+95</v>
      </c>
      <c r="RDC53" s="1674">
        <f t="shared" ref="RDC53" si="6134">RDA53*(1+3.5%)</f>
        <v>2.2804260004489704E+95</v>
      </c>
      <c r="RDE53" s="1674">
        <f t="shared" ref="RDE53" si="6135">RDC53*(1+3.5%)</f>
        <v>2.3602409104646842E+95</v>
      </c>
      <c r="RDG53" s="1674">
        <f t="shared" ref="RDG53" si="6136">RDE53*(1+3.5%)</f>
        <v>2.442849342330948E+95</v>
      </c>
      <c r="RDI53" s="1674">
        <f t="shared" ref="RDI53" si="6137">RDG53*(1+3.5%)</f>
        <v>2.528349069312531E+95</v>
      </c>
      <c r="RDK53" s="1674">
        <f t="shared" ref="RDK53" si="6138">RDI53*(1+3.5%)</f>
        <v>2.6168412867384692E+95</v>
      </c>
      <c r="RDM53" s="1674">
        <f t="shared" ref="RDM53" si="6139">RDK53*(1+3.5%)</f>
        <v>2.7084307317743156E+95</v>
      </c>
      <c r="RDO53" s="1674">
        <f t="shared" ref="RDO53" si="6140">RDM53*(1+3.5%)</f>
        <v>2.8032258073864162E+95</v>
      </c>
      <c r="RDQ53" s="1674">
        <f t="shared" ref="RDQ53" si="6141">RDO53*(1+3.5%)</f>
        <v>2.9013387106449409E+95</v>
      </c>
      <c r="RDS53" s="1674">
        <f t="shared" ref="RDS53" si="6142">RDQ53*(1+3.5%)</f>
        <v>3.0028855655175134E+95</v>
      </c>
      <c r="RDU53" s="1674">
        <f t="shared" ref="RDU53" si="6143">RDS53*(1+3.5%)</f>
        <v>3.1079865603106264E+95</v>
      </c>
      <c r="RDW53" s="1674">
        <f t="shared" ref="RDW53" si="6144">RDU53*(1+3.5%)</f>
        <v>3.2167660899214978E+95</v>
      </c>
      <c r="RDY53" s="1674">
        <f t="shared" ref="RDY53" si="6145">RDW53*(1+3.5%)</f>
        <v>3.3293529030687502E+95</v>
      </c>
      <c r="REA53" s="1674">
        <f t="shared" ref="REA53" si="6146">RDY53*(1+3.5%)</f>
        <v>3.445880254676156E+95</v>
      </c>
      <c r="REC53" s="1674">
        <f t="shared" ref="REC53" si="6147">REA53*(1+3.5%)</f>
        <v>3.5664860635898211E+95</v>
      </c>
      <c r="REE53" s="1674">
        <f t="shared" ref="REE53" si="6148">REC53*(1+3.5%)</f>
        <v>3.6913130758154644E+95</v>
      </c>
      <c r="REG53" s="1674">
        <f t="shared" ref="REG53" si="6149">REE53*(1+3.5%)</f>
        <v>3.8205090334690052E+95</v>
      </c>
      <c r="REI53" s="1674">
        <f t="shared" ref="REI53" si="6150">REG53*(1+3.5%)</f>
        <v>3.9542268496404203E+95</v>
      </c>
      <c r="REK53" s="1674">
        <f t="shared" ref="REK53" si="6151">REI53*(1+3.5%)</f>
        <v>4.0926247893778347E+95</v>
      </c>
      <c r="REM53" s="1674">
        <f t="shared" ref="REM53" si="6152">REK53*(1+3.5%)</f>
        <v>4.2358666570060588E+95</v>
      </c>
      <c r="REO53" s="1674">
        <f t="shared" ref="REO53" si="6153">REM53*(1+3.5%)</f>
        <v>4.3841219900012703E+95</v>
      </c>
      <c r="REQ53" s="1674">
        <f t="shared" ref="REQ53" si="6154">REO53*(1+3.5%)</f>
        <v>4.5375662596513145E+95</v>
      </c>
      <c r="RES53" s="1674">
        <f t="shared" ref="RES53" si="6155">REQ53*(1+3.5%)</f>
        <v>4.6963810787391102E+95</v>
      </c>
      <c r="REU53" s="1674">
        <f t="shared" ref="REU53" si="6156">RES53*(1+3.5%)</f>
        <v>4.8607544164949784E+95</v>
      </c>
      <c r="REW53" s="1674">
        <f t="shared" ref="REW53" si="6157">REU53*(1+3.5%)</f>
        <v>5.0308808210723024E+95</v>
      </c>
      <c r="REY53" s="1674">
        <f t="shared" ref="REY53" si="6158">REW53*(1+3.5%)</f>
        <v>5.2069616498098328E+95</v>
      </c>
      <c r="RFA53" s="1674">
        <f t="shared" ref="RFA53" si="6159">REY53*(1+3.5%)</f>
        <v>5.3892053075531761E+95</v>
      </c>
      <c r="RFC53" s="1674">
        <f t="shared" ref="RFC53" si="6160">RFA53*(1+3.5%)</f>
        <v>5.5778274933175367E+95</v>
      </c>
      <c r="RFE53" s="1674">
        <f t="shared" ref="RFE53" si="6161">RFC53*(1+3.5%)</f>
        <v>5.7730514555836504E+95</v>
      </c>
      <c r="RFG53" s="1674">
        <f t="shared" ref="RFG53" si="6162">RFE53*(1+3.5%)</f>
        <v>5.9751082565290779E+95</v>
      </c>
      <c r="RFI53" s="1674">
        <f t="shared" ref="RFI53" si="6163">RFG53*(1+3.5%)</f>
        <v>6.1842370455075949E+95</v>
      </c>
      <c r="RFK53" s="1674">
        <f t="shared" ref="RFK53" si="6164">RFI53*(1+3.5%)</f>
        <v>6.4006853421003602E+95</v>
      </c>
      <c r="RFM53" s="1674">
        <f t="shared" ref="RFM53" si="6165">RFK53*(1+3.5%)</f>
        <v>6.6247093290738724E+95</v>
      </c>
      <c r="RFO53" s="1674">
        <f t="shared" ref="RFO53" si="6166">RFM53*(1+3.5%)</f>
        <v>6.8565741555914575E+95</v>
      </c>
      <c r="RFQ53" s="1674">
        <f t="shared" ref="RFQ53" si="6167">RFO53*(1+3.5%)</f>
        <v>7.0965542510371577E+95</v>
      </c>
      <c r="RFS53" s="1674">
        <f t="shared" ref="RFS53" si="6168">RFQ53*(1+3.5%)</f>
        <v>7.3449336498234574E+95</v>
      </c>
      <c r="RFU53" s="1674">
        <f t="shared" ref="RFU53" si="6169">RFS53*(1+3.5%)</f>
        <v>7.6020063275672774E+95</v>
      </c>
      <c r="RFW53" s="1674">
        <f t="shared" ref="RFW53" si="6170">RFU53*(1+3.5%)</f>
        <v>7.8680765490321315E+95</v>
      </c>
      <c r="RFY53" s="1674">
        <f t="shared" ref="RFY53" si="6171">RFW53*(1+3.5%)</f>
        <v>8.1434592282482559E+95</v>
      </c>
      <c r="RGA53" s="1674">
        <f t="shared" ref="RGA53" si="6172">RFY53*(1+3.5%)</f>
        <v>8.4284803012369448E+95</v>
      </c>
      <c r="RGC53" s="1674">
        <f t="shared" ref="RGC53" si="6173">RGA53*(1+3.5%)</f>
        <v>8.7234771117802373E+95</v>
      </c>
      <c r="RGE53" s="1674">
        <f t="shared" ref="RGE53" si="6174">RGC53*(1+3.5%)</f>
        <v>9.0287988106925446E+95</v>
      </c>
      <c r="RGG53" s="1674">
        <f t="shared" ref="RGG53" si="6175">RGE53*(1+3.5%)</f>
        <v>9.3448067690667832E+95</v>
      </c>
      <c r="RGI53" s="1674">
        <f t="shared" ref="RGI53" si="6176">RGG53*(1+3.5%)</f>
        <v>9.6718750059841193E+95</v>
      </c>
      <c r="RGK53" s="1674">
        <f t="shared" ref="RGK53" si="6177">RGI53*(1+3.5%)</f>
        <v>1.0010390631193563E+96</v>
      </c>
      <c r="RGM53" s="1674">
        <f t="shared" ref="RGM53" si="6178">RGK53*(1+3.5%)</f>
        <v>1.0360754303285336E+96</v>
      </c>
      <c r="RGO53" s="1674">
        <f t="shared" ref="RGO53" si="6179">RGM53*(1+3.5%)</f>
        <v>1.0723380703900322E+96</v>
      </c>
      <c r="RGQ53" s="1674">
        <f t="shared" ref="RGQ53" si="6180">RGO53*(1+3.5%)</f>
        <v>1.1098699028536832E+96</v>
      </c>
      <c r="RGS53" s="1674">
        <f t="shared" ref="RGS53" si="6181">RGQ53*(1+3.5%)</f>
        <v>1.1487153494535619E+96</v>
      </c>
      <c r="RGU53" s="1674">
        <f t="shared" ref="RGU53" si="6182">RGS53*(1+3.5%)</f>
        <v>1.1889203866844365E+96</v>
      </c>
      <c r="RGW53" s="1674">
        <f t="shared" ref="RGW53" si="6183">RGU53*(1+3.5%)</f>
        <v>1.2305326002183918E+96</v>
      </c>
      <c r="RGY53" s="1674">
        <f t="shared" ref="RGY53" si="6184">RGW53*(1+3.5%)</f>
        <v>1.2736012412260355E+96</v>
      </c>
      <c r="RHA53" s="1674">
        <f t="shared" ref="RHA53" si="6185">RGY53*(1+3.5%)</f>
        <v>1.3181772846689466E+96</v>
      </c>
      <c r="RHC53" s="1674">
        <f t="shared" ref="RHC53" si="6186">RHA53*(1+3.5%)</f>
        <v>1.3643134896323597E+96</v>
      </c>
      <c r="RHE53" s="1674">
        <f t="shared" ref="RHE53" si="6187">RHC53*(1+3.5%)</f>
        <v>1.4120644617694921E+96</v>
      </c>
      <c r="RHG53" s="1674">
        <f t="shared" ref="RHG53" si="6188">RHE53*(1+3.5%)</f>
        <v>1.4614867179314241E+96</v>
      </c>
      <c r="RHI53" s="1674">
        <f t="shared" ref="RHI53" si="6189">RHG53*(1+3.5%)</f>
        <v>1.5126387530590239E+96</v>
      </c>
      <c r="RHK53" s="1674">
        <f t="shared" ref="RHK53" si="6190">RHI53*(1+3.5%)</f>
        <v>1.5655811094160896E+96</v>
      </c>
      <c r="RHM53" s="1674">
        <f t="shared" ref="RHM53" si="6191">RHK53*(1+3.5%)</f>
        <v>1.6203764482456527E+96</v>
      </c>
      <c r="RHO53" s="1674">
        <f t="shared" ref="RHO53" si="6192">RHM53*(1+3.5%)</f>
        <v>1.6770896239342503E+96</v>
      </c>
      <c r="RHQ53" s="1674">
        <f t="shared" ref="RHQ53" si="6193">RHO53*(1+3.5%)</f>
        <v>1.7357877607719489E+96</v>
      </c>
      <c r="RHS53" s="1674">
        <f t="shared" ref="RHS53" si="6194">RHQ53*(1+3.5%)</f>
        <v>1.796540332398967E+96</v>
      </c>
      <c r="RHU53" s="1674">
        <f t="shared" ref="RHU53" si="6195">RHS53*(1+3.5%)</f>
        <v>1.8594192440329306E+96</v>
      </c>
      <c r="RHW53" s="1674">
        <f t="shared" ref="RHW53" si="6196">RHU53*(1+3.5%)</f>
        <v>1.9244989175740829E+96</v>
      </c>
      <c r="RHY53" s="1674">
        <f t="shared" ref="RHY53" si="6197">RHW53*(1+3.5%)</f>
        <v>1.9918563796891755E+96</v>
      </c>
      <c r="RIA53" s="1674">
        <f t="shared" ref="RIA53" si="6198">RHY53*(1+3.5%)</f>
        <v>2.0615713529782966E+96</v>
      </c>
      <c r="RIC53" s="1674">
        <f t="shared" ref="RIC53" si="6199">RIA53*(1+3.5%)</f>
        <v>2.1337263503325368E+96</v>
      </c>
      <c r="RIE53" s="1674">
        <f t="shared" ref="RIE53" si="6200">RIC53*(1+3.5%)</f>
        <v>2.2084067725941755E+96</v>
      </c>
      <c r="RIG53" s="1674">
        <f t="shared" ref="RIG53" si="6201">RIE53*(1+3.5%)</f>
        <v>2.2857010096349713E+96</v>
      </c>
      <c r="RII53" s="1674">
        <f t="shared" ref="RII53" si="6202">RIG53*(1+3.5%)</f>
        <v>2.3657005449721953E+96</v>
      </c>
      <c r="RIK53" s="1674">
        <f t="shared" ref="RIK53" si="6203">RII53*(1+3.5%)</f>
        <v>2.4485000640462219E+96</v>
      </c>
      <c r="RIM53" s="1674">
        <f t="shared" ref="RIM53" si="6204">RIK53*(1+3.5%)</f>
        <v>2.5341975662878396E+96</v>
      </c>
      <c r="RIO53" s="1674">
        <f t="shared" ref="RIO53" si="6205">RIM53*(1+3.5%)</f>
        <v>2.6228944811079139E+96</v>
      </c>
      <c r="RIQ53" s="1674">
        <f t="shared" ref="RIQ53" si="6206">RIO53*(1+3.5%)</f>
        <v>2.7146957879466905E+96</v>
      </c>
      <c r="RIS53" s="1674">
        <f t="shared" ref="RIS53" si="6207">RIQ53*(1+3.5%)</f>
        <v>2.8097101405248246E+96</v>
      </c>
      <c r="RIU53" s="1674">
        <f t="shared" ref="RIU53" si="6208">RIS53*(1+3.5%)</f>
        <v>2.9080499954431933E+96</v>
      </c>
      <c r="RIW53" s="1674">
        <f t="shared" ref="RIW53" si="6209">RIU53*(1+3.5%)</f>
        <v>3.0098317452837049E+96</v>
      </c>
      <c r="RIY53" s="1674">
        <f t="shared" ref="RIY53" si="6210">RIW53*(1+3.5%)</f>
        <v>3.1151758563686343E+96</v>
      </c>
      <c r="RJA53" s="1674">
        <f t="shared" ref="RJA53" si="6211">RIY53*(1+3.5%)</f>
        <v>3.2242070113415362E+96</v>
      </c>
      <c r="RJC53" s="1674">
        <f t="shared" ref="RJC53" si="6212">RJA53*(1+3.5%)</f>
        <v>3.3370542567384898E+96</v>
      </c>
      <c r="RJE53" s="1674">
        <f t="shared" ref="RJE53" si="6213">RJC53*(1+3.5%)</f>
        <v>3.4538511557243369E+96</v>
      </c>
      <c r="RJG53" s="1674">
        <f t="shared" ref="RJG53" si="6214">RJE53*(1+3.5%)</f>
        <v>3.5747359461746885E+96</v>
      </c>
      <c r="RJI53" s="1674">
        <f t="shared" ref="RJI53" si="6215">RJG53*(1+3.5%)</f>
        <v>3.6998517042908026E+96</v>
      </c>
      <c r="RJK53" s="1674">
        <f t="shared" ref="RJK53" si="6216">RJI53*(1+3.5%)</f>
        <v>3.8293465139409801E+96</v>
      </c>
      <c r="RJM53" s="1674">
        <f t="shared" ref="RJM53" si="6217">RJK53*(1+3.5%)</f>
        <v>3.963373641928914E+96</v>
      </c>
      <c r="RJO53" s="1674">
        <f t="shared" ref="RJO53" si="6218">RJM53*(1+3.5%)</f>
        <v>4.1020917193964257E+96</v>
      </c>
      <c r="RJQ53" s="1674">
        <f t="shared" ref="RJQ53" si="6219">RJO53*(1+3.5%)</f>
        <v>4.2456649295753003E+96</v>
      </c>
      <c r="RJS53" s="1674">
        <f t="shared" ref="RJS53" si="6220">RJQ53*(1+3.5%)</f>
        <v>4.3942632021104359E+96</v>
      </c>
      <c r="RJU53" s="1674">
        <f t="shared" ref="RJU53" si="6221">RJS53*(1+3.5%)</f>
        <v>4.5480624141843004E+96</v>
      </c>
      <c r="RJW53" s="1674">
        <f t="shared" ref="RJW53" si="6222">RJU53*(1+3.5%)</f>
        <v>4.7072445986807507E+96</v>
      </c>
      <c r="RJY53" s="1674">
        <f t="shared" ref="RJY53" si="6223">RJW53*(1+3.5%)</f>
        <v>4.8719981596345768E+96</v>
      </c>
      <c r="RKA53" s="1674">
        <f t="shared" ref="RKA53" si="6224">RJY53*(1+3.5%)</f>
        <v>5.0425180952217862E+96</v>
      </c>
      <c r="RKC53" s="1674">
        <f t="shared" ref="RKC53" si="6225">RKA53*(1+3.5%)</f>
        <v>5.2190062285545484E+96</v>
      </c>
      <c r="RKE53" s="1674">
        <f t="shared" ref="RKE53" si="6226">RKC53*(1+3.5%)</f>
        <v>5.4016714465539569E+96</v>
      </c>
      <c r="RKG53" s="1674">
        <f t="shared" ref="RKG53" si="6227">RKE53*(1+3.5%)</f>
        <v>5.5907299471833449E+96</v>
      </c>
      <c r="RKI53" s="1674">
        <f t="shared" ref="RKI53" si="6228">RKG53*(1+3.5%)</f>
        <v>5.7864054953347615E+96</v>
      </c>
      <c r="RKK53" s="1674">
        <f t="shared" ref="RKK53" si="6229">RKI53*(1+3.5%)</f>
        <v>5.9889296876714775E+96</v>
      </c>
      <c r="RKM53" s="1674">
        <f t="shared" ref="RKM53" si="6230">RKK53*(1+3.5%)</f>
        <v>6.1985422267399786E+96</v>
      </c>
      <c r="RKO53" s="1674">
        <f t="shared" ref="RKO53" si="6231">RKM53*(1+3.5%)</f>
        <v>6.4154912046758777E+96</v>
      </c>
      <c r="RKQ53" s="1674">
        <f t="shared" ref="RKQ53" si="6232">RKO53*(1+3.5%)</f>
        <v>6.6400333968395331E+96</v>
      </c>
      <c r="RKS53" s="1674">
        <f t="shared" ref="RKS53" si="6233">RKQ53*(1+3.5%)</f>
        <v>6.8724345657289158E+96</v>
      </c>
      <c r="RKU53" s="1674">
        <f t="shared" ref="RKU53" si="6234">RKS53*(1+3.5%)</f>
        <v>7.1129697755294268E+96</v>
      </c>
      <c r="RKW53" s="1674">
        <f t="shared" ref="RKW53" si="6235">RKU53*(1+3.5%)</f>
        <v>7.3619237176729566E+96</v>
      </c>
      <c r="RKY53" s="1674">
        <f t="shared" ref="RKY53" si="6236">RKW53*(1+3.5%)</f>
        <v>7.6195910477915096E+96</v>
      </c>
      <c r="RLA53" s="1674">
        <f t="shared" ref="RLA53" si="6237">RKY53*(1+3.5%)</f>
        <v>7.8862767344642117E+96</v>
      </c>
      <c r="RLC53" s="1674">
        <f t="shared" ref="RLC53" si="6238">RLA53*(1+3.5%)</f>
        <v>8.1622964201704585E+96</v>
      </c>
      <c r="RLE53" s="1674">
        <f t="shared" ref="RLE53" si="6239">RLC53*(1+3.5%)</f>
        <v>8.4479767948764235E+96</v>
      </c>
      <c r="RLG53" s="1674">
        <f t="shared" ref="RLG53" si="6240">RLE53*(1+3.5%)</f>
        <v>8.7436559826970974E+96</v>
      </c>
      <c r="RLI53" s="1674">
        <f t="shared" ref="RLI53" si="6241">RLG53*(1+3.5%)</f>
        <v>9.0496839420914958E+96</v>
      </c>
      <c r="RLK53" s="1674">
        <f t="shared" ref="RLK53" si="6242">RLI53*(1+3.5%)</f>
        <v>9.3664228800646968E+96</v>
      </c>
      <c r="RLM53" s="1674">
        <f t="shared" ref="RLM53" si="6243">RLK53*(1+3.5%)</f>
        <v>9.6942476808669604E+96</v>
      </c>
      <c r="RLO53" s="1674">
        <f t="shared" ref="RLO53" si="6244">RLM53*(1+3.5%)</f>
        <v>1.0033546349697304E+97</v>
      </c>
      <c r="RLQ53" s="1674">
        <f t="shared" ref="RLQ53" si="6245">RLO53*(1+3.5%)</f>
        <v>1.0384720471936709E+97</v>
      </c>
      <c r="RLS53" s="1674">
        <f t="shared" ref="RLS53" si="6246">RLQ53*(1+3.5%)</f>
        <v>1.0748185688454493E+97</v>
      </c>
      <c r="RLU53" s="1674">
        <f t="shared" ref="RLU53" si="6247">RLS53*(1+3.5%)</f>
        <v>1.11243721875504E+97</v>
      </c>
      <c r="RLW53" s="1674">
        <f t="shared" ref="RLW53" si="6248">RLU53*(1+3.5%)</f>
        <v>1.1513725214114663E+97</v>
      </c>
      <c r="RLY53" s="1674">
        <f t="shared" ref="RLY53" si="6249">RLW53*(1+3.5%)</f>
        <v>1.1916705596608675E+97</v>
      </c>
      <c r="RMA53" s="1674">
        <f t="shared" ref="RMA53" si="6250">RLY53*(1+3.5%)</f>
        <v>1.2333790292489978E+97</v>
      </c>
      <c r="RMC53" s="1674">
        <f t="shared" ref="RMC53" si="6251">RMA53*(1+3.5%)</f>
        <v>1.2765472952727126E+97</v>
      </c>
      <c r="RME53" s="1674">
        <f t="shared" ref="RME53" si="6252">RMC53*(1+3.5%)</f>
        <v>1.3212264506072575E+97</v>
      </c>
      <c r="RMG53" s="1674">
        <f t="shared" ref="RMG53" si="6253">RME53*(1+3.5%)</f>
        <v>1.3674693763785113E+97</v>
      </c>
      <c r="RMI53" s="1674">
        <f t="shared" ref="RMI53" si="6254">RMG53*(1+3.5%)</f>
        <v>1.4153308045517591E+97</v>
      </c>
      <c r="RMK53" s="1674">
        <f t="shared" ref="RMK53" si="6255">RMI53*(1+3.5%)</f>
        <v>1.4648673827110706E+97</v>
      </c>
      <c r="RMM53" s="1674">
        <f t="shared" ref="RMM53" si="6256">RMK53*(1+3.5%)</f>
        <v>1.516137741105958E+97</v>
      </c>
      <c r="RMO53" s="1674">
        <f t="shared" ref="RMO53" si="6257">RMM53*(1+3.5%)</f>
        <v>1.5692025620446664E+97</v>
      </c>
      <c r="RMQ53" s="1674">
        <f t="shared" ref="RMQ53" si="6258">RMO53*(1+3.5%)</f>
        <v>1.6241246517162296E+97</v>
      </c>
      <c r="RMS53" s="1674">
        <f t="shared" ref="RMS53" si="6259">RMQ53*(1+3.5%)</f>
        <v>1.6809690145262976E+97</v>
      </c>
      <c r="RMU53" s="1674">
        <f t="shared" ref="RMU53" si="6260">RMS53*(1+3.5%)</f>
        <v>1.7398029300347178E+97</v>
      </c>
      <c r="RMW53" s="1674">
        <f t="shared" ref="RMW53" si="6261">RMU53*(1+3.5%)</f>
        <v>1.8006960325859328E+97</v>
      </c>
      <c r="RMY53" s="1674">
        <f t="shared" ref="RMY53" si="6262">RMW53*(1+3.5%)</f>
        <v>1.8637203937264403E+97</v>
      </c>
      <c r="RNA53" s="1674">
        <f t="shared" ref="RNA53" si="6263">RMY53*(1+3.5%)</f>
        <v>1.9289506075068657E+97</v>
      </c>
      <c r="RNC53" s="1674">
        <f t="shared" ref="RNC53" si="6264">RNA53*(1+3.5%)</f>
        <v>1.9964638787696059E+97</v>
      </c>
      <c r="RNE53" s="1674">
        <f t="shared" ref="RNE53" si="6265">RNC53*(1+3.5%)</f>
        <v>2.0663401145265421E+97</v>
      </c>
      <c r="RNG53" s="1674">
        <f t="shared" ref="RNG53" si="6266">RNE53*(1+3.5%)</f>
        <v>2.1386620185349708E+97</v>
      </c>
      <c r="RNI53" s="1674">
        <f t="shared" ref="RNI53" si="6267">RNG53*(1+3.5%)</f>
        <v>2.2135151891836946E+97</v>
      </c>
      <c r="RNK53" s="1674">
        <f t="shared" ref="RNK53" si="6268">RNI53*(1+3.5%)</f>
        <v>2.2909882208051238E+97</v>
      </c>
      <c r="RNM53" s="1674">
        <f t="shared" ref="RNM53" si="6269">RNK53*(1+3.5%)</f>
        <v>2.3711728085333028E+97</v>
      </c>
      <c r="RNO53" s="1674">
        <f t="shared" ref="RNO53" si="6270">RNM53*(1+3.5%)</f>
        <v>2.4541638568319683E+97</v>
      </c>
      <c r="RNQ53" s="1674">
        <f t="shared" ref="RNQ53" si="6271">RNO53*(1+3.5%)</f>
        <v>2.5400595918210868E+97</v>
      </c>
      <c r="RNS53" s="1674">
        <f t="shared" ref="RNS53" si="6272">RNQ53*(1+3.5%)</f>
        <v>2.6289616775348248E+97</v>
      </c>
      <c r="RNU53" s="1674">
        <f t="shared" ref="RNU53" si="6273">RNS53*(1+3.5%)</f>
        <v>2.7209753362485434E+97</v>
      </c>
      <c r="RNW53" s="1674">
        <f t="shared" ref="RNW53" si="6274">RNU53*(1+3.5%)</f>
        <v>2.8162094730172424E+97</v>
      </c>
      <c r="RNY53" s="1674">
        <f t="shared" ref="RNY53" si="6275">RNW53*(1+3.5%)</f>
        <v>2.9147768045728454E+97</v>
      </c>
      <c r="ROA53" s="1674">
        <f t="shared" ref="ROA53" si="6276">RNY53*(1+3.5%)</f>
        <v>3.0167939927328946E+97</v>
      </c>
      <c r="ROC53" s="1674">
        <f t="shared" ref="ROC53" si="6277">ROA53*(1+3.5%)</f>
        <v>3.1223817824785458E+97</v>
      </c>
      <c r="ROE53" s="1674">
        <f t="shared" ref="ROE53" si="6278">ROC53*(1+3.5%)</f>
        <v>3.2316651448652946E+97</v>
      </c>
      <c r="ROG53" s="1674">
        <f t="shared" ref="ROG53" si="6279">ROE53*(1+3.5%)</f>
        <v>3.3447734249355796E+97</v>
      </c>
      <c r="ROI53" s="1674">
        <f t="shared" ref="ROI53" si="6280">ROG53*(1+3.5%)</f>
        <v>3.4618404948083246E+97</v>
      </c>
      <c r="ROK53" s="1674">
        <f t="shared" ref="ROK53" si="6281">ROI53*(1+3.5%)</f>
        <v>3.5830049121266159E+97</v>
      </c>
      <c r="ROM53" s="1674">
        <f t="shared" ref="ROM53" si="6282">ROK53*(1+3.5%)</f>
        <v>3.7084100840510471E+97</v>
      </c>
      <c r="ROO53" s="1674">
        <f t="shared" ref="ROO53" si="6283">ROM53*(1+3.5%)</f>
        <v>3.8382044369928337E+97</v>
      </c>
      <c r="ROQ53" s="1674">
        <f t="shared" ref="ROQ53" si="6284">ROO53*(1+3.5%)</f>
        <v>3.9725415922875829E+97</v>
      </c>
      <c r="ROS53" s="1674">
        <f t="shared" ref="ROS53" si="6285">ROQ53*(1+3.5%)</f>
        <v>4.1115805480176476E+97</v>
      </c>
      <c r="ROU53" s="1674">
        <f t="shared" ref="ROU53" si="6286">ROS53*(1+3.5%)</f>
        <v>4.2554858671982653E+97</v>
      </c>
      <c r="ROW53" s="1674">
        <f t="shared" ref="ROW53" si="6287">ROU53*(1+3.5%)</f>
        <v>4.4044278725502042E+97</v>
      </c>
      <c r="ROY53" s="1674">
        <f t="shared" ref="ROY53" si="6288">ROW53*(1+3.5%)</f>
        <v>4.558582848089461E+97</v>
      </c>
      <c r="RPA53" s="1674">
        <f t="shared" ref="RPA53" si="6289">ROY53*(1+3.5%)</f>
        <v>4.718133247772592E+97</v>
      </c>
      <c r="RPC53" s="1674">
        <f t="shared" ref="RPC53" si="6290">RPA53*(1+3.5%)</f>
        <v>4.8832679114446324E+97</v>
      </c>
      <c r="RPE53" s="1674">
        <f t="shared" ref="RPE53" si="6291">RPC53*(1+3.5%)</f>
        <v>5.0541822883451944E+97</v>
      </c>
      <c r="RPG53" s="1674">
        <f t="shared" ref="RPG53" si="6292">RPE53*(1+3.5%)</f>
        <v>5.2310786684372757E+97</v>
      </c>
      <c r="RPI53" s="1674">
        <f t="shared" ref="RPI53" si="6293">RPG53*(1+3.5%)</f>
        <v>5.4141664218325798E+97</v>
      </c>
      <c r="RPK53" s="1674">
        <f t="shared" ref="RPK53" si="6294">RPI53*(1+3.5%)</f>
        <v>5.6036622465967198E+97</v>
      </c>
      <c r="RPM53" s="1674">
        <f t="shared" ref="RPM53" si="6295">RPK53*(1+3.5%)</f>
        <v>5.7997904252276047E+97</v>
      </c>
      <c r="RPO53" s="1674">
        <f t="shared" ref="RPO53" si="6296">RPM53*(1+3.5%)</f>
        <v>6.00278309011057E+97</v>
      </c>
      <c r="RPQ53" s="1674">
        <f t="shared" ref="RPQ53" si="6297">RPO53*(1+3.5%)</f>
        <v>6.2128804982644393E+97</v>
      </c>
      <c r="RPS53" s="1674">
        <f t="shared" ref="RPS53" si="6298">RPQ53*(1+3.5%)</f>
        <v>6.4303313157036945E+97</v>
      </c>
      <c r="RPU53" s="1674">
        <f t="shared" ref="RPU53" si="6299">RPS53*(1+3.5%)</f>
        <v>6.6553929117533233E+97</v>
      </c>
      <c r="RPW53" s="1674">
        <f t="shared" ref="RPW53" si="6300">RPU53*(1+3.5%)</f>
        <v>6.8883316636646886E+97</v>
      </c>
      <c r="RPY53" s="1674">
        <f t="shared" ref="RPY53" si="6301">RPW53*(1+3.5%)</f>
        <v>7.1294232718929526E+97</v>
      </c>
      <c r="RQA53" s="1674">
        <f t="shared" ref="RQA53" si="6302">RPY53*(1+3.5%)</f>
        <v>7.3789530864092055E+97</v>
      </c>
      <c r="RQC53" s="1674">
        <f t="shared" ref="RQC53" si="6303">RQA53*(1+3.5%)</f>
        <v>7.6372164444335268E+97</v>
      </c>
      <c r="RQE53" s="1674">
        <f t="shared" ref="RQE53" si="6304">RQC53*(1+3.5%)</f>
        <v>7.9045190199887E+97</v>
      </c>
      <c r="RQG53" s="1674">
        <f t="shared" ref="RQG53" si="6305">RQE53*(1+3.5%)</f>
        <v>8.1811771856883034E+97</v>
      </c>
      <c r="RQI53" s="1674">
        <f t="shared" ref="RQI53" si="6306">RQG53*(1+3.5%)</f>
        <v>8.4675183871873927E+97</v>
      </c>
      <c r="RQK53" s="1674">
        <f t="shared" ref="RQK53" si="6307">RQI53*(1+3.5%)</f>
        <v>8.76388153073895E+97</v>
      </c>
      <c r="RQM53" s="1674">
        <f t="shared" ref="RQM53" si="6308">RQK53*(1+3.5%)</f>
        <v>9.070617384314812E+97</v>
      </c>
      <c r="RQO53" s="1674">
        <f t="shared" ref="RQO53" si="6309">RQM53*(1+3.5%)</f>
        <v>9.3880889927658293E+97</v>
      </c>
      <c r="RQQ53" s="1674">
        <f t="shared" ref="RQQ53" si="6310">RQO53*(1+3.5%)</f>
        <v>9.7166721075126329E+97</v>
      </c>
      <c r="RQS53" s="1674">
        <f t="shared" ref="RQS53" si="6311">RQQ53*(1+3.5%)</f>
        <v>1.0056755631275575E+98</v>
      </c>
      <c r="RQU53" s="1674">
        <f t="shared" ref="RQU53" si="6312">RQS53*(1+3.5%)</f>
        <v>1.0408742078370219E+98</v>
      </c>
      <c r="RQW53" s="1674">
        <f t="shared" ref="RQW53" si="6313">RQU53*(1+3.5%)</f>
        <v>1.0773048051113175E+98</v>
      </c>
      <c r="RQY53" s="1674">
        <f t="shared" ref="RQY53" si="6314">RQW53*(1+3.5%)</f>
        <v>1.1150104732902135E+98</v>
      </c>
      <c r="RRA53" s="1674">
        <f t="shared" ref="RRA53" si="6315">RQY53*(1+3.5%)</f>
        <v>1.1540358398553708E+98</v>
      </c>
      <c r="RRC53" s="1674">
        <f t="shared" ref="RRC53" si="6316">RRA53*(1+3.5%)</f>
        <v>1.1944270942503087E+98</v>
      </c>
      <c r="RRE53" s="1674">
        <f t="shared" ref="RRE53" si="6317">RRC53*(1+3.5%)</f>
        <v>1.2362320425490693E+98</v>
      </c>
      <c r="RRG53" s="1674">
        <f t="shared" ref="RRG53" si="6318">RRE53*(1+3.5%)</f>
        <v>1.2795001640382866E+98</v>
      </c>
      <c r="RRI53" s="1674">
        <f t="shared" ref="RRI53" si="6319">RRG53*(1+3.5%)</f>
        <v>1.3242826697796265E+98</v>
      </c>
      <c r="RRK53" s="1674">
        <f t="shared" ref="RRK53" si="6320">RRI53*(1+3.5%)</f>
        <v>1.3706325632219134E+98</v>
      </c>
      <c r="RRM53" s="1674">
        <f t="shared" ref="RRM53" si="6321">RRK53*(1+3.5%)</f>
        <v>1.4186047029346802E+98</v>
      </c>
      <c r="RRO53" s="1674">
        <f t="shared" ref="RRO53" si="6322">RRM53*(1+3.5%)</f>
        <v>1.4682558675373938E+98</v>
      </c>
      <c r="RRQ53" s="1674">
        <f t="shared" ref="RRQ53" si="6323">RRO53*(1+3.5%)</f>
        <v>1.5196448229012026E+98</v>
      </c>
      <c r="RRS53" s="1674">
        <f t="shared" ref="RRS53" si="6324">RRQ53*(1+3.5%)</f>
        <v>1.5728323917027445E+98</v>
      </c>
      <c r="RRU53" s="1674">
        <f t="shared" ref="RRU53" si="6325">RRS53*(1+3.5%)</f>
        <v>1.6278815254123403E+98</v>
      </c>
      <c r="RRW53" s="1674">
        <f t="shared" ref="RRW53" si="6326">RRU53*(1+3.5%)</f>
        <v>1.6848573788017721E+98</v>
      </c>
      <c r="RRY53" s="1674">
        <f t="shared" ref="RRY53" si="6327">RRW53*(1+3.5%)</f>
        <v>1.7438273870598339E+98</v>
      </c>
      <c r="RSA53" s="1674">
        <f t="shared" ref="RSA53" si="6328">RRY53*(1+3.5%)</f>
        <v>1.8048613456069278E+98</v>
      </c>
      <c r="RSC53" s="1674">
        <f t="shared" ref="RSC53" si="6329">RSA53*(1+3.5%)</f>
        <v>1.86803149270317E+98</v>
      </c>
      <c r="RSE53" s="1674">
        <f t="shared" ref="RSE53" si="6330">RSC53*(1+3.5%)</f>
        <v>1.9334125949477808E+98</v>
      </c>
      <c r="RSG53" s="1674">
        <f t="shared" ref="RSG53" si="6331">RSE53*(1+3.5%)</f>
        <v>2.0010820357709531E+98</v>
      </c>
      <c r="RSI53" s="1674">
        <f t="shared" ref="RSI53" si="6332">RSG53*(1+3.5%)</f>
        <v>2.0711199070229363E+98</v>
      </c>
      <c r="RSK53" s="1674">
        <f t="shared" ref="RSK53" si="6333">RSI53*(1+3.5%)</f>
        <v>2.1436091037687389E+98</v>
      </c>
      <c r="RSM53" s="1674">
        <f t="shared" ref="RSM53" si="6334">RSK53*(1+3.5%)</f>
        <v>2.2186354224006445E+98</v>
      </c>
      <c r="RSO53" s="1674">
        <f t="shared" ref="RSO53" si="6335">RSM53*(1+3.5%)</f>
        <v>2.2962876621846669E+98</v>
      </c>
      <c r="RSQ53" s="1674">
        <f t="shared" ref="RSQ53" si="6336">RSO53*(1+3.5%)</f>
        <v>2.3766577303611301E+98</v>
      </c>
      <c r="RSS53" s="1674">
        <f t="shared" ref="RSS53" si="6337">RSQ53*(1+3.5%)</f>
        <v>2.4598407509237694E+98</v>
      </c>
      <c r="RSU53" s="1674">
        <f t="shared" ref="RSU53" si="6338">RSS53*(1+3.5%)</f>
        <v>2.5459351772061011E+98</v>
      </c>
      <c r="RSW53" s="1674">
        <f t="shared" ref="RSW53" si="6339">RSU53*(1+3.5%)</f>
        <v>2.6350429084083143E+98</v>
      </c>
      <c r="RSY53" s="1674">
        <f t="shared" ref="RSY53" si="6340">RSW53*(1+3.5%)</f>
        <v>2.7272694102026052E+98</v>
      </c>
      <c r="RTA53" s="1674">
        <f t="shared" ref="RTA53" si="6341">RSY53*(1+3.5%)</f>
        <v>2.8227238395596964E+98</v>
      </c>
      <c r="RTC53" s="1674">
        <f t="shared" ref="RTC53" si="6342">RTA53*(1+3.5%)</f>
        <v>2.9215191739442858E+98</v>
      </c>
      <c r="RTE53" s="1674">
        <f t="shared" ref="RTE53" si="6343">RTC53*(1+3.5%)</f>
        <v>3.0237723450323354E+98</v>
      </c>
      <c r="RTG53" s="1674">
        <f t="shared" ref="RTG53" si="6344">RTE53*(1+3.5%)</f>
        <v>3.1296043771084671E+98</v>
      </c>
      <c r="RTI53" s="1674">
        <f t="shared" ref="RTI53" si="6345">RTG53*(1+3.5%)</f>
        <v>3.2391405303072635E+98</v>
      </c>
      <c r="RTK53" s="1674">
        <f t="shared" ref="RTK53" si="6346">RTI53*(1+3.5%)</f>
        <v>3.3525104488680174E+98</v>
      </c>
      <c r="RTM53" s="1674">
        <f t="shared" ref="RTM53" si="6347">RTK53*(1+3.5%)</f>
        <v>3.469848314578398E+98</v>
      </c>
      <c r="RTO53" s="1674">
        <f t="shared" ref="RTO53" si="6348">RTM53*(1+3.5%)</f>
        <v>3.5912930055886414E+98</v>
      </c>
      <c r="RTQ53" s="1674">
        <f t="shared" ref="RTQ53" si="6349">RTO53*(1+3.5%)</f>
        <v>3.7169882607842438E+98</v>
      </c>
      <c r="RTS53" s="1674">
        <f t="shared" ref="RTS53" si="6350">RTQ53*(1+3.5%)</f>
        <v>3.8470828499116922E+98</v>
      </c>
      <c r="RTU53" s="1674">
        <f t="shared" ref="RTU53" si="6351">RTS53*(1+3.5%)</f>
        <v>3.9817307496586011E+98</v>
      </c>
      <c r="RTW53" s="1674">
        <f t="shared" ref="RTW53" si="6352">RTU53*(1+3.5%)</f>
        <v>4.1210913258966518E+98</v>
      </c>
      <c r="RTY53" s="1674">
        <f t="shared" ref="RTY53" si="6353">RTW53*(1+3.5%)</f>
        <v>4.265329522303034E+98</v>
      </c>
      <c r="RUA53" s="1674">
        <f t="shared" ref="RUA53" si="6354">RTY53*(1+3.5%)</f>
        <v>4.4146160555836397E+98</v>
      </c>
      <c r="RUC53" s="1674">
        <f t="shared" ref="RUC53" si="6355">RUA53*(1+3.5%)</f>
        <v>4.569127617529067E+98</v>
      </c>
      <c r="RUE53" s="1674">
        <f t="shared" ref="RUE53" si="6356">RUC53*(1+3.5%)</f>
        <v>4.7290470841425838E+98</v>
      </c>
      <c r="RUG53" s="1674">
        <f t="shared" ref="RUG53" si="6357">RUE53*(1+3.5%)</f>
        <v>4.8945637320875737E+98</v>
      </c>
      <c r="RUI53" s="1674">
        <f t="shared" ref="RUI53" si="6358">RUG53*(1+3.5%)</f>
        <v>5.0658734627106385E+98</v>
      </c>
      <c r="RUK53" s="1674">
        <f t="shared" ref="RUK53" si="6359">RUI53*(1+3.5%)</f>
        <v>5.2431790339055107E+98</v>
      </c>
      <c r="RUM53" s="1674">
        <f t="shared" ref="RUM53" si="6360">RUK53*(1+3.5%)</f>
        <v>5.4266903000922033E+98</v>
      </c>
      <c r="RUO53" s="1674">
        <f t="shared" ref="RUO53" si="6361">RUM53*(1+3.5%)</f>
        <v>5.6166244605954303E+98</v>
      </c>
      <c r="RUQ53" s="1674">
        <f t="shared" ref="RUQ53" si="6362">RUO53*(1+3.5%)</f>
        <v>5.8132063167162694E+98</v>
      </c>
      <c r="RUS53" s="1674">
        <f t="shared" ref="RUS53" si="6363">RUQ53*(1+3.5%)</f>
        <v>6.0166685378013384E+98</v>
      </c>
      <c r="RUU53" s="1674">
        <f t="shared" ref="RUU53" si="6364">RUS53*(1+3.5%)</f>
        <v>6.2272519366243845E+98</v>
      </c>
      <c r="RUW53" s="1674">
        <f t="shared" ref="RUW53" si="6365">RUU53*(1+3.5%)</f>
        <v>6.4452057544062369E+98</v>
      </c>
      <c r="RUY53" s="1674">
        <f t="shared" ref="RUY53" si="6366">RUW53*(1+3.5%)</f>
        <v>6.6707879558104548E+98</v>
      </c>
      <c r="RVA53" s="1674">
        <f t="shared" ref="RVA53" si="6367">RUY53*(1+3.5%)</f>
        <v>6.9042655342638201E+98</v>
      </c>
      <c r="RVC53" s="1674">
        <f t="shared" ref="RVC53" si="6368">RVA53*(1+3.5%)</f>
        <v>7.145914827963053E+98</v>
      </c>
      <c r="RVE53" s="1674">
        <f t="shared" ref="RVE53" si="6369">RVC53*(1+3.5%)</f>
        <v>7.396021846941759E+98</v>
      </c>
      <c r="RVG53" s="1674">
        <f t="shared" ref="RVG53" si="6370">RVE53*(1+3.5%)</f>
        <v>7.6548826115847195E+98</v>
      </c>
      <c r="RVI53" s="1674">
        <f t="shared" ref="RVI53" si="6371">RVG53*(1+3.5%)</f>
        <v>7.9228035029901839E+98</v>
      </c>
      <c r="RVK53" s="1674">
        <f t="shared" ref="RVK53" si="6372">RVI53*(1+3.5%)</f>
        <v>8.2001016255948395E+98</v>
      </c>
      <c r="RVM53" s="1674">
        <f t="shared" ref="RVM53" si="6373">RVK53*(1+3.5%)</f>
        <v>8.4871051824906588E+98</v>
      </c>
      <c r="RVO53" s="1674">
        <f t="shared" ref="RVO53" si="6374">RVM53*(1+3.5%)</f>
        <v>8.7841538638778317E+98</v>
      </c>
      <c r="RVQ53" s="1674">
        <f t="shared" ref="RVQ53" si="6375">RVO53*(1+3.5%)</f>
        <v>9.0915992491135549E+98</v>
      </c>
      <c r="RVS53" s="1674">
        <f t="shared" ref="RVS53" si="6376">RVQ53*(1+3.5%)</f>
        <v>9.4098052228325289E+98</v>
      </c>
      <c r="RVU53" s="1674">
        <f t="shared" ref="RVU53" si="6377">RVS53*(1+3.5%)</f>
        <v>9.7391484056316663E+98</v>
      </c>
      <c r="RVW53" s="1674">
        <f t="shared" ref="RVW53" si="6378">RVU53*(1+3.5%)</f>
        <v>1.0080018599828774E+99</v>
      </c>
      <c r="RVY53" s="1674">
        <f t="shared" ref="RVY53" si="6379">RVW53*(1+3.5%)</f>
        <v>1.043281925082278E+99</v>
      </c>
      <c r="RWA53" s="1674">
        <f t="shared" ref="RWA53" si="6380">RVY53*(1+3.5%)</f>
        <v>1.0797967924601577E+99</v>
      </c>
      <c r="RWC53" s="1674">
        <f t="shared" ref="RWC53" si="6381">RWA53*(1+3.5%)</f>
        <v>1.1175896801962631E+99</v>
      </c>
      <c r="RWE53" s="1674">
        <f t="shared" ref="RWE53" si="6382">RWC53*(1+3.5%)</f>
        <v>1.1567053190031321E+99</v>
      </c>
      <c r="RWG53" s="1674">
        <f t="shared" ref="RWG53" si="6383">RWE53*(1+3.5%)</f>
        <v>1.1971900051682417E+99</v>
      </c>
      <c r="RWI53" s="1674">
        <f t="shared" ref="RWI53" si="6384">RWG53*(1+3.5%)</f>
        <v>1.23909165534913E+99</v>
      </c>
      <c r="RWK53" s="1674">
        <f t="shared" ref="RWK53" si="6385">RWI53*(1+3.5%)</f>
        <v>1.2824598632863494E+99</v>
      </c>
      <c r="RWM53" s="1674">
        <f t="shared" ref="RWM53" si="6386">RWK53*(1+3.5%)</f>
        <v>1.3273459585013715E+99</v>
      </c>
      <c r="RWO53" s="1674">
        <f t="shared" ref="RWO53" si="6387">RWM53*(1+3.5%)</f>
        <v>1.3738030670489193E+99</v>
      </c>
      <c r="RWQ53" s="1674">
        <f t="shared" ref="RWQ53" si="6388">RWO53*(1+3.5%)</f>
        <v>1.4218861743956314E+99</v>
      </c>
      <c r="RWS53" s="1674">
        <f t="shared" ref="RWS53" si="6389">RWQ53*(1+3.5%)</f>
        <v>1.4716521904994785E+99</v>
      </c>
      <c r="RWU53" s="1674">
        <f t="shared" ref="RWU53" si="6390">RWS53*(1+3.5%)</f>
        <v>1.5231600171669601E+99</v>
      </c>
      <c r="RWW53" s="1674">
        <f t="shared" ref="RWW53" si="6391">RWU53*(1+3.5%)</f>
        <v>1.5764706177678037E+99</v>
      </c>
      <c r="RWY53" s="1674">
        <f t="shared" ref="RWY53" si="6392">RWW53*(1+3.5%)</f>
        <v>1.6316470893896768E+99</v>
      </c>
      <c r="RXA53" s="1674">
        <f t="shared" ref="RXA53" si="6393">RWY53*(1+3.5%)</f>
        <v>1.6887547375183152E+99</v>
      </c>
      <c r="RXC53" s="1674">
        <f t="shared" ref="RXC53" si="6394">RXA53*(1+3.5%)</f>
        <v>1.747861153331456E+99</v>
      </c>
      <c r="RXE53" s="1674">
        <f t="shared" ref="RXE53" si="6395">RXC53*(1+3.5%)</f>
        <v>1.8090362936980568E+99</v>
      </c>
      <c r="RXG53" s="1674">
        <f t="shared" ref="RXG53" si="6396">RXE53*(1+3.5%)</f>
        <v>1.8723525639774887E+99</v>
      </c>
      <c r="RXI53" s="1674">
        <f t="shared" ref="RXI53" si="6397">RXG53*(1+3.5%)</f>
        <v>1.9378849037167006E+99</v>
      </c>
      <c r="RXK53" s="1674">
        <f t="shared" ref="RXK53" si="6398">RXI53*(1+3.5%)</f>
        <v>2.0057108753467849E+99</v>
      </c>
      <c r="RXM53" s="1674">
        <f t="shared" ref="RXM53" si="6399">RXK53*(1+3.5%)</f>
        <v>2.0759107559839223E+99</v>
      </c>
      <c r="RXO53" s="1674">
        <f t="shared" ref="RXO53" si="6400">RXM53*(1+3.5%)</f>
        <v>2.1485676324433593E+99</v>
      </c>
      <c r="RXQ53" s="1674">
        <f t="shared" ref="RXQ53" si="6401">RXO53*(1+3.5%)</f>
        <v>2.223767499578877E+99</v>
      </c>
      <c r="RXS53" s="1674">
        <f t="shared" ref="RXS53" si="6402">RXQ53*(1+3.5%)</f>
        <v>2.3015993620641375E+99</v>
      </c>
      <c r="RXU53" s="1674">
        <f t="shared" ref="RXU53" si="6403">RXS53*(1+3.5%)</f>
        <v>2.3821553397363822E+99</v>
      </c>
      <c r="RXW53" s="1674">
        <f t="shared" ref="RXW53" si="6404">RXU53*(1+3.5%)</f>
        <v>2.4655307766271554E+99</v>
      </c>
      <c r="RXY53" s="1674">
        <f t="shared" ref="RXY53" si="6405">RXW53*(1+3.5%)</f>
        <v>2.5518243538091056E+99</v>
      </c>
      <c r="RYA53" s="1674">
        <f t="shared" ref="RYA53" si="6406">RXY53*(1+3.5%)</f>
        <v>2.6411382061924239E+99</v>
      </c>
      <c r="RYC53" s="1674">
        <f t="shared" ref="RYC53" si="6407">RYA53*(1+3.5%)</f>
        <v>2.7335780434091587E+99</v>
      </c>
      <c r="RYE53" s="1674">
        <f t="shared" ref="RYE53" si="6408">RYC53*(1+3.5%)</f>
        <v>2.8292532749284789E+99</v>
      </c>
      <c r="RYG53" s="1674">
        <f t="shared" ref="RYG53" si="6409">RYE53*(1+3.5%)</f>
        <v>2.9282771395509756E+99</v>
      </c>
      <c r="RYI53" s="1674">
        <f t="shared" ref="RYI53" si="6410">RYG53*(1+3.5%)</f>
        <v>3.0307668394352593E+99</v>
      </c>
      <c r="RYK53" s="1674">
        <f t="shared" ref="RYK53" si="6411">RYI53*(1+3.5%)</f>
        <v>3.1368436788154934E+99</v>
      </c>
      <c r="RYM53" s="1674">
        <f t="shared" ref="RYM53" si="6412">RYK53*(1+3.5%)</f>
        <v>3.2466332075740356E+99</v>
      </c>
      <c r="RYO53" s="1674">
        <f t="shared" ref="RYO53" si="6413">RYM53*(1+3.5%)</f>
        <v>3.3602653698391268E+99</v>
      </c>
      <c r="RYQ53" s="1674">
        <f t="shared" ref="RYQ53" si="6414">RYO53*(1+3.5%)</f>
        <v>3.4778746577834958E+99</v>
      </c>
      <c r="RYS53" s="1674">
        <f t="shared" ref="RYS53" si="6415">RYQ53*(1+3.5%)</f>
        <v>3.5996002708059179E+99</v>
      </c>
      <c r="RYU53" s="1674">
        <f t="shared" ref="RYU53" si="6416">RYS53*(1+3.5%)</f>
        <v>3.7255862802841248E+99</v>
      </c>
      <c r="RYW53" s="1674">
        <f t="shared" ref="RYW53" si="6417">RYU53*(1+3.5%)</f>
        <v>3.8559818000940691E+99</v>
      </c>
      <c r="RYY53" s="1674">
        <f t="shared" ref="RYY53" si="6418">RYW53*(1+3.5%)</f>
        <v>3.9909411630973613E+99</v>
      </c>
      <c r="RZA53" s="1674">
        <f t="shared" ref="RZA53" si="6419">RYY53*(1+3.5%)</f>
        <v>4.1306241038057687E+99</v>
      </c>
      <c r="RZC53" s="1674">
        <f t="shared" ref="RZC53" si="6420">RZA53*(1+3.5%)</f>
        <v>4.2751959474389704E+99</v>
      </c>
      <c r="RZE53" s="1674">
        <f t="shared" ref="RZE53" si="6421">RZC53*(1+3.5%)</f>
        <v>4.4248278055993338E+99</v>
      </c>
      <c r="RZG53" s="1674">
        <f t="shared" ref="RZG53" si="6422">RZE53*(1+3.5%)</f>
        <v>4.5796967787953104E+99</v>
      </c>
      <c r="RZI53" s="1674">
        <f t="shared" ref="RZI53" si="6423">RZG53*(1+3.5%)</f>
        <v>4.7399861660531457E+99</v>
      </c>
      <c r="RZK53" s="1674">
        <f t="shared" ref="RZK53" si="6424">RZI53*(1+3.5%)</f>
        <v>4.9058856818650055E+99</v>
      </c>
      <c r="RZM53" s="1674">
        <f t="shared" ref="RZM53" si="6425">RZK53*(1+3.5%)</f>
        <v>5.0775916807302805E+99</v>
      </c>
      <c r="RZO53" s="1674">
        <f t="shared" ref="RZO53" si="6426">RZM53*(1+3.5%)</f>
        <v>5.2553073895558401E+99</v>
      </c>
      <c r="RZQ53" s="1674">
        <f t="shared" ref="RZQ53" si="6427">RZO53*(1+3.5%)</f>
        <v>5.4392431481902945E+99</v>
      </c>
      <c r="RZS53" s="1674">
        <f t="shared" ref="RZS53" si="6428">RZQ53*(1+3.5%)</f>
        <v>5.6296166583769543E+99</v>
      </c>
      <c r="RZU53" s="1674">
        <f t="shared" ref="RZU53" si="6429">RZS53*(1+3.5%)</f>
        <v>5.8266532414201472E+99</v>
      </c>
      <c r="RZW53" s="1674">
        <f t="shared" ref="RZW53" si="6430">RZU53*(1+3.5%)</f>
        <v>6.030586104869852E+99</v>
      </c>
      <c r="RZY53" s="1674">
        <f t="shared" ref="RZY53" si="6431">RZW53*(1+3.5%)</f>
        <v>6.2416566185402961E+99</v>
      </c>
      <c r="SAA53" s="1674">
        <f t="shared" ref="SAA53" si="6432">RZY53*(1+3.5%)</f>
        <v>6.4601146001892063E+99</v>
      </c>
      <c r="SAC53" s="1674">
        <f t="shared" ref="SAC53" si="6433">SAA53*(1+3.5%)</f>
        <v>6.6862186111958283E+99</v>
      </c>
      <c r="SAE53" s="1674">
        <f t="shared" ref="SAE53" si="6434">SAC53*(1+3.5%)</f>
        <v>6.920236262587682E+99</v>
      </c>
      <c r="SAG53" s="1674">
        <f t="shared" ref="SAG53" si="6435">SAE53*(1+3.5%)</f>
        <v>7.1624445317782503E+99</v>
      </c>
      <c r="SAI53" s="1674">
        <f t="shared" ref="SAI53" si="6436">SAG53*(1+3.5%)</f>
        <v>7.4131300903904886E+99</v>
      </c>
      <c r="SAK53" s="1674">
        <f t="shared" ref="SAK53" si="6437">SAI53*(1+3.5%)</f>
        <v>7.6725896435541551E+99</v>
      </c>
      <c r="SAM53" s="1674">
        <f t="shared" ref="SAM53" si="6438">SAK53*(1+3.5%)</f>
        <v>7.9411302810785497E+99</v>
      </c>
      <c r="SAO53" s="1674">
        <f t="shared" ref="SAO53" si="6439">SAM53*(1+3.5%)</f>
        <v>8.219069840916298E+99</v>
      </c>
      <c r="SAQ53" s="1674">
        <f t="shared" ref="SAQ53" si="6440">SAO53*(1+3.5%)</f>
        <v>8.5067372853483681E+99</v>
      </c>
      <c r="SAS53" s="1674">
        <f t="shared" ref="SAS53" si="6441">SAQ53*(1+3.5%)</f>
        <v>8.8044730903355595E+99</v>
      </c>
      <c r="SAU53" s="1674">
        <f t="shared" ref="SAU53" si="6442">SAS53*(1+3.5%)</f>
        <v>9.1126296484973033E+99</v>
      </c>
      <c r="SAW53" s="1674">
        <f t="shared" ref="SAW53" si="6443">SAU53*(1+3.5%)</f>
        <v>9.4315716861947072E+99</v>
      </c>
      <c r="SAY53" s="1674">
        <f t="shared" ref="SAY53" si="6444">SAW53*(1+3.5%)</f>
        <v>9.7616766952115206E+99</v>
      </c>
      <c r="SBA53" s="1674">
        <f t="shared" ref="SBA53" si="6445">SAY53*(1+3.5%)</f>
        <v>1.0103335379543923E+100</v>
      </c>
      <c r="SBC53" s="1674">
        <f t="shared" ref="SBC53" si="6446">SBA53*(1+3.5%)</f>
        <v>1.0456952117827959E+100</v>
      </c>
      <c r="SBE53" s="1674">
        <f t="shared" ref="SBE53" si="6447">SBC53*(1+3.5%)</f>
        <v>1.0822945441951936E+100</v>
      </c>
      <c r="SBG53" s="1674">
        <f t="shared" ref="SBG53" si="6448">SBE53*(1+3.5%)</f>
        <v>1.1201748532420253E+100</v>
      </c>
      <c r="SBI53" s="1674">
        <f t="shared" ref="SBI53" si="6449">SBG53*(1+3.5%)</f>
        <v>1.1593809731054961E+100</v>
      </c>
      <c r="SBK53" s="1674">
        <f t="shared" ref="SBK53" si="6450">SBI53*(1+3.5%)</f>
        <v>1.1999593071641883E+100</v>
      </c>
      <c r="SBM53" s="1674">
        <f t="shared" ref="SBM53" si="6451">SBK53*(1+3.5%)</f>
        <v>1.2419578829149347E+100</v>
      </c>
      <c r="SBO53" s="1674">
        <f t="shared" ref="SBO53" si="6452">SBM53*(1+3.5%)</f>
        <v>1.2854264088169573E+100</v>
      </c>
      <c r="SBQ53" s="1674">
        <f t="shared" ref="SBQ53" si="6453">SBO53*(1+3.5%)</f>
        <v>1.3304163331255507E+100</v>
      </c>
      <c r="SBS53" s="1674">
        <f t="shared" ref="SBS53" si="6454">SBQ53*(1+3.5%)</f>
        <v>1.3769809047849448E+100</v>
      </c>
      <c r="SBU53" s="1674">
        <f t="shared" ref="SBU53" si="6455">SBS53*(1+3.5%)</f>
        <v>1.4251752364524178E+100</v>
      </c>
      <c r="SBW53" s="1674">
        <f t="shared" ref="SBW53" si="6456">SBU53*(1+3.5%)</f>
        <v>1.4750563697282523E+100</v>
      </c>
      <c r="SBY53" s="1674">
        <f t="shared" ref="SBY53" si="6457">SBW53*(1+3.5%)</f>
        <v>1.526683342668741E+100</v>
      </c>
      <c r="SCA53" s="1674">
        <f t="shared" ref="SCA53" si="6458">SBY53*(1+3.5%)</f>
        <v>1.5801172596621468E+100</v>
      </c>
      <c r="SCC53" s="1674">
        <f t="shared" ref="SCC53" si="6459">SCA53*(1+3.5%)</f>
        <v>1.6354213637503218E+100</v>
      </c>
      <c r="SCE53" s="1674">
        <f t="shared" ref="SCE53" si="6460">SCC53*(1+3.5%)</f>
        <v>1.692661111481583E+100</v>
      </c>
      <c r="SCG53" s="1674">
        <f t="shared" ref="SCG53" si="6461">SCE53*(1+3.5%)</f>
        <v>1.7519042503834383E+100</v>
      </c>
      <c r="SCI53" s="1674">
        <f t="shared" ref="SCI53" si="6462">SCG53*(1+3.5%)</f>
        <v>1.8132208991468587E+100</v>
      </c>
      <c r="SCK53" s="1674">
        <f t="shared" ref="SCK53" si="6463">SCI53*(1+3.5%)</f>
        <v>1.8766836306169986E+100</v>
      </c>
      <c r="SCM53" s="1674">
        <f t="shared" ref="SCM53" si="6464">SCK53*(1+3.5%)</f>
        <v>1.9423675576885933E+100</v>
      </c>
      <c r="SCO53" s="1674">
        <f t="shared" ref="SCO53" si="6465">SCM53*(1+3.5%)</f>
        <v>2.0103504222076941E+100</v>
      </c>
      <c r="SCQ53" s="1674">
        <f t="shared" ref="SCQ53" si="6466">SCO53*(1+3.5%)</f>
        <v>2.0807126869849631E+100</v>
      </c>
      <c r="SCS53" s="1674">
        <f t="shared" ref="SCS53" si="6467">SCQ53*(1+3.5%)</f>
        <v>2.1535376310294366E+100</v>
      </c>
      <c r="SCU53" s="1674">
        <f t="shared" ref="SCU53" si="6468">SCS53*(1+3.5%)</f>
        <v>2.2289114481154668E+100</v>
      </c>
      <c r="SCW53" s="1674">
        <f t="shared" ref="SCW53" si="6469">SCU53*(1+3.5%)</f>
        <v>2.3069233487995079E+100</v>
      </c>
      <c r="SCY53" s="1674">
        <f t="shared" ref="SCY53" si="6470">SCW53*(1+3.5%)</f>
        <v>2.3876656660074906E+100</v>
      </c>
      <c r="SDA53" s="1674">
        <f t="shared" ref="SDA53" si="6471">SCY53*(1+3.5%)</f>
        <v>2.4712339643177527E+100</v>
      </c>
      <c r="SDC53" s="1674">
        <f t="shared" ref="SDC53" si="6472">SDA53*(1+3.5%)</f>
        <v>2.5577271530688738E+100</v>
      </c>
      <c r="SDE53" s="1674">
        <f t="shared" ref="SDE53" si="6473">SDC53*(1+3.5%)</f>
        <v>2.6472476034262842E+100</v>
      </c>
      <c r="SDG53" s="1674">
        <f t="shared" ref="SDG53" si="6474">SDE53*(1+3.5%)</f>
        <v>2.739901269546204E+100</v>
      </c>
      <c r="SDI53" s="1674">
        <f t="shared" ref="SDI53" si="6475">SDG53*(1+3.5%)</f>
        <v>2.8357978139803208E+100</v>
      </c>
      <c r="SDK53" s="1674">
        <f t="shared" ref="SDK53" si="6476">SDI53*(1+3.5%)</f>
        <v>2.9350507374696317E+100</v>
      </c>
      <c r="SDM53" s="1674">
        <f t="shared" ref="SDM53" si="6477">SDK53*(1+3.5%)</f>
        <v>3.0377775132810685E+100</v>
      </c>
      <c r="SDO53" s="1674">
        <f t="shared" ref="SDO53" si="6478">SDM53*(1+3.5%)</f>
        <v>3.1440997262459057E+100</v>
      </c>
      <c r="SDQ53" s="1674">
        <f t="shared" ref="SDQ53" si="6479">SDO53*(1+3.5%)</f>
        <v>3.2541432166645122E+100</v>
      </c>
      <c r="SDS53" s="1674">
        <f t="shared" ref="SDS53" si="6480">SDQ53*(1+3.5%)</f>
        <v>3.3680382292477697E+100</v>
      </c>
      <c r="SDU53" s="1674">
        <f t="shared" ref="SDU53" si="6481">SDS53*(1+3.5%)</f>
        <v>3.4859195672714415E+100</v>
      </c>
      <c r="SDW53" s="1674">
        <f t="shared" ref="SDW53" si="6482">SDU53*(1+3.5%)</f>
        <v>3.6079267521259419E+100</v>
      </c>
      <c r="SDY53" s="1674">
        <f t="shared" ref="SDY53" si="6483">SDW53*(1+3.5%)</f>
        <v>3.7342041884503498E+100</v>
      </c>
      <c r="SEA53" s="1674">
        <f t="shared" ref="SEA53" si="6484">SDY53*(1+3.5%)</f>
        <v>3.8649013350461114E+100</v>
      </c>
      <c r="SEC53" s="1674">
        <f t="shared" ref="SEC53" si="6485">SEA53*(1+3.5%)</f>
        <v>4.0001728817727252E+100</v>
      </c>
      <c r="SEE53" s="1674">
        <f t="shared" ref="SEE53" si="6486">SEC53*(1+3.5%)</f>
        <v>4.1401789326347705E+100</v>
      </c>
      <c r="SEG53" s="1674">
        <f t="shared" ref="SEG53" si="6487">SEE53*(1+3.5%)</f>
        <v>4.2850851952769868E+100</v>
      </c>
      <c r="SEI53" s="1674">
        <f t="shared" ref="SEI53" si="6488">SEG53*(1+3.5%)</f>
        <v>4.4350631771116813E+100</v>
      </c>
      <c r="SEK53" s="1674">
        <f t="shared" ref="SEK53" si="6489">SEI53*(1+3.5%)</f>
        <v>4.5902903883105902E+100</v>
      </c>
      <c r="SEM53" s="1674">
        <f t="shared" ref="SEM53" si="6490">SEK53*(1+3.5%)</f>
        <v>4.7509505519014606E+100</v>
      </c>
      <c r="SEO53" s="1674">
        <f t="shared" ref="SEO53" si="6491">SEM53*(1+3.5%)</f>
        <v>4.9172338212180115E+100</v>
      </c>
      <c r="SEQ53" s="1674">
        <f t="shared" ref="SEQ53" si="6492">SEO53*(1+3.5%)</f>
        <v>5.0893370049606412E+100</v>
      </c>
      <c r="SES53" s="1674">
        <f t="shared" ref="SES53" si="6493">SEQ53*(1+3.5%)</f>
        <v>5.2674638001342634E+100</v>
      </c>
      <c r="SEU53" s="1674">
        <f t="shared" ref="SEU53" si="6494">SES53*(1+3.5%)</f>
        <v>5.451825033138962E+100</v>
      </c>
      <c r="SEW53" s="1674">
        <f t="shared" ref="SEW53" si="6495">SEU53*(1+3.5%)</f>
        <v>5.6426389092988251E+100</v>
      </c>
      <c r="SEY53" s="1674">
        <f t="shared" ref="SEY53" si="6496">SEW53*(1+3.5%)</f>
        <v>5.8401312711242834E+100</v>
      </c>
      <c r="SFA53" s="1674">
        <f t="shared" ref="SFA53" si="6497">SEY53*(1+3.5%)</f>
        <v>6.0445358656136326E+100</v>
      </c>
      <c r="SFC53" s="1674">
        <f t="shared" ref="SFC53" si="6498">SFA53*(1+3.5%)</f>
        <v>6.2560946209101092E+100</v>
      </c>
      <c r="SFE53" s="1674">
        <f t="shared" ref="SFE53" si="6499">SFC53*(1+3.5%)</f>
        <v>6.4750579326419626E+100</v>
      </c>
      <c r="SFG53" s="1674">
        <f t="shared" ref="SFG53" si="6500">SFE53*(1+3.5%)</f>
        <v>6.7016849602844309E+100</v>
      </c>
      <c r="SFI53" s="1674">
        <f t="shared" ref="SFI53" si="6501">SFG53*(1+3.5%)</f>
        <v>6.9362439338943853E+100</v>
      </c>
      <c r="SFK53" s="1674">
        <f t="shared" ref="SFK53" si="6502">SFI53*(1+3.5%)</f>
        <v>7.1790124715806875E+100</v>
      </c>
      <c r="SFM53" s="1674">
        <f t="shared" ref="SFM53" si="6503">SFK53*(1+3.5%)</f>
        <v>7.4302779080860111E+100</v>
      </c>
      <c r="SFO53" s="1674">
        <f t="shared" ref="SFO53" si="6504">SFM53*(1+3.5%)</f>
        <v>7.6903376348690209E+100</v>
      </c>
      <c r="SFQ53" s="1674">
        <f t="shared" ref="SFQ53" si="6505">SFO53*(1+3.5%)</f>
        <v>7.9594994520894356E+100</v>
      </c>
      <c r="SFS53" s="1674">
        <f t="shared" ref="SFS53" si="6506">SFQ53*(1+3.5%)</f>
        <v>8.2380819329125659E+100</v>
      </c>
      <c r="SFU53" s="1674">
        <f t="shared" ref="SFU53" si="6507">SFS53*(1+3.5%)</f>
        <v>8.5264148005645058E+100</v>
      </c>
      <c r="SFW53" s="1674">
        <f t="shared" ref="SFW53" si="6508">SFU53*(1+3.5%)</f>
        <v>8.8248393185842623E+100</v>
      </c>
      <c r="SFY53" s="1674">
        <f t="shared" ref="SFY53" si="6509">SFW53*(1+3.5%)</f>
        <v>9.1337086947347107E+100</v>
      </c>
      <c r="SGA53" s="1674">
        <f t="shared" ref="SGA53" si="6510">SFY53*(1+3.5%)</f>
        <v>9.4533884990504247E+100</v>
      </c>
      <c r="SGC53" s="1674">
        <f t="shared" ref="SGC53" si="6511">SGA53*(1+3.5%)</f>
        <v>9.784257096517188E+100</v>
      </c>
      <c r="SGE53" s="1674">
        <f t="shared" ref="SGE53" si="6512">SGC53*(1+3.5%)</f>
        <v>1.0126706094895289E+101</v>
      </c>
      <c r="SGG53" s="1674">
        <f t="shared" ref="SGG53" si="6513">SGE53*(1+3.5%)</f>
        <v>1.0481140808216624E+101</v>
      </c>
      <c r="SGI53" s="1674">
        <f t="shared" ref="SGI53" si="6514">SGG53*(1+3.5%)</f>
        <v>1.0847980736504205E+101</v>
      </c>
      <c r="SGK53" s="1674">
        <f t="shared" ref="SGK53" si="6515">SGI53*(1+3.5%)</f>
        <v>1.1227660062281851E+101</v>
      </c>
      <c r="SGM53" s="1674">
        <f t="shared" ref="SGM53" si="6516">SGK53*(1+3.5%)</f>
        <v>1.1620628164461715E+101</v>
      </c>
      <c r="SGO53" s="1674">
        <f t="shared" ref="SGO53" si="6517">SGM53*(1+3.5%)</f>
        <v>1.2027350150217874E+101</v>
      </c>
      <c r="SGQ53" s="1674">
        <f t="shared" ref="SGQ53" si="6518">SGO53*(1+3.5%)</f>
        <v>1.2448307405475499E+101</v>
      </c>
      <c r="SGS53" s="1674">
        <f t="shared" ref="SGS53" si="6519">SGQ53*(1+3.5%)</f>
        <v>1.2883998164667141E+101</v>
      </c>
      <c r="SGU53" s="1674">
        <f t="shared" ref="SGU53" si="6520">SGS53*(1+3.5%)</f>
        <v>1.333493810043049E+101</v>
      </c>
      <c r="SGW53" s="1674">
        <f t="shared" ref="SGW53" si="6521">SGU53*(1+3.5%)</f>
        <v>1.3801660933945557E+101</v>
      </c>
      <c r="SGY53" s="1674">
        <f t="shared" ref="SGY53" si="6522">SGW53*(1+3.5%)</f>
        <v>1.428471906663365E+101</v>
      </c>
      <c r="SHA53" s="1674">
        <f t="shared" ref="SHA53" si="6523">SGY53*(1+3.5%)</f>
        <v>1.4784684233965827E+101</v>
      </c>
      <c r="SHC53" s="1674">
        <f t="shared" ref="SHC53" si="6524">SHA53*(1+3.5%)</f>
        <v>1.5302148182154629E+101</v>
      </c>
      <c r="SHE53" s="1674">
        <f t="shared" ref="SHE53" si="6525">SHC53*(1+3.5%)</f>
        <v>1.5837723368530041E+101</v>
      </c>
      <c r="SHG53" s="1674">
        <f t="shared" ref="SHG53" si="6526">SHE53*(1+3.5%)</f>
        <v>1.639204368642859E+101</v>
      </c>
      <c r="SHI53" s="1674">
        <f t="shared" ref="SHI53" si="6527">SHG53*(1+3.5%)</f>
        <v>1.696576521545359E+101</v>
      </c>
      <c r="SHK53" s="1674">
        <f t="shared" ref="SHK53" si="6528">SHI53*(1+3.5%)</f>
        <v>1.7559566997994464E+101</v>
      </c>
      <c r="SHM53" s="1674">
        <f t="shared" ref="SHM53" si="6529">SHK53*(1+3.5%)</f>
        <v>1.8174151842924269E+101</v>
      </c>
      <c r="SHO53" s="1674">
        <f t="shared" ref="SHO53" si="6530">SHM53*(1+3.5%)</f>
        <v>1.8810247157426617E+101</v>
      </c>
      <c r="SHQ53" s="1674">
        <f t="shared" ref="SHQ53" si="6531">SHO53*(1+3.5%)</f>
        <v>1.9468605807936547E+101</v>
      </c>
      <c r="SHS53" s="1674">
        <f t="shared" ref="SHS53" si="6532">SHQ53*(1+3.5%)</f>
        <v>2.0150007011214324E+101</v>
      </c>
      <c r="SHU53" s="1674">
        <f t="shared" ref="SHU53" si="6533">SHS53*(1+3.5%)</f>
        <v>2.0855257256606824E+101</v>
      </c>
      <c r="SHW53" s="1674">
        <f t="shared" ref="SHW53" si="6534">SHU53*(1+3.5%)</f>
        <v>2.158519126058806E+101</v>
      </c>
      <c r="SHY53" s="1674">
        <f t="shared" ref="SHY53" si="6535">SHW53*(1+3.5%)</f>
        <v>2.2340672954708641E+101</v>
      </c>
      <c r="SIA53" s="1674">
        <f t="shared" ref="SIA53" si="6536">SHY53*(1+3.5%)</f>
        <v>2.312259650812344E+101</v>
      </c>
      <c r="SIC53" s="1674">
        <f t="shared" ref="SIC53" si="6537">SIA53*(1+3.5%)</f>
        <v>2.3931887385907761E+101</v>
      </c>
      <c r="SIE53" s="1674">
        <f t="shared" ref="SIE53" si="6538">SIC53*(1+3.5%)</f>
        <v>2.476950344441453E+101</v>
      </c>
      <c r="SIG53" s="1674">
        <f t="shared" ref="SIG53" si="6539">SIE53*(1+3.5%)</f>
        <v>2.5636436064969035E+101</v>
      </c>
      <c r="SII53" s="1674">
        <f t="shared" ref="SII53" si="6540">SIG53*(1+3.5%)</f>
        <v>2.6533711327242949E+101</v>
      </c>
      <c r="SIK53" s="1674">
        <f t="shared" ref="SIK53" si="6541">SII53*(1+3.5%)</f>
        <v>2.7462391223696449E+101</v>
      </c>
      <c r="SIM53" s="1674">
        <f t="shared" ref="SIM53" si="6542">SIK53*(1+3.5%)</f>
        <v>2.8423574916525821E+101</v>
      </c>
      <c r="SIO53" s="1674">
        <f t="shared" ref="SIO53" si="6543">SIM53*(1+3.5%)</f>
        <v>2.9418400038604221E+101</v>
      </c>
      <c r="SIQ53" s="1674">
        <f t="shared" ref="SIQ53" si="6544">SIO53*(1+3.5%)</f>
        <v>3.0448044039955365E+101</v>
      </c>
      <c r="SIS53" s="1674">
        <f t="shared" ref="SIS53" si="6545">SIQ53*(1+3.5%)</f>
        <v>3.1513725581353801E+101</v>
      </c>
      <c r="SIU53" s="1674">
        <f t="shared" ref="SIU53" si="6546">SIS53*(1+3.5%)</f>
        <v>3.2616705976701183E+101</v>
      </c>
      <c r="SIW53" s="1674">
        <f t="shared" ref="SIW53" si="6547">SIU53*(1+3.5%)</f>
        <v>3.375829068588572E+101</v>
      </c>
      <c r="SIY53" s="1674">
        <f t="shared" ref="SIY53" si="6548">SIW53*(1+3.5%)</f>
        <v>3.4939830859891719E+101</v>
      </c>
      <c r="SJA53" s="1674">
        <f t="shared" ref="SJA53" si="6549">SIY53*(1+3.5%)</f>
        <v>3.6162724939987925E+101</v>
      </c>
      <c r="SJC53" s="1674">
        <f t="shared" ref="SJC53" si="6550">SJA53*(1+3.5%)</f>
        <v>3.7428420312887501E+101</v>
      </c>
      <c r="SJE53" s="1674">
        <f t="shared" ref="SJE53" si="6551">SJC53*(1+3.5%)</f>
        <v>3.873841502383856E+101</v>
      </c>
      <c r="SJG53" s="1674">
        <f t="shared" ref="SJG53" si="6552">SJE53*(1+3.5%)</f>
        <v>4.0094259549672909E+101</v>
      </c>
      <c r="SJI53" s="1674">
        <f t="shared" ref="SJI53" si="6553">SJG53*(1+3.5%)</f>
        <v>4.1497558633911455E+101</v>
      </c>
      <c r="SJK53" s="1674">
        <f t="shared" ref="SJK53" si="6554">SJI53*(1+3.5%)</f>
        <v>4.2949973186098355E+101</v>
      </c>
      <c r="SJM53" s="1674">
        <f t="shared" ref="SJM53" si="6555">SJK53*(1+3.5%)</f>
        <v>4.4453222247611797E+101</v>
      </c>
      <c r="SJO53" s="1674">
        <f t="shared" ref="SJO53" si="6556">SJM53*(1+3.5%)</f>
        <v>4.6009085026278209E+101</v>
      </c>
      <c r="SJQ53" s="1674">
        <f t="shared" ref="SJQ53" si="6557">SJO53*(1+3.5%)</f>
        <v>4.7619403002197945E+101</v>
      </c>
      <c r="SJS53" s="1674">
        <f t="shared" ref="SJS53" si="6558">SJQ53*(1+3.5%)</f>
        <v>4.9286082107274868E+101</v>
      </c>
      <c r="SJU53" s="1674">
        <f t="shared" ref="SJU53" si="6559">SJS53*(1+3.5%)</f>
        <v>5.1011094981029484E+101</v>
      </c>
      <c r="SJW53" s="1674">
        <f t="shared" ref="SJW53" si="6560">SJU53*(1+3.5%)</f>
        <v>5.2796483305365511E+101</v>
      </c>
      <c r="SJY53" s="1674">
        <f t="shared" ref="SJY53" si="6561">SJW53*(1+3.5%)</f>
        <v>5.4644360221053301E+101</v>
      </c>
      <c r="SKA53" s="1674">
        <f t="shared" ref="SKA53" si="6562">SJY53*(1+3.5%)</f>
        <v>5.6556912828790159E+101</v>
      </c>
      <c r="SKC53" s="1674">
        <f t="shared" ref="SKC53" si="6563">SKA53*(1+3.5%)</f>
        <v>5.8536404777797808E+101</v>
      </c>
      <c r="SKE53" s="1674">
        <f t="shared" ref="SKE53" si="6564">SKC53*(1+3.5%)</f>
        <v>6.0585178945020725E+101</v>
      </c>
      <c r="SKG53" s="1674">
        <f t="shared" ref="SKG53" si="6565">SKE53*(1+3.5%)</f>
        <v>6.2705660208096452E+101</v>
      </c>
      <c r="SKI53" s="1674">
        <f t="shared" ref="SKI53" si="6566">SKG53*(1+3.5%)</f>
        <v>6.4900358315379828E+101</v>
      </c>
      <c r="SKK53" s="1674">
        <f t="shared" ref="SKK53" si="6567">SKI53*(1+3.5%)</f>
        <v>6.7171870856418121E+101</v>
      </c>
      <c r="SKM53" s="1674">
        <f t="shared" ref="SKM53" si="6568">SKK53*(1+3.5%)</f>
        <v>6.9522886336392751E+101</v>
      </c>
      <c r="SKO53" s="1674">
        <f t="shared" ref="SKO53" si="6569">SKM53*(1+3.5%)</f>
        <v>7.1956187358166488E+101</v>
      </c>
      <c r="SKQ53" s="1674">
        <f t="shared" ref="SKQ53" si="6570">SKO53*(1+3.5%)</f>
        <v>7.4474653915702314E+101</v>
      </c>
      <c r="SKS53" s="1674">
        <f t="shared" ref="SKS53" si="6571">SKQ53*(1+3.5%)</f>
        <v>7.708126680275189E+101</v>
      </c>
      <c r="SKU53" s="1674">
        <f t="shared" ref="SKU53" si="6572">SKS53*(1+3.5%)</f>
        <v>7.9779111140848199E+101</v>
      </c>
      <c r="SKW53" s="1674">
        <f t="shared" ref="SKW53" si="6573">SKU53*(1+3.5%)</f>
        <v>8.2571380030777886E+101</v>
      </c>
      <c r="SKY53" s="1674">
        <f t="shared" ref="SKY53" si="6574">SKW53*(1+3.5%)</f>
        <v>8.546137833185511E+101</v>
      </c>
      <c r="SLA53" s="1674">
        <f t="shared" ref="SLA53" si="6575">SKY53*(1+3.5%)</f>
        <v>8.8452526573470036E+101</v>
      </c>
      <c r="SLC53" s="1674">
        <f t="shared" ref="SLC53" si="6576">SLA53*(1+3.5%)</f>
        <v>9.1548365003541475E+101</v>
      </c>
      <c r="SLE53" s="1674">
        <f t="shared" ref="SLE53" si="6577">SLC53*(1+3.5%)</f>
        <v>9.4752557778665423E+101</v>
      </c>
      <c r="SLG53" s="1674">
        <f t="shared" ref="SLG53" si="6578">SLE53*(1+3.5%)</f>
        <v>9.8068897300918703E+101</v>
      </c>
      <c r="SLI53" s="1674">
        <f t="shared" ref="SLI53" si="6579">SLG53*(1+3.5%)</f>
        <v>1.0150130870645085E+102</v>
      </c>
      <c r="SLK53" s="1674">
        <f t="shared" ref="SLK53" si="6580">SLI53*(1+3.5%)</f>
        <v>1.0505385451117663E+102</v>
      </c>
      <c r="SLM53" s="1674">
        <f t="shared" ref="SLM53" si="6581">SLK53*(1+3.5%)</f>
        <v>1.087307394190678E+102</v>
      </c>
      <c r="SLO53" s="1674">
        <f t="shared" ref="SLO53" si="6582">SLM53*(1+3.5%)</f>
        <v>1.1253631529873518E+102</v>
      </c>
      <c r="SLQ53" s="1674">
        <f t="shared" ref="SLQ53" si="6583">SLO53*(1+3.5%)</f>
        <v>1.1647508633419089E+102</v>
      </c>
      <c r="SLS53" s="1674">
        <f t="shared" ref="SLS53" si="6584">SLQ53*(1+3.5%)</f>
        <v>1.2055171435588757E+102</v>
      </c>
      <c r="SLU53" s="1674">
        <f t="shared" ref="SLU53" si="6585">SLS53*(1+3.5%)</f>
        <v>1.2477102435834361E+102</v>
      </c>
      <c r="SLW53" s="1674">
        <f t="shared" ref="SLW53" si="6586">SLU53*(1+3.5%)</f>
        <v>1.2913801021088562E+102</v>
      </c>
      <c r="SLY53" s="1674">
        <f t="shared" ref="SLY53" si="6587">SLW53*(1+3.5%)</f>
        <v>1.3365784056826662E+102</v>
      </c>
      <c r="SMA53" s="1674">
        <f t="shared" ref="SMA53" si="6588">SLY53*(1+3.5%)</f>
        <v>1.3833586498815595E+102</v>
      </c>
      <c r="SMC53" s="1674">
        <f t="shared" ref="SMC53" si="6589">SMA53*(1+3.5%)</f>
        <v>1.4317762026274139E+102</v>
      </c>
      <c r="SME53" s="1674">
        <f t="shared" ref="SME53" si="6590">SMC53*(1+3.5%)</f>
        <v>1.4818883697193733E+102</v>
      </c>
      <c r="SMG53" s="1674">
        <f t="shared" ref="SMG53" si="6591">SME53*(1+3.5%)</f>
        <v>1.5337544626595512E+102</v>
      </c>
      <c r="SMI53" s="1674">
        <f t="shared" ref="SMI53" si="6592">SMG53*(1+3.5%)</f>
        <v>1.5874358688526354E+102</v>
      </c>
      <c r="SMK53" s="1674">
        <f t="shared" ref="SMK53" si="6593">SMI53*(1+3.5%)</f>
        <v>1.6429961242624775E+102</v>
      </c>
      <c r="SMM53" s="1674">
        <f t="shared" ref="SMM53" si="6594">SMK53*(1+3.5%)</f>
        <v>1.700500988611664E+102</v>
      </c>
      <c r="SMO53" s="1674">
        <f t="shared" ref="SMO53" si="6595">SMM53*(1+3.5%)</f>
        <v>1.7600185232130721E+102</v>
      </c>
      <c r="SMQ53" s="1674">
        <f t="shared" ref="SMQ53" si="6596">SMO53*(1+3.5%)</f>
        <v>1.8216191715255294E+102</v>
      </c>
      <c r="SMS53" s="1674">
        <f t="shared" ref="SMS53" si="6597">SMQ53*(1+3.5%)</f>
        <v>1.8853758425289228E+102</v>
      </c>
      <c r="SMU53" s="1674">
        <f t="shared" ref="SMU53" si="6598">SMS53*(1+3.5%)</f>
        <v>1.9513639970174349E+102</v>
      </c>
      <c r="SMW53" s="1674">
        <f t="shared" ref="SMW53" si="6599">SMU53*(1+3.5%)</f>
        <v>2.0196617369130451E+102</v>
      </c>
      <c r="SMY53" s="1674">
        <f t="shared" ref="SMY53" si="6600">SMW53*(1+3.5%)</f>
        <v>2.0903498977050016E+102</v>
      </c>
      <c r="SNA53" s="1674">
        <f t="shared" ref="SNA53" si="6601">SMY53*(1+3.5%)</f>
        <v>2.1635121441246766E+102</v>
      </c>
      <c r="SNC53" s="1674">
        <f t="shared" ref="SNC53" si="6602">SNA53*(1+3.5%)</f>
        <v>2.2392350691690401E+102</v>
      </c>
      <c r="SNE53" s="1674">
        <f t="shared" ref="SNE53" si="6603">SNC53*(1+3.5%)</f>
        <v>2.3176082965899565E+102</v>
      </c>
      <c r="SNG53" s="1674">
        <f t="shared" ref="SNG53" si="6604">SNE53*(1+3.5%)</f>
        <v>2.3987245869706048E+102</v>
      </c>
      <c r="SNI53" s="1674">
        <f t="shared" ref="SNI53" si="6605">SNG53*(1+3.5%)</f>
        <v>2.4826799475145758E+102</v>
      </c>
      <c r="SNK53" s="1674">
        <f t="shared" ref="SNK53" si="6606">SNI53*(1+3.5%)</f>
        <v>2.5695737456775856E+102</v>
      </c>
      <c r="SNM53" s="1674">
        <f t="shared" ref="SNM53" si="6607">SNK53*(1+3.5%)</f>
        <v>2.659508826776301E+102</v>
      </c>
      <c r="SNO53" s="1674">
        <f t="shared" ref="SNO53" si="6608">SNM53*(1+3.5%)</f>
        <v>2.7525916357134713E+102</v>
      </c>
      <c r="SNQ53" s="1674">
        <f t="shared" ref="SNQ53" si="6609">SNO53*(1+3.5%)</f>
        <v>2.8489323429634426E+102</v>
      </c>
      <c r="SNS53" s="1674">
        <f t="shared" ref="SNS53" si="6610">SNQ53*(1+3.5%)</f>
        <v>2.9486449749671628E+102</v>
      </c>
      <c r="SNU53" s="1674">
        <f t="shared" ref="SNU53" si="6611">SNS53*(1+3.5%)</f>
        <v>3.0518475490910132E+102</v>
      </c>
      <c r="SNW53" s="1674">
        <f t="shared" ref="SNW53" si="6612">SNU53*(1+3.5%)</f>
        <v>3.1586622133091986E+102</v>
      </c>
      <c r="SNY53" s="1674">
        <f t="shared" ref="SNY53" si="6613">SNW53*(1+3.5%)</f>
        <v>3.2692153907750205E+102</v>
      </c>
      <c r="SOA53" s="1674">
        <f t="shared" ref="SOA53" si="6614">SNY53*(1+3.5%)</f>
        <v>3.3836379294521461E+102</v>
      </c>
      <c r="SOC53" s="1674">
        <f t="shared" ref="SOC53" si="6615">SOA53*(1+3.5%)</f>
        <v>3.502065256982971E+102</v>
      </c>
      <c r="SOE53" s="1674">
        <f t="shared" ref="SOE53" si="6616">SOC53*(1+3.5%)</f>
        <v>3.6246375409773748E+102</v>
      </c>
      <c r="SOG53" s="1674">
        <f t="shared" ref="SOG53" si="6617">SOE53*(1+3.5%)</f>
        <v>3.7514998549115825E+102</v>
      </c>
      <c r="SOI53" s="1674">
        <f t="shared" ref="SOI53" si="6618">SOG53*(1+3.5%)</f>
        <v>3.8828023498334878E+102</v>
      </c>
      <c r="SOK53" s="1674">
        <f t="shared" ref="SOK53" si="6619">SOI53*(1+3.5%)</f>
        <v>4.0187004320776597E+102</v>
      </c>
      <c r="SOM53" s="1674">
        <f t="shared" ref="SOM53" si="6620">SOK53*(1+3.5%)</f>
        <v>4.1593549472003776E+102</v>
      </c>
      <c r="SOO53" s="1674">
        <f t="shared" ref="SOO53" si="6621">SOM53*(1+3.5%)</f>
        <v>4.3049323703523902E+102</v>
      </c>
      <c r="SOQ53" s="1674">
        <f t="shared" ref="SOQ53" si="6622">SOO53*(1+3.5%)</f>
        <v>4.4556050033147233E+102</v>
      </c>
      <c r="SOS53" s="1674">
        <f t="shared" ref="SOS53" si="6623">SOQ53*(1+3.5%)</f>
        <v>4.611551178430738E+102</v>
      </c>
      <c r="SOU53" s="1674">
        <f t="shared" ref="SOU53" si="6624">SOS53*(1+3.5%)</f>
        <v>4.7729554696758137E+102</v>
      </c>
      <c r="SOW53" s="1674">
        <f t="shared" ref="SOW53" si="6625">SOU53*(1+3.5%)</f>
        <v>4.9400089111144665E+102</v>
      </c>
      <c r="SOY53" s="1674">
        <f t="shared" ref="SOY53" si="6626">SOW53*(1+3.5%)</f>
        <v>5.1129092230034721E+102</v>
      </c>
      <c r="SPA53" s="1674">
        <f t="shared" ref="SPA53" si="6627">SOY53*(1+3.5%)</f>
        <v>5.2918610458085933E+102</v>
      </c>
      <c r="SPC53" s="1674">
        <f t="shared" ref="SPC53" si="6628">SPA53*(1+3.5%)</f>
        <v>5.4770761824118934E+102</v>
      </c>
      <c r="SPE53" s="1674">
        <f t="shared" ref="SPE53" si="6629">SPC53*(1+3.5%)</f>
        <v>5.6687738487963097E+102</v>
      </c>
      <c r="SPG53" s="1674">
        <f t="shared" ref="SPG53" si="6630">SPE53*(1+3.5%)</f>
        <v>5.86718093350418E+102</v>
      </c>
      <c r="SPI53" s="1674">
        <f t="shared" ref="SPI53" si="6631">SPG53*(1+3.5%)</f>
        <v>6.0725322661768262E+102</v>
      </c>
      <c r="SPK53" s="1674">
        <f t="shared" ref="SPK53" si="6632">SPI53*(1+3.5%)</f>
        <v>6.285070895493015E+102</v>
      </c>
      <c r="SPM53" s="1674">
        <f t="shared" ref="SPM53" si="6633">SPK53*(1+3.5%)</f>
        <v>6.5050483768352701E+102</v>
      </c>
      <c r="SPO53" s="1674">
        <f t="shared" ref="SPO53" si="6634">SPM53*(1+3.5%)</f>
        <v>6.7327250700245041E+102</v>
      </c>
      <c r="SPQ53" s="1674">
        <f t="shared" ref="SPQ53" si="6635">SPO53*(1+3.5%)</f>
        <v>6.9683704474753617E+102</v>
      </c>
      <c r="SPS53" s="1674">
        <f t="shared" ref="SPS53" si="6636">SPQ53*(1+3.5%)</f>
        <v>7.2122634131369989E+102</v>
      </c>
      <c r="SPU53" s="1674">
        <f t="shared" ref="SPU53" si="6637">SPS53*(1+3.5%)</f>
        <v>7.4646926325967935E+102</v>
      </c>
      <c r="SPW53" s="1674">
        <f t="shared" ref="SPW53" si="6638">SPU53*(1+3.5%)</f>
        <v>7.7259568747376802E+102</v>
      </c>
      <c r="SPY53" s="1674">
        <f t="shared" ref="SPY53" si="6639">SPW53*(1+3.5%)</f>
        <v>7.9963653653534984E+102</v>
      </c>
      <c r="SQA53" s="1674">
        <f t="shared" ref="SQA53" si="6640">SPY53*(1+3.5%)</f>
        <v>8.2762381531408705E+102</v>
      </c>
      <c r="SQC53" s="1674">
        <f t="shared" ref="SQC53" si="6641">SQA53*(1+3.5%)</f>
        <v>8.5659064885008002E+102</v>
      </c>
      <c r="SQE53" s="1674">
        <f t="shared" ref="SQE53" si="6642">SQC53*(1+3.5%)</f>
        <v>8.865713215598328E+102</v>
      </c>
      <c r="SQG53" s="1674">
        <f t="shared" ref="SQG53" si="6643">SQE53*(1+3.5%)</f>
        <v>9.1760131781442696E+102</v>
      </c>
      <c r="SQI53" s="1674">
        <f t="shared" ref="SQI53" si="6644">SQG53*(1+3.5%)</f>
        <v>9.4971736393793173E+102</v>
      </c>
      <c r="SQK53" s="1674">
        <f t="shared" ref="SQK53" si="6645">SQI53*(1+3.5%)</f>
        <v>9.8295747167575926E+102</v>
      </c>
      <c r="SQM53" s="1674">
        <f t="shared" ref="SQM53" si="6646">SQK53*(1+3.5%)</f>
        <v>1.0173609831844107E+103</v>
      </c>
      <c r="SQO53" s="1674">
        <f t="shared" ref="SQO53" si="6647">SQM53*(1+3.5%)</f>
        <v>1.052968617595865E+103</v>
      </c>
      <c r="SQQ53" s="1674">
        <f t="shared" ref="SQQ53" si="6648">SQO53*(1+3.5%)</f>
        <v>1.0898225192117202E+103</v>
      </c>
      <c r="SQS53" s="1674">
        <f t="shared" ref="SQS53" si="6649">SQQ53*(1+3.5%)</f>
        <v>1.1279663073841302E+103</v>
      </c>
      <c r="SQU53" s="1674">
        <f t="shared" ref="SQU53" si="6650">SQS53*(1+3.5%)</f>
        <v>1.1674451281425748E+103</v>
      </c>
      <c r="SQW53" s="1674">
        <f t="shared" ref="SQW53" si="6651">SQU53*(1+3.5%)</f>
        <v>1.2083057076275648E+103</v>
      </c>
      <c r="SQY53" s="1674">
        <f t="shared" ref="SQY53" si="6652">SQW53*(1+3.5%)</f>
        <v>1.2505964073945294E+103</v>
      </c>
      <c r="SRA53" s="1674">
        <f t="shared" ref="SRA53" si="6653">SQY53*(1+3.5%)</f>
        <v>1.2943672816533379E+103</v>
      </c>
      <c r="SRC53" s="1674">
        <f t="shared" ref="SRC53" si="6654">SRA53*(1+3.5%)</f>
        <v>1.3396701365112046E+103</v>
      </c>
      <c r="SRE53" s="1674">
        <f t="shared" ref="SRE53" si="6655">SRC53*(1+3.5%)</f>
        <v>1.3865585912890966E+103</v>
      </c>
      <c r="SRG53" s="1674">
        <f t="shared" ref="SRG53" si="6656">SRE53*(1+3.5%)</f>
        <v>1.435088141984215E+103</v>
      </c>
      <c r="SRI53" s="1674">
        <f t="shared" ref="SRI53" si="6657">SRG53*(1+3.5%)</f>
        <v>1.4853162269536625E+103</v>
      </c>
      <c r="SRK53" s="1674">
        <f t="shared" ref="SRK53" si="6658">SRI53*(1+3.5%)</f>
        <v>1.5373022948970406E+103</v>
      </c>
      <c r="SRM53" s="1674">
        <f t="shared" ref="SRM53" si="6659">SRK53*(1+3.5%)</f>
        <v>1.5911078752184369E+103</v>
      </c>
      <c r="SRO53" s="1674">
        <f t="shared" ref="SRO53" si="6660">SRM53*(1+3.5%)</f>
        <v>1.646796650851082E+103</v>
      </c>
      <c r="SRQ53" s="1674">
        <f t="shared" ref="SRQ53" si="6661">SRO53*(1+3.5%)</f>
        <v>1.7044345336308698E+103</v>
      </c>
      <c r="SRS53" s="1674">
        <f t="shared" ref="SRS53" si="6662">SRQ53*(1+3.5%)</f>
        <v>1.7640897423079501E+103</v>
      </c>
      <c r="SRU53" s="1674">
        <f t="shared" ref="SRU53" si="6663">SRS53*(1+3.5%)</f>
        <v>1.8258328832887282E+103</v>
      </c>
      <c r="SRW53" s="1674">
        <f t="shared" ref="SRW53" si="6664">SRU53*(1+3.5%)</f>
        <v>1.8897370342038337E+103</v>
      </c>
      <c r="SRY53" s="1674">
        <f t="shared" ref="SRY53" si="6665">SRW53*(1+3.5%)</f>
        <v>1.9558778304009678E+103</v>
      </c>
      <c r="SSA53" s="1674">
        <f t="shared" ref="SSA53" si="6666">SRY53*(1+3.5%)</f>
        <v>2.0243335544650016E+103</v>
      </c>
      <c r="SSC53" s="1674">
        <f t="shared" ref="SSC53" si="6667">SSA53*(1+3.5%)</f>
        <v>2.0951852288712764E+103</v>
      </c>
      <c r="SSE53" s="1674">
        <f t="shared" ref="SSE53" si="6668">SSC53*(1+3.5%)</f>
        <v>2.168516711881771E+103</v>
      </c>
      <c r="SSG53" s="1674">
        <f t="shared" ref="SSG53" si="6669">SSE53*(1+3.5%)</f>
        <v>2.2444147967976326E+103</v>
      </c>
      <c r="SSI53" s="1674">
        <f t="shared" ref="SSI53" si="6670">SSG53*(1+3.5%)</f>
        <v>2.3229693146855498E+103</v>
      </c>
      <c r="SSK53" s="1674">
        <f t="shared" ref="SSK53" si="6671">SSI53*(1+3.5%)</f>
        <v>2.4042732406995438E+103</v>
      </c>
      <c r="SSM53" s="1674">
        <f t="shared" ref="SSM53" si="6672">SSK53*(1+3.5%)</f>
        <v>2.4884228041240278E+103</v>
      </c>
      <c r="SSO53" s="1674">
        <f t="shared" ref="SSO53" si="6673">SSM53*(1+3.5%)</f>
        <v>2.5755176022683687E+103</v>
      </c>
      <c r="SSQ53" s="1674">
        <f t="shared" ref="SSQ53" si="6674">SSO53*(1+3.5%)</f>
        <v>2.6656607183477616E+103</v>
      </c>
      <c r="SSS53" s="1674">
        <f t="shared" ref="SSS53" si="6675">SSQ53*(1+3.5%)</f>
        <v>2.7589588434899329E+103</v>
      </c>
      <c r="SSU53" s="1674">
        <f t="shared" ref="SSU53" si="6676">SSS53*(1+3.5%)</f>
        <v>2.8555224030120804E+103</v>
      </c>
      <c r="SSW53" s="1674">
        <f t="shared" ref="SSW53" si="6677">SSU53*(1+3.5%)</f>
        <v>2.955465687117503E+103</v>
      </c>
      <c r="SSY53" s="1674">
        <f t="shared" ref="SSY53" si="6678">SSW53*(1+3.5%)</f>
        <v>3.0589069861666156E+103</v>
      </c>
      <c r="STA53" s="1674">
        <f t="shared" ref="STA53" si="6679">SSY53*(1+3.5%)</f>
        <v>3.165968730682447E+103</v>
      </c>
      <c r="STC53" s="1674">
        <f t="shared" ref="STC53" si="6680">STA53*(1+3.5%)</f>
        <v>3.2767776362563322E+103</v>
      </c>
      <c r="STE53" s="1674">
        <f t="shared" ref="STE53" si="6681">STC53*(1+3.5%)</f>
        <v>3.3914648535253034E+103</v>
      </c>
      <c r="STG53" s="1674">
        <f t="shared" ref="STG53" si="6682">STE53*(1+3.5%)</f>
        <v>3.5101661233986889E+103</v>
      </c>
      <c r="STI53" s="1674">
        <f t="shared" ref="STI53" si="6683">STG53*(1+3.5%)</f>
        <v>3.6330219377176429E+103</v>
      </c>
      <c r="STK53" s="1674">
        <f t="shared" ref="STK53" si="6684">STI53*(1+3.5%)</f>
        <v>3.7601777055377601E+103</v>
      </c>
      <c r="STM53" s="1674">
        <f t="shared" ref="STM53" si="6685">STK53*(1+3.5%)</f>
        <v>3.8917839252315817E+103</v>
      </c>
      <c r="STO53" s="1674">
        <f t="shared" ref="STO53" si="6686">STM53*(1+3.5%)</f>
        <v>4.0279963626146866E+103</v>
      </c>
      <c r="STQ53" s="1674">
        <f t="shared" ref="STQ53" si="6687">STO53*(1+3.5%)</f>
        <v>4.1689762353062E+103</v>
      </c>
      <c r="STS53" s="1674">
        <f t="shared" ref="STS53" si="6688">STQ53*(1+3.5%)</f>
        <v>4.3148904035419164E+103</v>
      </c>
      <c r="STU53" s="1674">
        <f t="shared" ref="STU53" si="6689">STS53*(1+3.5%)</f>
        <v>4.4659115676658833E+103</v>
      </c>
      <c r="STW53" s="1674">
        <f t="shared" ref="STW53" si="6690">STU53*(1+3.5%)</f>
        <v>4.6222184725341892E+103</v>
      </c>
      <c r="STY53" s="1674">
        <f t="shared" ref="STY53" si="6691">STW53*(1+3.5%)</f>
        <v>4.7839961190728855E+103</v>
      </c>
      <c r="SUA53" s="1674">
        <f t="shared" ref="SUA53" si="6692">STY53*(1+3.5%)</f>
        <v>4.9514359832404361E+103</v>
      </c>
      <c r="SUC53" s="1674">
        <f t="shared" ref="SUC53" si="6693">SUA53*(1+3.5%)</f>
        <v>5.1247362426538512E+103</v>
      </c>
      <c r="SUE53" s="1674">
        <f t="shared" ref="SUE53" si="6694">SUC53*(1+3.5%)</f>
        <v>5.3041020111467356E+103</v>
      </c>
      <c r="SUG53" s="1674">
        <f t="shared" ref="SUG53" si="6695">SUE53*(1+3.5%)</f>
        <v>5.4897455815368705E+103</v>
      </c>
      <c r="SUI53" s="1674">
        <f t="shared" ref="SUI53" si="6696">SUG53*(1+3.5%)</f>
        <v>5.6818866768906604E+103</v>
      </c>
      <c r="SUK53" s="1674">
        <f t="shared" ref="SUK53" si="6697">SUI53*(1+3.5%)</f>
        <v>5.8807527105818328E+103</v>
      </c>
      <c r="SUM53" s="1674">
        <f t="shared" ref="SUM53" si="6698">SUK53*(1+3.5%)</f>
        <v>6.0865790554521965E+103</v>
      </c>
      <c r="SUO53" s="1674">
        <f t="shared" ref="SUO53" si="6699">SUM53*(1+3.5%)</f>
        <v>6.2996093223930226E+103</v>
      </c>
      <c r="SUQ53" s="1674">
        <f t="shared" ref="SUQ53" si="6700">SUO53*(1+3.5%)</f>
        <v>6.520095648676778E+103</v>
      </c>
      <c r="SUS53" s="1674">
        <f t="shared" ref="SUS53" si="6701">SUQ53*(1+3.5%)</f>
        <v>6.7482989963804649E+103</v>
      </c>
      <c r="SUU53" s="1674">
        <f t="shared" ref="SUU53" si="6702">SUS53*(1+3.5%)</f>
        <v>6.9844894612537807E+103</v>
      </c>
      <c r="SUW53" s="1674">
        <f t="shared" ref="SUW53" si="6703">SUU53*(1+3.5%)</f>
        <v>7.2289465923976625E+103</v>
      </c>
      <c r="SUY53" s="1674">
        <f t="shared" ref="SUY53" si="6704">SUW53*(1+3.5%)</f>
        <v>7.4819597231315793E+103</v>
      </c>
      <c r="SVA53" s="1674">
        <f t="shared" ref="SVA53" si="6705">SUY53*(1+3.5%)</f>
        <v>7.7438283134411843E+103</v>
      </c>
      <c r="SVC53" s="1674">
        <f t="shared" ref="SVC53" si="6706">SVA53*(1+3.5%)</f>
        <v>8.0148623044116252E+103</v>
      </c>
      <c r="SVE53" s="1674">
        <f t="shared" ref="SVE53" si="6707">SVC53*(1+3.5%)</f>
        <v>8.2953824850660307E+103</v>
      </c>
      <c r="SVG53" s="1674">
        <f t="shared" ref="SVG53" si="6708">SVE53*(1+3.5%)</f>
        <v>8.5857208720433414E+103</v>
      </c>
      <c r="SVI53" s="1674">
        <f t="shared" ref="SVI53" si="6709">SVG53*(1+3.5%)</f>
        <v>8.886221102564857E+103</v>
      </c>
      <c r="SVK53" s="1674">
        <f t="shared" ref="SVK53" si="6710">SVI53*(1+3.5%)</f>
        <v>9.1972388411546259E+103</v>
      </c>
      <c r="SVM53" s="1674">
        <f t="shared" ref="SVM53" si="6711">SVK53*(1+3.5%)</f>
        <v>9.5191422005950365E+103</v>
      </c>
      <c r="SVO53" s="1674">
        <f t="shared" ref="SVO53" si="6712">SVM53*(1+3.5%)</f>
        <v>9.852312177615862E+103</v>
      </c>
      <c r="SVQ53" s="1674">
        <f t="shared" ref="SVQ53" si="6713">SVO53*(1+3.5%)</f>
        <v>1.0197143103832416E+104</v>
      </c>
      <c r="SVS53" s="1674">
        <f t="shared" ref="SVS53" si="6714">SVQ53*(1+3.5%)</f>
        <v>1.0554043112466551E+104</v>
      </c>
      <c r="SVU53" s="1674">
        <f t="shared" ref="SVU53" si="6715">SVS53*(1+3.5%)</f>
        <v>1.0923434621402879E+104</v>
      </c>
      <c r="SVW53" s="1674">
        <f t="shared" ref="SVW53" si="6716">SVU53*(1+3.5%)</f>
        <v>1.1305754833151979E+104</v>
      </c>
      <c r="SVY53" s="1674">
        <f t="shared" ref="SVY53" si="6717">SVW53*(1+3.5%)</f>
        <v>1.1701456252312297E+104</v>
      </c>
      <c r="SWA53" s="1674">
        <f t="shared" ref="SWA53" si="6718">SVY53*(1+3.5%)</f>
        <v>1.2111007221143226E+104</v>
      </c>
      <c r="SWC53" s="1674">
        <f t="shared" ref="SWC53" si="6719">SWA53*(1+3.5%)</f>
        <v>1.2534892473883238E+104</v>
      </c>
      <c r="SWE53" s="1674">
        <f t="shared" ref="SWE53" si="6720">SWC53*(1+3.5%)</f>
        <v>1.2973613710469151E+104</v>
      </c>
      <c r="SWG53" s="1674">
        <f t="shared" ref="SWG53" si="6721">SWE53*(1+3.5%)</f>
        <v>1.342769019033557E+104</v>
      </c>
      <c r="SWI53" s="1674">
        <f t="shared" ref="SWI53" si="6722">SWG53*(1+3.5%)</f>
        <v>1.3897659346997314E+104</v>
      </c>
      <c r="SWK53" s="1674">
        <f t="shared" ref="SWK53" si="6723">SWI53*(1+3.5%)</f>
        <v>1.438407742414222E+104</v>
      </c>
      <c r="SWM53" s="1674">
        <f t="shared" ref="SWM53" si="6724">SWK53*(1+3.5%)</f>
        <v>1.4887520133987195E+104</v>
      </c>
      <c r="SWO53" s="1674">
        <f t="shared" ref="SWO53" si="6725">SWM53*(1+3.5%)</f>
        <v>1.5408583338676746E+104</v>
      </c>
      <c r="SWQ53" s="1674">
        <f t="shared" ref="SWQ53" si="6726">SWO53*(1+3.5%)</f>
        <v>1.5947883755530431E+104</v>
      </c>
      <c r="SWS53" s="1674">
        <f t="shared" ref="SWS53" si="6727">SWQ53*(1+3.5%)</f>
        <v>1.6506059686973996E+104</v>
      </c>
      <c r="SWU53" s="1674">
        <f t="shared" ref="SWU53" si="6728">SWS53*(1+3.5%)</f>
        <v>1.7083771776018083E+104</v>
      </c>
      <c r="SWW53" s="1674">
        <f t="shared" ref="SWW53" si="6729">SWU53*(1+3.5%)</f>
        <v>1.7681703788178715E+104</v>
      </c>
      <c r="SWY53" s="1674">
        <f t="shared" ref="SWY53" si="6730">SWW53*(1+3.5%)</f>
        <v>1.830056342076497E+104</v>
      </c>
      <c r="SXA53" s="1674">
        <f t="shared" ref="SXA53" si="6731">SWY53*(1+3.5%)</f>
        <v>1.8941083140491742E+104</v>
      </c>
      <c r="SXC53" s="1674">
        <f t="shared" ref="SXC53" si="6732">SXA53*(1+3.5%)</f>
        <v>1.9604021050408951E+104</v>
      </c>
      <c r="SXE53" s="1674">
        <f t="shared" ref="SXE53" si="6733">SXC53*(1+3.5%)</f>
        <v>2.0290161787173263E+104</v>
      </c>
      <c r="SXG53" s="1674">
        <f t="shared" ref="SXG53" si="6734">SXE53*(1+3.5%)</f>
        <v>2.1000317449724325E+104</v>
      </c>
      <c r="SXI53" s="1674">
        <f t="shared" ref="SXI53" si="6735">SXG53*(1+3.5%)</f>
        <v>2.1735328560464674E+104</v>
      </c>
      <c r="SXK53" s="1674">
        <f t="shared" ref="SXK53" si="6736">SXI53*(1+3.5%)</f>
        <v>2.2496065060080935E+104</v>
      </c>
      <c r="SXM53" s="1674">
        <f t="shared" ref="SXM53" si="6737">SXK53*(1+3.5%)</f>
        <v>2.3283427337183765E+104</v>
      </c>
      <c r="SXO53" s="1674">
        <f t="shared" ref="SXO53" si="6738">SXM53*(1+3.5%)</f>
        <v>2.4098347293985196E+104</v>
      </c>
      <c r="SXQ53" s="1674">
        <f t="shared" ref="SXQ53" si="6739">SXO53*(1+3.5%)</f>
        <v>2.4941789449274676E+104</v>
      </c>
      <c r="SXS53" s="1674">
        <f t="shared" ref="SXS53" si="6740">SXQ53*(1+3.5%)</f>
        <v>2.5814752079999286E+104</v>
      </c>
      <c r="SXU53" s="1674">
        <f t="shared" ref="SXU53" si="6741">SXS53*(1+3.5%)</f>
        <v>2.6718268402799258E+104</v>
      </c>
      <c r="SXW53" s="1674">
        <f t="shared" ref="SXW53" si="6742">SXU53*(1+3.5%)</f>
        <v>2.765340779689723E+104</v>
      </c>
      <c r="SXY53" s="1674">
        <f t="shared" ref="SXY53" si="6743">SXW53*(1+3.5%)</f>
        <v>2.8621277069788631E+104</v>
      </c>
      <c r="SYA53" s="1674">
        <f t="shared" ref="SYA53" si="6744">SXY53*(1+3.5%)</f>
        <v>2.9623021767231233E+104</v>
      </c>
      <c r="SYC53" s="1674">
        <f t="shared" ref="SYC53" si="6745">SYA53*(1+3.5%)</f>
        <v>3.0659827529084322E+104</v>
      </c>
      <c r="SYE53" s="1674">
        <f t="shared" ref="SYE53" si="6746">SYC53*(1+3.5%)</f>
        <v>3.1732921492602272E+104</v>
      </c>
      <c r="SYG53" s="1674">
        <f t="shared" ref="SYG53" si="6747">SYE53*(1+3.5%)</f>
        <v>3.284357374484335E+104</v>
      </c>
      <c r="SYI53" s="1674">
        <f t="shared" ref="SYI53" si="6748">SYG53*(1+3.5%)</f>
        <v>3.3993098825912863E+104</v>
      </c>
      <c r="SYK53" s="1674">
        <f t="shared" ref="SYK53" si="6749">SYI53*(1+3.5%)</f>
        <v>3.5182857284819809E+104</v>
      </c>
      <c r="SYM53" s="1674">
        <f t="shared" ref="SYM53" si="6750">SYK53*(1+3.5%)</f>
        <v>3.6414257289788497E+104</v>
      </c>
      <c r="SYO53" s="1674">
        <f t="shared" ref="SYO53" si="6751">SYM53*(1+3.5%)</f>
        <v>3.7688756294931092E+104</v>
      </c>
      <c r="SYQ53" s="1674">
        <f t="shared" ref="SYQ53" si="6752">SYO53*(1+3.5%)</f>
        <v>3.900786276525368E+104</v>
      </c>
      <c r="SYS53" s="1674">
        <f t="shared" ref="SYS53" si="6753">SYQ53*(1+3.5%)</f>
        <v>4.0373137962037553E+104</v>
      </c>
      <c r="SYU53" s="1674">
        <f t="shared" ref="SYU53" si="6754">SYS53*(1+3.5%)</f>
        <v>4.1786197790708865E+104</v>
      </c>
      <c r="SYW53" s="1674">
        <f t="shared" ref="SYW53" si="6755">SYU53*(1+3.5%)</f>
        <v>4.3248714713383675E+104</v>
      </c>
      <c r="SYY53" s="1674">
        <f t="shared" ref="SYY53" si="6756">SYW53*(1+3.5%)</f>
        <v>4.4762419728352103E+104</v>
      </c>
      <c r="SZA53" s="1674">
        <f t="shared" ref="SZA53" si="6757">SYY53*(1+3.5%)</f>
        <v>4.6329104418844424E+104</v>
      </c>
      <c r="SZC53" s="1674">
        <f t="shared" ref="SZC53" si="6758">SZA53*(1+3.5%)</f>
        <v>4.7950623073503975E+104</v>
      </c>
      <c r="SZE53" s="1674">
        <f t="shared" ref="SZE53" si="6759">SZC53*(1+3.5%)</f>
        <v>4.9628894881076608E+104</v>
      </c>
      <c r="SZG53" s="1674">
        <f t="shared" ref="SZG53" si="6760">SZE53*(1+3.5%)</f>
        <v>5.1365906201914284E+104</v>
      </c>
      <c r="SZI53" s="1674">
        <f t="shared" ref="SZI53" si="6761">SZG53*(1+3.5%)</f>
        <v>5.3163712918981277E+104</v>
      </c>
      <c r="SZK53" s="1674">
        <f t="shared" ref="SZK53" si="6762">SZI53*(1+3.5%)</f>
        <v>5.5024442871145619E+104</v>
      </c>
      <c r="SZM53" s="1674">
        <f t="shared" ref="SZM53" si="6763">SZK53*(1+3.5%)</f>
        <v>5.6950298371635711E+104</v>
      </c>
      <c r="SZO53" s="1674">
        <f t="shared" ref="SZO53" si="6764">SZM53*(1+3.5%)</f>
        <v>5.8943558814642955E+104</v>
      </c>
      <c r="SZQ53" s="1674">
        <f t="shared" ref="SZQ53" si="6765">SZO53*(1+3.5%)</f>
        <v>6.1006583373155454E+104</v>
      </c>
      <c r="SZS53" s="1674">
        <f t="shared" ref="SZS53" si="6766">SZQ53*(1+3.5%)</f>
        <v>6.3141813791215894E+104</v>
      </c>
      <c r="SZU53" s="1674">
        <f t="shared" ref="SZU53" si="6767">SZS53*(1+3.5%)</f>
        <v>6.5351777273908448E+104</v>
      </c>
      <c r="SZW53" s="1674">
        <f t="shared" ref="SZW53" si="6768">SZU53*(1+3.5%)</f>
        <v>6.7639089478495239E+104</v>
      </c>
      <c r="SZY53" s="1674">
        <f t="shared" ref="SZY53" si="6769">SZW53*(1+3.5%)</f>
        <v>7.0006457610242563E+104</v>
      </c>
      <c r="TAA53" s="1674">
        <f t="shared" ref="TAA53" si="6770">SZY53*(1+3.5%)</f>
        <v>7.2456683626601051E+104</v>
      </c>
      <c r="TAC53" s="1674">
        <f t="shared" ref="TAC53" si="6771">TAA53*(1+3.5%)</f>
        <v>7.4992667553532082E+104</v>
      </c>
      <c r="TAE53" s="1674">
        <f t="shared" ref="TAE53" si="6772">TAC53*(1+3.5%)</f>
        <v>7.7617410917905692E+104</v>
      </c>
      <c r="TAG53" s="1674">
        <f t="shared" ref="TAG53" si="6773">TAE53*(1+3.5%)</f>
        <v>8.0334020300032382E+104</v>
      </c>
      <c r="TAI53" s="1674">
        <f t="shared" ref="TAI53" si="6774">TAG53*(1+3.5%)</f>
        <v>8.3145711010533503E+104</v>
      </c>
      <c r="TAK53" s="1674">
        <f t="shared" ref="TAK53" si="6775">TAI53*(1+3.5%)</f>
        <v>8.6055810895902172E+104</v>
      </c>
      <c r="TAM53" s="1674">
        <f t="shared" ref="TAM53" si="6776">TAK53*(1+3.5%)</f>
        <v>8.9067764277258744E+104</v>
      </c>
      <c r="TAO53" s="1674">
        <f t="shared" ref="TAO53" si="6777">TAM53*(1+3.5%)</f>
        <v>9.2185136026962791E+104</v>
      </c>
      <c r="TAQ53" s="1674">
        <f t="shared" ref="TAQ53" si="6778">TAO53*(1+3.5%)</f>
        <v>9.5411615787906485E+104</v>
      </c>
      <c r="TAS53" s="1674">
        <f t="shared" ref="TAS53" si="6779">TAQ53*(1+3.5%)</f>
        <v>9.8751022340483211E+104</v>
      </c>
      <c r="TAU53" s="1674">
        <f t="shared" ref="TAU53" si="6780">TAS53*(1+3.5%)</f>
        <v>1.0220730812240012E+105</v>
      </c>
      <c r="TAW53" s="1674">
        <f t="shared" ref="TAW53" si="6781">TAU53*(1+3.5%)</f>
        <v>1.0578456390668412E+105</v>
      </c>
      <c r="TAY53" s="1674">
        <f t="shared" ref="TAY53" si="6782">TAW53*(1+3.5%)</f>
        <v>1.0948702364341805E+105</v>
      </c>
      <c r="TBA53" s="1674">
        <f t="shared" ref="TBA53" si="6783">TAY53*(1+3.5%)</f>
        <v>1.1331906947093768E+105</v>
      </c>
      <c r="TBC53" s="1674">
        <f t="shared" ref="TBC53" si="6784">TBA53*(1+3.5%)</f>
        <v>1.1728523690242047E+105</v>
      </c>
      <c r="TBE53" s="1674">
        <f t="shared" ref="TBE53" si="6785">TBC53*(1+3.5%)</f>
        <v>1.2139022019400519E+105</v>
      </c>
      <c r="TBG53" s="1674">
        <f t="shared" ref="TBG53" si="6786">TBE53*(1+3.5%)</f>
        <v>1.2563887790079537E+105</v>
      </c>
      <c r="TBI53" s="1674">
        <f t="shared" ref="TBI53" si="6787">TBG53*(1+3.5%)</f>
        <v>1.300362386273232E+105</v>
      </c>
      <c r="TBK53" s="1674">
        <f t="shared" ref="TBK53" si="6788">TBI53*(1+3.5%)</f>
        <v>1.3458750697927949E+105</v>
      </c>
      <c r="TBM53" s="1674">
        <f t="shared" ref="TBM53" si="6789">TBK53*(1+3.5%)</f>
        <v>1.3929806972355427E+105</v>
      </c>
      <c r="TBO53" s="1674">
        <f t="shared" ref="TBO53" si="6790">TBM53*(1+3.5%)</f>
        <v>1.4417350216387866E+105</v>
      </c>
      <c r="TBQ53" s="1674">
        <f t="shared" ref="TBQ53" si="6791">TBO53*(1+3.5%)</f>
        <v>1.492195747396144E+105</v>
      </c>
      <c r="TBS53" s="1674">
        <f t="shared" ref="TBS53" si="6792">TBQ53*(1+3.5%)</f>
        <v>1.544422598555009E+105</v>
      </c>
      <c r="TBU53" s="1674">
        <f t="shared" ref="TBU53" si="6793">TBS53*(1+3.5%)</f>
        <v>1.5984773895044341E+105</v>
      </c>
      <c r="TBW53" s="1674">
        <f t="shared" ref="TBW53" si="6794">TBU53*(1+3.5%)</f>
        <v>1.6544240981370891E+105</v>
      </c>
      <c r="TBY53" s="1674">
        <f t="shared" ref="TBY53" si="6795">TBW53*(1+3.5%)</f>
        <v>1.7123289415718871E+105</v>
      </c>
      <c r="TCA53" s="1674">
        <f t="shared" ref="TCA53" si="6796">TBY53*(1+3.5%)</f>
        <v>1.7722604545269031E+105</v>
      </c>
      <c r="TCC53" s="1674">
        <f t="shared" ref="TCC53" si="6797">TCA53*(1+3.5%)</f>
        <v>1.8342895704353445E+105</v>
      </c>
      <c r="TCE53" s="1674">
        <f t="shared" ref="TCE53" si="6798">TCC53*(1+3.5%)</f>
        <v>1.8984897054005814E+105</v>
      </c>
      <c r="TCG53" s="1674">
        <f t="shared" ref="TCG53" si="6799">TCE53*(1+3.5%)</f>
        <v>1.9649368450896015E+105</v>
      </c>
      <c r="TCI53" s="1674">
        <f t="shared" ref="TCI53" si="6800">TCG53*(1+3.5%)</f>
        <v>2.0337096346677374E+105</v>
      </c>
      <c r="TCK53" s="1674">
        <f t="shared" ref="TCK53" si="6801">TCI53*(1+3.5%)</f>
        <v>2.104889471881108E+105</v>
      </c>
      <c r="TCM53" s="1674">
        <f t="shared" ref="TCM53" si="6802">TCK53*(1+3.5%)</f>
        <v>2.1785606033969466E+105</v>
      </c>
      <c r="TCO53" s="1674">
        <f t="shared" ref="TCO53" si="6803">TCM53*(1+3.5%)</f>
        <v>2.2548102245158395E+105</v>
      </c>
      <c r="TCQ53" s="1674">
        <f t="shared" ref="TCQ53" si="6804">TCO53*(1+3.5%)</f>
        <v>2.333728582373894E+105</v>
      </c>
      <c r="TCS53" s="1674">
        <f t="shared" ref="TCS53" si="6805">TCQ53*(1+3.5%)</f>
        <v>2.4154090827569803E+105</v>
      </c>
      <c r="TCU53" s="1674">
        <f t="shared" ref="TCU53" si="6806">TCS53*(1+3.5%)</f>
        <v>2.4999484006534746E+105</v>
      </c>
      <c r="TCW53" s="1674">
        <f t="shared" ref="TCW53" si="6807">TCU53*(1+3.5%)</f>
        <v>2.5874465946763459E+105</v>
      </c>
      <c r="TCY53" s="1674">
        <f t="shared" ref="TCY53" si="6808">TCW53*(1+3.5%)</f>
        <v>2.678007225490018E+105</v>
      </c>
      <c r="TDA53" s="1674">
        <f t="shared" ref="TDA53" si="6809">TCY53*(1+3.5%)</f>
        <v>2.7717374783821686E+105</v>
      </c>
      <c r="TDC53" s="1674">
        <f t="shared" ref="TDC53" si="6810">TDA53*(1+3.5%)</f>
        <v>2.8687482901255441E+105</v>
      </c>
      <c r="TDE53" s="1674">
        <f t="shared" ref="TDE53" si="6811">TDC53*(1+3.5%)</f>
        <v>2.9691544802799378E+105</v>
      </c>
      <c r="TDG53" s="1674">
        <f t="shared" ref="TDG53" si="6812">TDE53*(1+3.5%)</f>
        <v>3.0730748870897351E+105</v>
      </c>
      <c r="TDI53" s="1674">
        <f t="shared" ref="TDI53" si="6813">TDG53*(1+3.5%)</f>
        <v>3.1806325081378755E+105</v>
      </c>
      <c r="TDK53" s="1674">
        <f t="shared" ref="TDK53" si="6814">TDI53*(1+3.5%)</f>
        <v>3.291954645922701E+105</v>
      </c>
      <c r="TDM53" s="1674">
        <f t="shared" ref="TDM53" si="6815">TDK53*(1+3.5%)</f>
        <v>3.4071730585299951E+105</v>
      </c>
      <c r="TDO53" s="1674">
        <f t="shared" ref="TDO53" si="6816">TDM53*(1+3.5%)</f>
        <v>3.5264241155785445E+105</v>
      </c>
      <c r="TDQ53" s="1674">
        <f t="shared" ref="TDQ53" si="6817">TDO53*(1+3.5%)</f>
        <v>3.6498489596237934E+105</v>
      </c>
      <c r="TDS53" s="1674">
        <f t="shared" ref="TDS53" si="6818">TDQ53*(1+3.5%)</f>
        <v>3.7775936732106261E+105</v>
      </c>
      <c r="TDU53" s="1674">
        <f t="shared" ref="TDU53" si="6819">TDS53*(1+3.5%)</f>
        <v>3.9098094517729977E+105</v>
      </c>
      <c r="TDW53" s="1674">
        <f t="shared" ref="TDW53" si="6820">TDU53*(1+3.5%)</f>
        <v>4.0466527825850524E+105</v>
      </c>
      <c r="TDY53" s="1674">
        <f t="shared" ref="TDY53" si="6821">TDW53*(1+3.5%)</f>
        <v>4.1882856299755287E+105</v>
      </c>
      <c r="TEA53" s="1674">
        <f t="shared" ref="TEA53" si="6822">TDY53*(1+3.5%)</f>
        <v>4.334875627024672E+105</v>
      </c>
      <c r="TEC53" s="1674">
        <f t="shared" ref="TEC53" si="6823">TEA53*(1+3.5%)</f>
        <v>4.4865962739705351E+105</v>
      </c>
      <c r="TEE53" s="1674">
        <f t="shared" ref="TEE53" si="6824">TEC53*(1+3.5%)</f>
        <v>4.6436271435595032E+105</v>
      </c>
      <c r="TEG53" s="1674">
        <f t="shared" ref="TEG53" si="6825">TEE53*(1+3.5%)</f>
        <v>4.806154093584085E+105</v>
      </c>
      <c r="TEI53" s="1674">
        <f t="shared" ref="TEI53" si="6826">TEG53*(1+3.5%)</f>
        <v>4.9743694868595272E+105</v>
      </c>
      <c r="TEK53" s="1674">
        <f t="shared" ref="TEK53" si="6827">TEI53*(1+3.5%)</f>
        <v>5.14847241889961E+105</v>
      </c>
      <c r="TEM53" s="1674">
        <f t="shared" ref="TEM53" si="6828">TEK53*(1+3.5%)</f>
        <v>5.3286689535610958E+105</v>
      </c>
      <c r="TEO53" s="1674">
        <f t="shared" ref="TEO53" si="6829">TEM53*(1+3.5%)</f>
        <v>5.5151723669357336E+105</v>
      </c>
      <c r="TEQ53" s="1674">
        <f t="shared" ref="TEQ53" si="6830">TEO53*(1+3.5%)</f>
        <v>5.7082033997784836E+105</v>
      </c>
      <c r="TES53" s="1674">
        <f t="shared" ref="TES53" si="6831">TEQ53*(1+3.5%)</f>
        <v>5.9079905187707298E+105</v>
      </c>
      <c r="TEU53" s="1674">
        <f t="shared" ref="TEU53" si="6832">TES53*(1+3.5%)</f>
        <v>6.1147701869277051E+105</v>
      </c>
      <c r="TEW53" s="1674">
        <f t="shared" ref="TEW53" si="6833">TEU53*(1+3.5%)</f>
        <v>6.3287871434701747E+105</v>
      </c>
      <c r="TEY53" s="1674">
        <f t="shared" ref="TEY53" si="6834">TEW53*(1+3.5%)</f>
        <v>6.5502946934916299E+105</v>
      </c>
      <c r="TFA53" s="1674">
        <f t="shared" ref="TFA53" si="6835">TEY53*(1+3.5%)</f>
        <v>6.779555007763836E+105</v>
      </c>
      <c r="TFC53" s="1674">
        <f t="shared" ref="TFC53" si="6836">TFA53*(1+3.5%)</f>
        <v>7.0168394330355698E+105</v>
      </c>
      <c r="TFE53" s="1674">
        <f t="shared" ref="TFE53" si="6837">TFC53*(1+3.5%)</f>
        <v>7.2624288131918144E+105</v>
      </c>
      <c r="TFG53" s="1674">
        <f t="shared" ref="TFG53" si="6838">TFE53*(1+3.5%)</f>
        <v>7.5166138216535269E+105</v>
      </c>
      <c r="TFI53" s="1674">
        <f t="shared" ref="TFI53" si="6839">TFG53*(1+3.5%)</f>
        <v>7.7796953054114001E+105</v>
      </c>
      <c r="TFK53" s="1674">
        <f t="shared" ref="TFK53" si="6840">TFI53*(1+3.5%)</f>
        <v>8.0519846411007985E+105</v>
      </c>
      <c r="TFM53" s="1674">
        <f t="shared" ref="TFM53" si="6841">TFK53*(1+3.5%)</f>
        <v>8.3338041035393253E+105</v>
      </c>
      <c r="TFO53" s="1674">
        <f t="shared" ref="TFO53" si="6842">TFM53*(1+3.5%)</f>
        <v>8.6254872471632007E+105</v>
      </c>
      <c r="TFQ53" s="1674">
        <f t="shared" ref="TFQ53" si="6843">TFO53*(1+3.5%)</f>
        <v>8.9273793008139125E+105</v>
      </c>
      <c r="TFS53" s="1674">
        <f t="shared" ref="TFS53" si="6844">TFQ53*(1+3.5%)</f>
        <v>9.2398375763423981E+105</v>
      </c>
      <c r="TFU53" s="1674">
        <f t="shared" ref="TFU53" si="6845">TFS53*(1+3.5%)</f>
        <v>9.5632318915143821E+105</v>
      </c>
      <c r="TFW53" s="1674">
        <f t="shared" ref="TFW53" si="6846">TFU53*(1+3.5%)</f>
        <v>9.8979450077173849E+105</v>
      </c>
      <c r="TFY53" s="1674">
        <f t="shared" ref="TFY53" si="6847">TFW53*(1+3.5%)</f>
        <v>1.0244373082987492E+106</v>
      </c>
      <c r="TGA53" s="1674">
        <f t="shared" ref="TGA53" si="6848">TFY53*(1+3.5%)</f>
        <v>1.0602926140892053E+106</v>
      </c>
      <c r="TGC53" s="1674">
        <f t="shared" ref="TGC53" si="6849">TGA53*(1+3.5%)</f>
        <v>1.0974028555823274E+106</v>
      </c>
      <c r="TGE53" s="1674">
        <f t="shared" ref="TGE53" si="6850">TGC53*(1+3.5%)</f>
        <v>1.1358119555277087E+106</v>
      </c>
      <c r="TGG53" s="1674">
        <f t="shared" ref="TGG53" si="6851">TGE53*(1+3.5%)</f>
        <v>1.1755653739711784E+106</v>
      </c>
      <c r="TGI53" s="1674">
        <f t="shared" ref="TGI53" si="6852">TGG53*(1+3.5%)</f>
        <v>1.2167101620601695E+106</v>
      </c>
      <c r="TGK53" s="1674">
        <f t="shared" ref="TGK53" si="6853">TGI53*(1+3.5%)</f>
        <v>1.2592950177322754E+106</v>
      </c>
      <c r="TGM53" s="1674">
        <f t="shared" ref="TGM53" si="6854">TGK53*(1+3.5%)</f>
        <v>1.303370343352905E+106</v>
      </c>
      <c r="TGO53" s="1674">
        <f t="shared" ref="TGO53" si="6855">TGM53*(1+3.5%)</f>
        <v>1.3489883053702565E+106</v>
      </c>
      <c r="TGQ53" s="1674">
        <f t="shared" ref="TGQ53" si="6856">TGO53*(1+3.5%)</f>
        <v>1.3962028960582154E+106</v>
      </c>
      <c r="TGS53" s="1674">
        <f t="shared" ref="TGS53" si="6857">TGQ53*(1+3.5%)</f>
        <v>1.4450699974202529E+106</v>
      </c>
      <c r="TGU53" s="1674">
        <f t="shared" ref="TGU53" si="6858">TGS53*(1+3.5%)</f>
        <v>1.4956474473299616E+106</v>
      </c>
      <c r="TGW53" s="1674">
        <f t="shared" ref="TGW53" si="6859">TGU53*(1+3.5%)</f>
        <v>1.54799510798651E+106</v>
      </c>
      <c r="TGY53" s="1674">
        <f t="shared" ref="TGY53" si="6860">TGW53*(1+3.5%)</f>
        <v>1.6021749367660377E+106</v>
      </c>
      <c r="THA53" s="1674">
        <f t="shared" ref="THA53" si="6861">TGY53*(1+3.5%)</f>
        <v>1.658251059552849E+106</v>
      </c>
      <c r="THC53" s="1674">
        <f t="shared" ref="THC53" si="6862">THA53*(1+3.5%)</f>
        <v>1.7162898466371986E+106</v>
      </c>
      <c r="THE53" s="1674">
        <f t="shared" ref="THE53" si="6863">THC53*(1+3.5%)</f>
        <v>1.7763599912695004E+106</v>
      </c>
      <c r="THG53" s="1674">
        <f t="shared" ref="THG53" si="6864">THE53*(1+3.5%)</f>
        <v>1.8385325909639327E+106</v>
      </c>
      <c r="THI53" s="1674">
        <f t="shared" ref="THI53" si="6865">THG53*(1+3.5%)</f>
        <v>1.9028812316476704E+106</v>
      </c>
      <c r="THK53" s="1674">
        <f t="shared" ref="THK53" si="6866">THI53*(1+3.5%)</f>
        <v>1.9694820747553387E+106</v>
      </c>
      <c r="THM53" s="1674">
        <f t="shared" ref="THM53" si="6867">THK53*(1+3.5%)</f>
        <v>2.0384139473717753E+106</v>
      </c>
      <c r="THO53" s="1674">
        <f t="shared" ref="THO53" si="6868">THM53*(1+3.5%)</f>
        <v>2.1097584355297874E+106</v>
      </c>
      <c r="THQ53" s="1674">
        <f t="shared" ref="THQ53" si="6869">THO53*(1+3.5%)</f>
        <v>2.1835999807733297E+106</v>
      </c>
      <c r="THS53" s="1674">
        <f t="shared" ref="THS53" si="6870">THQ53*(1+3.5%)</f>
        <v>2.260025980100396E+106</v>
      </c>
      <c r="THU53" s="1674">
        <f t="shared" ref="THU53" si="6871">THS53*(1+3.5%)</f>
        <v>2.3391268894039099E+106</v>
      </c>
      <c r="THW53" s="1674">
        <f t="shared" ref="THW53" si="6872">THU53*(1+3.5%)</f>
        <v>2.4209963305330466E+106</v>
      </c>
      <c r="THY53" s="1674">
        <f t="shared" ref="THY53" si="6873">THW53*(1+3.5%)</f>
        <v>2.5057312021017032E+106</v>
      </c>
      <c r="TIA53" s="1674">
        <f t="shared" ref="TIA53" si="6874">THY53*(1+3.5%)</f>
        <v>2.5934317941752626E+106</v>
      </c>
      <c r="TIC53" s="1674">
        <f t="shared" ref="TIC53" si="6875">TIA53*(1+3.5%)</f>
        <v>2.6842019069713964E+106</v>
      </c>
      <c r="TIE53" s="1674">
        <f t="shared" ref="TIE53" si="6876">TIC53*(1+3.5%)</f>
        <v>2.7781489737153952E+106</v>
      </c>
      <c r="TIG53" s="1674">
        <f t="shared" ref="TIG53" si="6877">TIE53*(1+3.5%)</f>
        <v>2.875384187795434E+106</v>
      </c>
      <c r="TII53" s="1674">
        <f t="shared" ref="TII53" si="6878">TIG53*(1+3.5%)</f>
        <v>2.9760226343682742E+106</v>
      </c>
      <c r="TIK53" s="1674">
        <f t="shared" ref="TIK53" si="6879">TII53*(1+3.5%)</f>
        <v>3.0801834265711634E+106</v>
      </c>
      <c r="TIM53" s="1674">
        <f t="shared" ref="TIM53" si="6880">TIK53*(1+3.5%)</f>
        <v>3.1879898465011537E+106</v>
      </c>
      <c r="TIO53" s="1674">
        <f t="shared" ref="TIO53" si="6881">TIM53*(1+3.5%)</f>
        <v>3.2995694911286939E+106</v>
      </c>
      <c r="TIQ53" s="1674">
        <f t="shared" ref="TIQ53" si="6882">TIO53*(1+3.5%)</f>
        <v>3.415054423318198E+106</v>
      </c>
      <c r="TIS53" s="1674">
        <f t="shared" ref="TIS53" si="6883">TIQ53*(1+3.5%)</f>
        <v>3.5345813281343347E+106</v>
      </c>
      <c r="TIU53" s="1674">
        <f t="shared" ref="TIU53" si="6884">TIS53*(1+3.5%)</f>
        <v>3.6582916746190363E+106</v>
      </c>
      <c r="TIW53" s="1674">
        <f t="shared" ref="TIW53" si="6885">TIU53*(1+3.5%)</f>
        <v>3.7863318832307024E+106</v>
      </c>
      <c r="TIY53" s="1674">
        <f t="shared" ref="TIY53" si="6886">TIW53*(1+3.5%)</f>
        <v>3.9188534991437767E+106</v>
      </c>
      <c r="TJA53" s="1674">
        <f t="shared" ref="TJA53" si="6887">TIY53*(1+3.5%)</f>
        <v>4.0560133716138088E+106</v>
      </c>
      <c r="TJC53" s="1674">
        <f t="shared" ref="TJC53" si="6888">TJA53*(1+3.5%)</f>
        <v>4.1979738396202916E+106</v>
      </c>
      <c r="TJE53" s="1674">
        <f t="shared" ref="TJE53" si="6889">TJC53*(1+3.5%)</f>
        <v>4.3449029240070016E+106</v>
      </c>
      <c r="TJG53" s="1674">
        <f t="shared" ref="TJG53" si="6890">TJE53*(1+3.5%)</f>
        <v>4.4969745263472459E+106</v>
      </c>
      <c r="TJI53" s="1674">
        <f t="shared" ref="TJI53" si="6891">TJG53*(1+3.5%)</f>
        <v>4.6543686347693995E+106</v>
      </c>
      <c r="TJK53" s="1674">
        <f t="shared" ref="TJK53" si="6892">TJI53*(1+3.5%)</f>
        <v>4.8172715369863284E+106</v>
      </c>
      <c r="TJM53" s="1674">
        <f t="shared" ref="TJM53" si="6893">TJK53*(1+3.5%)</f>
        <v>4.9858760407808492E+106</v>
      </c>
      <c r="TJO53" s="1674">
        <f t="shared" ref="TJO53" si="6894">TJM53*(1+3.5%)</f>
        <v>5.1603817022081785E+106</v>
      </c>
      <c r="TJQ53" s="1674">
        <f t="shared" ref="TJQ53" si="6895">TJO53*(1+3.5%)</f>
        <v>5.3409950617854647E+106</v>
      </c>
      <c r="TJS53" s="1674">
        <f t="shared" ref="TJS53" si="6896">TJQ53*(1+3.5%)</f>
        <v>5.5279298889479556E+106</v>
      </c>
      <c r="TJU53" s="1674">
        <f t="shared" ref="TJU53" si="6897">TJS53*(1+3.5%)</f>
        <v>5.7214074350611332E+106</v>
      </c>
      <c r="TJW53" s="1674">
        <f t="shared" ref="TJW53" si="6898">TJU53*(1+3.5%)</f>
        <v>5.9216566952882722E+106</v>
      </c>
      <c r="TJY53" s="1674">
        <f t="shared" ref="TJY53" si="6899">TJW53*(1+3.5%)</f>
        <v>6.1289146796233612E+106</v>
      </c>
      <c r="TKA53" s="1674">
        <f t="shared" ref="TKA53" si="6900">TJY53*(1+3.5%)</f>
        <v>6.3434266934101784E+106</v>
      </c>
      <c r="TKC53" s="1674">
        <f t="shared" ref="TKC53" si="6901">TKA53*(1+3.5%)</f>
        <v>6.5654466276795339E+106</v>
      </c>
      <c r="TKE53" s="1674">
        <f t="shared" ref="TKE53" si="6902">TKC53*(1+3.5%)</f>
        <v>6.7952372596483171E+106</v>
      </c>
      <c r="TKG53" s="1674">
        <f t="shared" ref="TKG53" si="6903">TKE53*(1+3.5%)</f>
        <v>7.0330705637360074E+106</v>
      </c>
      <c r="TKI53" s="1674">
        <f t="shared" ref="TKI53" si="6904">TKG53*(1+3.5%)</f>
        <v>7.2792280334667673E+106</v>
      </c>
      <c r="TKK53" s="1674">
        <f t="shared" ref="TKK53" si="6905">TKI53*(1+3.5%)</f>
        <v>7.5340010146381028E+106</v>
      </c>
      <c r="TKM53" s="1674">
        <f t="shared" ref="TKM53" si="6906">TKK53*(1+3.5%)</f>
        <v>7.7976910501504359E+106</v>
      </c>
      <c r="TKO53" s="1674">
        <f t="shared" ref="TKO53" si="6907">TKM53*(1+3.5%)</f>
        <v>8.0706102369057007E+106</v>
      </c>
      <c r="TKQ53" s="1674">
        <f t="shared" ref="TKQ53" si="6908">TKO53*(1+3.5%)</f>
        <v>8.3530815951973996E+106</v>
      </c>
      <c r="TKS53" s="1674">
        <f t="shared" ref="TKS53" si="6909">TKQ53*(1+3.5%)</f>
        <v>8.6454394510293071E+106</v>
      </c>
      <c r="TKU53" s="1674">
        <f t="shared" ref="TKU53" si="6910">TKS53*(1+3.5%)</f>
        <v>8.9480298318153317E+106</v>
      </c>
      <c r="TKW53" s="1674">
        <f t="shared" ref="TKW53" si="6911">TKU53*(1+3.5%)</f>
        <v>9.261210875928868E+106</v>
      </c>
      <c r="TKY53" s="1674">
        <f t="shared" ref="TKY53" si="6912">TKW53*(1+3.5%)</f>
        <v>9.5853532565863783E+106</v>
      </c>
      <c r="TLA53" s="1674">
        <f t="shared" ref="TLA53" si="6913">TKY53*(1+3.5%)</f>
        <v>9.920840620566901E+106</v>
      </c>
      <c r="TLC53" s="1674">
        <f t="shared" ref="TLC53" si="6914">TLA53*(1+3.5%)</f>
        <v>1.0268070042286741E+107</v>
      </c>
      <c r="TLE53" s="1674">
        <f t="shared" ref="TLE53" si="6915">TLC53*(1+3.5%)</f>
        <v>1.0627452493766777E+107</v>
      </c>
      <c r="TLG53" s="1674">
        <f t="shared" ref="TLG53" si="6916">TLE53*(1+3.5%)</f>
        <v>1.0999413331048614E+107</v>
      </c>
      <c r="TLI53" s="1674">
        <f t="shared" ref="TLI53" si="6917">TLG53*(1+3.5%)</f>
        <v>1.1384392797635314E+107</v>
      </c>
      <c r="TLK53" s="1674">
        <f t="shared" ref="TLK53" si="6918">TLI53*(1+3.5%)</f>
        <v>1.178284654555255E+107</v>
      </c>
      <c r="TLM53" s="1674">
        <f t="shared" ref="TLM53" si="6919">TLK53*(1+3.5%)</f>
        <v>1.2195246174646888E+107</v>
      </c>
      <c r="TLO53" s="1674">
        <f t="shared" ref="TLO53" si="6920">TLM53*(1+3.5%)</f>
        <v>1.2622079790759528E+107</v>
      </c>
      <c r="TLQ53" s="1674">
        <f t="shared" ref="TLQ53" si="6921">TLO53*(1+3.5%)</f>
        <v>1.306385258343611E+107</v>
      </c>
      <c r="TLS53" s="1674">
        <f t="shared" ref="TLS53" si="6922">TLQ53*(1+3.5%)</f>
        <v>1.3521087423856373E+107</v>
      </c>
      <c r="TLU53" s="1674">
        <f t="shared" ref="TLU53" si="6923">TLS53*(1+3.5%)</f>
        <v>1.3994325483691344E+107</v>
      </c>
      <c r="TLW53" s="1674">
        <f t="shared" ref="TLW53" si="6924">TLU53*(1+3.5%)</f>
        <v>1.448412687562054E+107</v>
      </c>
      <c r="TLY53" s="1674">
        <f t="shared" ref="TLY53" si="6925">TLW53*(1+3.5%)</f>
        <v>1.4991071316267256E+107</v>
      </c>
      <c r="TMA53" s="1674">
        <f t="shared" ref="TMA53" si="6926">TLY53*(1+3.5%)</f>
        <v>1.5515758812336609E+107</v>
      </c>
      <c r="TMC53" s="1674">
        <f t="shared" ref="TMC53" si="6927">TMA53*(1+3.5%)</f>
        <v>1.605881037076839E+107</v>
      </c>
      <c r="TME53" s="1674">
        <f t="shared" ref="TME53" si="6928">TMC53*(1+3.5%)</f>
        <v>1.6620868733745281E+107</v>
      </c>
      <c r="TMG53" s="1674">
        <f t="shared" ref="TMG53" si="6929">TME53*(1+3.5%)</f>
        <v>1.7202599139426364E+107</v>
      </c>
      <c r="TMI53" s="1674">
        <f t="shared" ref="TMI53" si="6930">TMG53*(1+3.5%)</f>
        <v>1.7804690109306284E+107</v>
      </c>
      <c r="TMK53" s="1674">
        <f t="shared" ref="TMK53" si="6931">TMI53*(1+3.5%)</f>
        <v>1.8427854263132001E+107</v>
      </c>
      <c r="TMM53" s="1674">
        <f t="shared" ref="TMM53" si="6932">TMK53*(1+3.5%)</f>
        <v>1.9072829162341619E+107</v>
      </c>
      <c r="TMO53" s="1674">
        <f t="shared" ref="TMO53" si="6933">TMM53*(1+3.5%)</f>
        <v>1.9740378183023573E+107</v>
      </c>
      <c r="TMQ53" s="1674">
        <f t="shared" ref="TMQ53" si="6934">TMO53*(1+3.5%)</f>
        <v>2.0431291419429398E+107</v>
      </c>
      <c r="TMS53" s="1674">
        <f t="shared" ref="TMS53" si="6935">TMQ53*(1+3.5%)</f>
        <v>2.1146386619109424E+107</v>
      </c>
      <c r="TMU53" s="1674">
        <f t="shared" ref="TMU53" si="6936">TMS53*(1+3.5%)</f>
        <v>2.1886510150778251E+107</v>
      </c>
      <c r="TMW53" s="1674">
        <f t="shared" ref="TMW53" si="6937">TMU53*(1+3.5%)</f>
        <v>2.2652538006055489E+107</v>
      </c>
      <c r="TMY53" s="1674">
        <f t="shared" ref="TMY53" si="6938">TMW53*(1+3.5%)</f>
        <v>2.3445376836267429E+107</v>
      </c>
      <c r="TNA53" s="1674">
        <f t="shared" ref="TNA53" si="6939">TMY53*(1+3.5%)</f>
        <v>2.4265965025536788E+107</v>
      </c>
      <c r="TNC53" s="1674">
        <f t="shared" ref="TNC53" si="6940">TNA53*(1+3.5%)</f>
        <v>2.5115273801430573E+107</v>
      </c>
      <c r="TNE53" s="1674">
        <f t="shared" ref="TNE53" si="6941">TNC53*(1+3.5%)</f>
        <v>2.5994308384480642E+107</v>
      </c>
      <c r="TNG53" s="1674">
        <f t="shared" ref="TNG53" si="6942">TNE53*(1+3.5%)</f>
        <v>2.6904109177937464E+107</v>
      </c>
      <c r="TNI53" s="1674">
        <f t="shared" ref="TNI53" si="6943">TNG53*(1+3.5%)</f>
        <v>2.7845752999165274E+107</v>
      </c>
      <c r="TNK53" s="1674">
        <f t="shared" ref="TNK53" si="6944">TNI53*(1+3.5%)</f>
        <v>2.8820354354136056E+107</v>
      </c>
      <c r="TNM53" s="1674">
        <f t="shared" ref="TNM53" si="6945">TNK53*(1+3.5%)</f>
        <v>2.9829066756530814E+107</v>
      </c>
      <c r="TNO53" s="1674">
        <f t="shared" ref="TNO53" si="6946">TNM53*(1+3.5%)</f>
        <v>3.087308409300939E+107</v>
      </c>
      <c r="TNQ53" s="1674">
        <f t="shared" ref="TNQ53" si="6947">TNO53*(1+3.5%)</f>
        <v>3.1953642036264716E+107</v>
      </c>
      <c r="TNS53" s="1674">
        <f t="shared" ref="TNS53" si="6948">TNQ53*(1+3.5%)</f>
        <v>3.3072019507533977E+107</v>
      </c>
      <c r="TNU53" s="1674">
        <f t="shared" ref="TNU53" si="6949">TNS53*(1+3.5%)</f>
        <v>3.4229540190297664E+107</v>
      </c>
      <c r="TNW53" s="1674">
        <f t="shared" ref="TNW53" si="6950">TNU53*(1+3.5%)</f>
        <v>3.5427574096958077E+107</v>
      </c>
      <c r="TNY53" s="1674">
        <f t="shared" ref="TNY53" si="6951">TNW53*(1+3.5%)</f>
        <v>3.6667539190351606E+107</v>
      </c>
      <c r="TOA53" s="1674">
        <f t="shared" ref="TOA53" si="6952">TNY53*(1+3.5%)</f>
        <v>3.795090306201391E+107</v>
      </c>
      <c r="TOC53" s="1674">
        <f t="shared" ref="TOC53" si="6953">TOA53*(1+3.5%)</f>
        <v>3.9279184669184392E+107</v>
      </c>
      <c r="TOE53" s="1674">
        <f t="shared" ref="TOE53" si="6954">TOC53*(1+3.5%)</f>
        <v>4.0653956132605842E+107</v>
      </c>
      <c r="TOG53" s="1674">
        <f t="shared" ref="TOG53" si="6955">TOE53*(1+3.5%)</f>
        <v>4.2076844597247043E+107</v>
      </c>
      <c r="TOI53" s="1674">
        <f t="shared" ref="TOI53" si="6956">TOG53*(1+3.5%)</f>
        <v>4.3549534158150686E+107</v>
      </c>
      <c r="TOK53" s="1674">
        <f t="shared" ref="TOK53" si="6957">TOI53*(1+3.5%)</f>
        <v>4.507376785368596E+107</v>
      </c>
      <c r="TOM53" s="1674">
        <f t="shared" ref="TOM53" si="6958">TOK53*(1+3.5%)</f>
        <v>4.6651349728564968E+107</v>
      </c>
      <c r="TOO53" s="1674">
        <f t="shared" ref="TOO53" si="6959">TOM53*(1+3.5%)</f>
        <v>4.8284146969064735E+107</v>
      </c>
      <c r="TOQ53" s="1674">
        <f t="shared" ref="TOQ53" si="6960">TOO53*(1+3.5%)</f>
        <v>4.9974092112982E+107</v>
      </c>
      <c r="TOS53" s="1674">
        <f t="shared" ref="TOS53" si="6961">TOQ53*(1+3.5%)</f>
        <v>5.1723185336936366E+107</v>
      </c>
      <c r="TOU53" s="1674">
        <f t="shared" ref="TOU53" si="6962">TOS53*(1+3.5%)</f>
        <v>5.3533496823729138E+107</v>
      </c>
      <c r="TOW53" s="1674">
        <f t="shared" ref="TOW53" si="6963">TOU53*(1+3.5%)</f>
        <v>5.5407169212559655E+107</v>
      </c>
      <c r="TOY53" s="1674">
        <f t="shared" ref="TOY53" si="6964">TOW53*(1+3.5%)</f>
        <v>5.7346420134999236E+107</v>
      </c>
      <c r="TPA53" s="1674">
        <f t="shared" ref="TPA53" si="6965">TOY53*(1+3.5%)</f>
        <v>5.9353544839724199E+107</v>
      </c>
      <c r="TPC53" s="1674">
        <f t="shared" ref="TPC53" si="6966">TPA53*(1+3.5%)</f>
        <v>6.1430918909114547E+107</v>
      </c>
      <c r="TPE53" s="1674">
        <f t="shared" ref="TPE53" si="6967">TPC53*(1+3.5%)</f>
        <v>6.3581001070933557E+107</v>
      </c>
      <c r="TPG53" s="1674">
        <f t="shared" ref="TPG53" si="6968">TPE53*(1+3.5%)</f>
        <v>6.5806336108416223E+107</v>
      </c>
      <c r="TPI53" s="1674">
        <f t="shared" ref="TPI53" si="6969">TPG53*(1+3.5%)</f>
        <v>6.8109557872210779E+107</v>
      </c>
      <c r="TPK53" s="1674">
        <f t="shared" ref="TPK53" si="6970">TPI53*(1+3.5%)</f>
        <v>7.0493392397738153E+107</v>
      </c>
      <c r="TPM53" s="1674">
        <f t="shared" ref="TPM53" si="6971">TPK53*(1+3.5%)</f>
        <v>7.296066113165898E+107</v>
      </c>
      <c r="TPO53" s="1674">
        <f t="shared" ref="TPO53" si="6972">TPM53*(1+3.5%)</f>
        <v>7.5514284271267043E+107</v>
      </c>
      <c r="TPQ53" s="1674">
        <f t="shared" ref="TPQ53" si="6973">TPO53*(1+3.5%)</f>
        <v>7.8157284220761379E+107</v>
      </c>
      <c r="TPS53" s="1674">
        <f t="shared" ref="TPS53" si="6974">TPQ53*(1+3.5%)</f>
        <v>8.0892789168488022E+107</v>
      </c>
      <c r="TPU53" s="1674">
        <f t="shared" ref="TPU53" si="6975">TPS53*(1+3.5%)</f>
        <v>8.3724036789385091E+107</v>
      </c>
      <c r="TPW53" s="1674">
        <f t="shared" ref="TPW53" si="6976">TPU53*(1+3.5%)</f>
        <v>8.6654378077013563E+107</v>
      </c>
      <c r="TPY53" s="1674">
        <f t="shared" ref="TPY53" si="6977">TPW53*(1+3.5%)</f>
        <v>8.9687281309709029E+107</v>
      </c>
      <c r="TQA53" s="1674">
        <f t="shared" ref="TQA53" si="6978">TPY53*(1+3.5%)</f>
        <v>9.2826336155548843E+107</v>
      </c>
      <c r="TQC53" s="1674">
        <f t="shared" ref="TQC53" si="6979">TQA53*(1+3.5%)</f>
        <v>9.6075257920993047E+107</v>
      </c>
      <c r="TQE53" s="1674">
        <f t="shared" ref="TQE53" si="6980">TQC53*(1+3.5%)</f>
        <v>9.9437891948227797E+107</v>
      </c>
      <c r="TQG53" s="1674">
        <f t="shared" ref="TQG53" si="6981">TQE53*(1+3.5%)</f>
        <v>1.0291821816641576E+108</v>
      </c>
      <c r="TQI53" s="1674">
        <f t="shared" ref="TQI53" si="6982">TQG53*(1+3.5%)</f>
        <v>1.0652035580224031E+108</v>
      </c>
      <c r="TQK53" s="1674">
        <f t="shared" ref="TQK53" si="6983">TQI53*(1+3.5%)</f>
        <v>1.102485682553187E+108</v>
      </c>
      <c r="TQM53" s="1674">
        <f t="shared" ref="TQM53" si="6984">TQK53*(1+3.5%)</f>
        <v>1.1410726814425484E+108</v>
      </c>
      <c r="TQO53" s="1674">
        <f t="shared" ref="TQO53" si="6985">TQM53*(1+3.5%)</f>
        <v>1.1810102252930375E+108</v>
      </c>
      <c r="TQQ53" s="1674">
        <f t="shared" ref="TQQ53" si="6986">TQO53*(1+3.5%)</f>
        <v>1.2223455831782939E+108</v>
      </c>
      <c r="TQS53" s="1674">
        <f t="shared" ref="TQS53" si="6987">TQQ53*(1+3.5%)</f>
        <v>1.2651276785895341E+108</v>
      </c>
      <c r="TQU53" s="1674">
        <f t="shared" ref="TQU53" si="6988">TQS53*(1+3.5%)</f>
        <v>1.3094071473401677E+108</v>
      </c>
      <c r="TQW53" s="1674">
        <f t="shared" ref="TQW53" si="6989">TQU53*(1+3.5%)</f>
        <v>1.3552363974970734E+108</v>
      </c>
      <c r="TQY53" s="1674">
        <f t="shared" ref="TQY53" si="6990">TQW53*(1+3.5%)</f>
        <v>1.4026696714094709E+108</v>
      </c>
      <c r="TRA53" s="1674">
        <f t="shared" ref="TRA53" si="6991">TQY53*(1+3.5%)</f>
        <v>1.4517631099088023E+108</v>
      </c>
      <c r="TRC53" s="1674">
        <f t="shared" ref="TRC53" si="6992">TRA53*(1+3.5%)</f>
        <v>1.5025748187556103E+108</v>
      </c>
      <c r="TRE53" s="1674">
        <f t="shared" ref="TRE53" si="6993">TRC53*(1+3.5%)</f>
        <v>1.5551649374120565E+108</v>
      </c>
      <c r="TRG53" s="1674">
        <f t="shared" ref="TRG53" si="6994">TRE53*(1+3.5%)</f>
        <v>1.6095957102214783E+108</v>
      </c>
      <c r="TRI53" s="1674">
        <f t="shared" ref="TRI53" si="6995">TRG53*(1+3.5%)</f>
        <v>1.6659315600792301E+108</v>
      </c>
      <c r="TRK53" s="1674">
        <f t="shared" ref="TRK53" si="6996">TRI53*(1+3.5%)</f>
        <v>1.724239164682003E+108</v>
      </c>
      <c r="TRM53" s="1674">
        <f t="shared" ref="TRM53" si="6997">TRK53*(1+3.5%)</f>
        <v>1.7845875354458729E+108</v>
      </c>
      <c r="TRO53" s="1674">
        <f t="shared" ref="TRO53" si="6998">TRM53*(1+3.5%)</f>
        <v>1.8470480991864782E+108</v>
      </c>
      <c r="TRQ53" s="1674">
        <f t="shared" ref="TRQ53" si="6999">TRO53*(1+3.5%)</f>
        <v>1.9116947826580049E+108</v>
      </c>
      <c r="TRS53" s="1674">
        <f t="shared" ref="TRS53" si="7000">TRQ53*(1+3.5%)</f>
        <v>1.9786041000510349E+108</v>
      </c>
      <c r="TRU53" s="1674">
        <f t="shared" ref="TRU53" si="7001">TRS53*(1+3.5%)</f>
        <v>2.0478552435528209E+108</v>
      </c>
      <c r="TRW53" s="1674">
        <f t="shared" ref="TRW53" si="7002">TRU53*(1+3.5%)</f>
        <v>2.1195301770771695E+108</v>
      </c>
      <c r="TRY53" s="1674">
        <f t="shared" ref="TRY53" si="7003">TRW53*(1+3.5%)</f>
        <v>2.1937137332748702E+108</v>
      </c>
      <c r="TSA53" s="1674">
        <f t="shared" ref="TSA53" si="7004">TRY53*(1+3.5%)</f>
        <v>2.2704937139394904E+108</v>
      </c>
      <c r="TSC53" s="1674">
        <f t="shared" ref="TSC53" si="7005">TSA53*(1+3.5%)</f>
        <v>2.3499609939273722E+108</v>
      </c>
      <c r="TSE53" s="1674">
        <f t="shared" ref="TSE53" si="7006">TSC53*(1+3.5%)</f>
        <v>2.4322096287148301E+108</v>
      </c>
      <c r="TSG53" s="1674">
        <f t="shared" ref="TSG53" si="7007">TSE53*(1+3.5%)</f>
        <v>2.5173369657198491E+108</v>
      </c>
      <c r="TSI53" s="1674">
        <f t="shared" ref="TSI53" si="7008">TSG53*(1+3.5%)</f>
        <v>2.6054437595200436E+108</v>
      </c>
      <c r="TSK53" s="1674">
        <f t="shared" ref="TSK53" si="7009">TSI53*(1+3.5%)</f>
        <v>2.6966342911032448E+108</v>
      </c>
      <c r="TSM53" s="1674">
        <f t="shared" ref="TSM53" si="7010">TSK53*(1+3.5%)</f>
        <v>2.7910164912918579E+108</v>
      </c>
      <c r="TSO53" s="1674">
        <f t="shared" ref="TSO53" si="7011">TSM53*(1+3.5%)</f>
        <v>2.8887020684870728E+108</v>
      </c>
      <c r="TSQ53" s="1674">
        <f t="shared" ref="TSQ53" si="7012">TSO53*(1+3.5%)</f>
        <v>2.9898066408841201E+108</v>
      </c>
      <c r="TSS53" s="1674">
        <f t="shared" ref="TSS53" si="7013">TSQ53*(1+3.5%)</f>
        <v>3.0944498733150641E+108</v>
      </c>
      <c r="TSU53" s="1674">
        <f t="shared" ref="TSU53" si="7014">TSS53*(1+3.5%)</f>
        <v>3.2027556188810909E+108</v>
      </c>
      <c r="TSW53" s="1674">
        <f t="shared" ref="TSW53" si="7015">TSU53*(1+3.5%)</f>
        <v>3.3148520655419289E+108</v>
      </c>
      <c r="TSY53" s="1674">
        <f t="shared" ref="TSY53" si="7016">TSW53*(1+3.5%)</f>
        <v>3.4308718878358963E+108</v>
      </c>
      <c r="TTA53" s="1674">
        <f t="shared" ref="TTA53" si="7017">TSY53*(1+3.5%)</f>
        <v>3.5509524039101525E+108</v>
      </c>
      <c r="TTC53" s="1674">
        <f t="shared" ref="TTC53" si="7018">TTA53*(1+3.5%)</f>
        <v>3.6752357380470078E+108</v>
      </c>
      <c r="TTE53" s="1674">
        <f t="shared" ref="TTE53" si="7019">TTC53*(1+3.5%)</f>
        <v>3.8038689888786529E+108</v>
      </c>
      <c r="TTG53" s="1674">
        <f t="shared" ref="TTG53" si="7020">TTE53*(1+3.5%)</f>
        <v>3.9370044034894055E+108</v>
      </c>
      <c r="TTI53" s="1674">
        <f t="shared" ref="TTI53" si="7021">TTG53*(1+3.5%)</f>
        <v>4.0747995576115345E+108</v>
      </c>
      <c r="TTK53" s="1674">
        <f t="shared" ref="TTK53" si="7022">TTI53*(1+3.5%)</f>
        <v>4.217417542127938E+108</v>
      </c>
      <c r="TTM53" s="1674">
        <f t="shared" ref="TTM53" si="7023">TTK53*(1+3.5%)</f>
        <v>4.3650271561024153E+108</v>
      </c>
      <c r="TTO53" s="1674">
        <f t="shared" ref="TTO53" si="7024">TTM53*(1+3.5%)</f>
        <v>4.5178031065659995E+108</v>
      </c>
      <c r="TTQ53" s="1674">
        <f t="shared" ref="TTQ53" si="7025">TTO53*(1+3.5%)</f>
        <v>4.6759262152958092E+108</v>
      </c>
      <c r="TTS53" s="1674">
        <f t="shared" ref="TTS53" si="7026">TTQ53*(1+3.5%)</f>
        <v>4.8395836328311619E+108</v>
      </c>
      <c r="TTU53" s="1674">
        <f t="shared" ref="TTU53" si="7027">TTS53*(1+3.5%)</f>
        <v>5.0089690599802524E+108</v>
      </c>
      <c r="TTW53" s="1674">
        <f t="shared" ref="TTW53" si="7028">TTU53*(1+3.5%)</f>
        <v>5.1842829770795607E+108</v>
      </c>
      <c r="TTY53" s="1674">
        <f t="shared" ref="TTY53" si="7029">TTW53*(1+3.5%)</f>
        <v>5.3657328812773448E+108</v>
      </c>
      <c r="TUA53" s="1674">
        <f t="shared" ref="TUA53" si="7030">TTY53*(1+3.5%)</f>
        <v>5.5535335321220515E+108</v>
      </c>
      <c r="TUC53" s="1674">
        <f t="shared" ref="TUC53" si="7031">TUA53*(1+3.5%)</f>
        <v>5.7479072057463232E+108</v>
      </c>
      <c r="TUE53" s="1674">
        <f t="shared" ref="TUE53" si="7032">TUC53*(1+3.5%)</f>
        <v>5.9490839579474441E+108</v>
      </c>
      <c r="TUG53" s="1674">
        <f t="shared" ref="TUG53" si="7033">TUE53*(1+3.5%)</f>
        <v>6.1573018964756039E+108</v>
      </c>
      <c r="TUI53" s="1674">
        <f t="shared" ref="TUI53" si="7034">TUG53*(1+3.5%)</f>
        <v>6.3728074628522497E+108</v>
      </c>
      <c r="TUK53" s="1674">
        <f t="shared" ref="TUK53" si="7035">TUI53*(1+3.5%)</f>
        <v>6.5958557240520775E+108</v>
      </c>
      <c r="TUM53" s="1674">
        <f t="shared" ref="TUM53" si="7036">TUK53*(1+3.5%)</f>
        <v>6.8267106743938996E+108</v>
      </c>
      <c r="TUO53" s="1674">
        <f t="shared" ref="TUO53" si="7037">TUM53*(1+3.5%)</f>
        <v>7.0656455479976852E+108</v>
      </c>
      <c r="TUQ53" s="1674">
        <f t="shared" ref="TUQ53" si="7038">TUO53*(1+3.5%)</f>
        <v>7.3129431421776033E+108</v>
      </c>
      <c r="TUS53" s="1674">
        <f t="shared" ref="TUS53" si="7039">TUQ53*(1+3.5%)</f>
        <v>7.5688961521538188E+108</v>
      </c>
      <c r="TUU53" s="1674">
        <f t="shared" ref="TUU53" si="7040">TUS53*(1+3.5%)</f>
        <v>7.8338075174792016E+108</v>
      </c>
      <c r="TUW53" s="1674">
        <f t="shared" ref="TUW53" si="7041">TUU53*(1+3.5%)</f>
        <v>8.1079907805909729E+108</v>
      </c>
      <c r="TUY53" s="1674">
        <f t="shared" ref="TUY53" si="7042">TUW53*(1+3.5%)</f>
        <v>8.391770457911656E+108</v>
      </c>
      <c r="TVA53" s="1674">
        <f t="shared" ref="TVA53" si="7043">TUY53*(1+3.5%)</f>
        <v>8.6854824239385633E+108</v>
      </c>
      <c r="TVC53" s="1674">
        <f t="shared" ref="TVC53" si="7044">TVA53*(1+3.5%)</f>
        <v>8.9894743087764123E+108</v>
      </c>
      <c r="TVE53" s="1674">
        <f t="shared" ref="TVE53" si="7045">TVC53*(1+3.5%)</f>
        <v>9.3041059095835862E+108</v>
      </c>
      <c r="TVG53" s="1674">
        <f t="shared" ref="TVG53" si="7046">TVE53*(1+3.5%)</f>
        <v>9.6297496164190101E+108</v>
      </c>
      <c r="TVI53" s="1674">
        <f t="shared" ref="TVI53" si="7047">TVG53*(1+3.5%)</f>
        <v>9.9667908529936738E+108</v>
      </c>
      <c r="TVK53" s="1674">
        <f t="shared" ref="TVK53" si="7048">TVI53*(1+3.5%)</f>
        <v>1.0315628532848451E+109</v>
      </c>
      <c r="TVM53" s="1674">
        <f t="shared" ref="TVM53" si="7049">TVK53*(1+3.5%)</f>
        <v>1.0676675531498145E+109</v>
      </c>
      <c r="TVO53" s="1674">
        <f t="shared" ref="TVO53" si="7050">TVM53*(1+3.5%)</f>
        <v>1.1050359175100579E+109</v>
      </c>
      <c r="TVQ53" s="1674">
        <f t="shared" ref="TVQ53" si="7051">TVO53*(1+3.5%)</f>
        <v>1.1437121746229099E+109</v>
      </c>
      <c r="TVS53" s="1674">
        <f t="shared" ref="TVS53" si="7052">TVQ53*(1+3.5%)</f>
        <v>1.1837421007347117E+109</v>
      </c>
      <c r="TVU53" s="1674">
        <f t="shared" ref="TVU53" si="7053">TVS53*(1+3.5%)</f>
        <v>1.2251730742604266E+109</v>
      </c>
      <c r="TVW53" s="1674">
        <f t="shared" ref="TVW53" si="7054">TVU53*(1+3.5%)</f>
        <v>1.2680541318595413E+109</v>
      </c>
      <c r="TVY53" s="1674">
        <f t="shared" ref="TVY53" si="7055">TVW53*(1+3.5%)</f>
        <v>1.3124360264746251E+109</v>
      </c>
      <c r="TWA53" s="1674">
        <f t="shared" ref="TWA53" si="7056">TVY53*(1+3.5%)</f>
        <v>1.3583712874012368E+109</v>
      </c>
      <c r="TWC53" s="1674">
        <f t="shared" ref="TWC53" si="7057">TWA53*(1+3.5%)</f>
        <v>1.4059142824602801E+109</v>
      </c>
      <c r="TWE53" s="1674">
        <f t="shared" ref="TWE53" si="7058">TWC53*(1+3.5%)</f>
        <v>1.4551212823463898E+109</v>
      </c>
      <c r="TWG53" s="1674">
        <f t="shared" ref="TWG53" si="7059">TWE53*(1+3.5%)</f>
        <v>1.5060505272285134E+109</v>
      </c>
      <c r="TWI53" s="1674">
        <f t="shared" ref="TWI53" si="7060">TWG53*(1+3.5%)</f>
        <v>1.5587622956815113E+109</v>
      </c>
      <c r="TWK53" s="1674">
        <f t="shared" ref="TWK53" si="7061">TWI53*(1+3.5%)</f>
        <v>1.6133189760303641E+109</v>
      </c>
      <c r="TWM53" s="1674">
        <f t="shared" ref="TWM53" si="7062">TWK53*(1+3.5%)</f>
        <v>1.6697851401914266E+109</v>
      </c>
      <c r="TWO53" s="1674">
        <f t="shared" ref="TWO53" si="7063">TWM53*(1+3.5%)</f>
        <v>1.7282276200981265E+109</v>
      </c>
      <c r="TWQ53" s="1674">
        <f t="shared" ref="TWQ53" si="7064">TWO53*(1+3.5%)</f>
        <v>1.7887155868015607E+109</v>
      </c>
      <c r="TWS53" s="1674">
        <f t="shared" ref="TWS53" si="7065">TWQ53*(1+3.5%)</f>
        <v>1.8513206323396151E+109</v>
      </c>
      <c r="TWU53" s="1674">
        <f t="shared" ref="TWU53" si="7066">TWS53*(1+3.5%)</f>
        <v>1.9161168544715014E+109</v>
      </c>
      <c r="TWW53" s="1674">
        <f t="shared" ref="TWW53" si="7067">TWU53*(1+3.5%)</f>
        <v>1.9831809443780039E+109</v>
      </c>
      <c r="TWY53" s="1674">
        <f t="shared" ref="TWY53" si="7068">TWW53*(1+3.5%)</f>
        <v>2.052592277431234E+109</v>
      </c>
      <c r="TXA53" s="1674">
        <f t="shared" ref="TXA53" si="7069">TWY53*(1+3.5%)</f>
        <v>2.1244330071413271E+109</v>
      </c>
      <c r="TXC53" s="1674">
        <f t="shared" ref="TXC53" si="7070">TXA53*(1+3.5%)</f>
        <v>2.1987881623912733E+109</v>
      </c>
      <c r="TXE53" s="1674">
        <f t="shared" ref="TXE53" si="7071">TXC53*(1+3.5%)</f>
        <v>2.2757457480749677E+109</v>
      </c>
      <c r="TXG53" s="1674">
        <f t="shared" ref="TXG53" si="7072">TXE53*(1+3.5%)</f>
        <v>2.3553968492575913E+109</v>
      </c>
      <c r="TXI53" s="1674">
        <f t="shared" ref="TXI53" si="7073">TXG53*(1+3.5%)</f>
        <v>2.437835738981607E+109</v>
      </c>
      <c r="TXK53" s="1674">
        <f t="shared" ref="TXK53" si="7074">TXI53*(1+3.5%)</f>
        <v>2.5231599898459629E+109</v>
      </c>
      <c r="TXM53" s="1674">
        <f t="shared" ref="TXM53" si="7075">TXK53*(1+3.5%)</f>
        <v>2.6114705894905716E+109</v>
      </c>
      <c r="TXO53" s="1674">
        <f t="shared" ref="TXO53" si="7076">TXM53*(1+3.5%)</f>
        <v>2.7028720601227414E+109</v>
      </c>
      <c r="TXQ53" s="1674">
        <f t="shared" ref="TXQ53" si="7077">TXO53*(1+3.5%)</f>
        <v>2.7974725822270373E+109</v>
      </c>
      <c r="TXS53" s="1674">
        <f t="shared" ref="TXS53" si="7078">TXQ53*(1+3.5%)</f>
        <v>2.8953841226049832E+109</v>
      </c>
      <c r="TXU53" s="1674">
        <f t="shared" ref="TXU53" si="7079">TXS53*(1+3.5%)</f>
        <v>2.9967225668961575E+109</v>
      </c>
      <c r="TXW53" s="1674">
        <f t="shared" ref="TXW53" si="7080">TXU53*(1+3.5%)</f>
        <v>3.1016078567375227E+109</v>
      </c>
      <c r="TXY53" s="1674">
        <f t="shared" ref="TXY53" si="7081">TXW53*(1+3.5%)</f>
        <v>3.2101641317233357E+109</v>
      </c>
      <c r="TYA53" s="1674">
        <f t="shared" ref="TYA53" si="7082">TXY53*(1+3.5%)</f>
        <v>3.3225198763336524E+109</v>
      </c>
      <c r="TYC53" s="1674">
        <f t="shared" ref="TYC53" si="7083">TYA53*(1+3.5%)</f>
        <v>3.4388080720053299E+109</v>
      </c>
      <c r="TYE53" s="1674">
        <f t="shared" ref="TYE53" si="7084">TYC53*(1+3.5%)</f>
        <v>3.5591663545255161E+109</v>
      </c>
      <c r="TYG53" s="1674">
        <f t="shared" ref="TYG53" si="7085">TYE53*(1+3.5%)</f>
        <v>3.6837371769339089E+109</v>
      </c>
      <c r="TYI53" s="1674">
        <f t="shared" ref="TYI53" si="7086">TYG53*(1+3.5%)</f>
        <v>3.8126679781265957E+109</v>
      </c>
      <c r="TYK53" s="1674">
        <f t="shared" ref="TYK53" si="7087">TYI53*(1+3.5%)</f>
        <v>3.9461113573610265E+109</v>
      </c>
      <c r="TYM53" s="1674">
        <f t="shared" ref="TYM53" si="7088">TYK53*(1+3.5%)</f>
        <v>4.084225254868662E+109</v>
      </c>
      <c r="TYO53" s="1674">
        <f t="shared" ref="TYO53" si="7089">TYM53*(1+3.5%)</f>
        <v>4.2271731387890645E+109</v>
      </c>
      <c r="TYQ53" s="1674">
        <f t="shared" ref="TYQ53" si="7090">TYO53*(1+3.5%)</f>
        <v>4.3751241986466813E+109</v>
      </c>
      <c r="TYS53" s="1674">
        <f t="shared" ref="TYS53" si="7091">TYQ53*(1+3.5%)</f>
        <v>4.5282535455993147E+109</v>
      </c>
      <c r="TYU53" s="1674">
        <f t="shared" ref="TYU53" si="7092">TYS53*(1+3.5%)</f>
        <v>4.6867424196952903E+109</v>
      </c>
      <c r="TYW53" s="1674">
        <f t="shared" ref="TYW53" si="7093">TYU53*(1+3.5%)</f>
        <v>4.8507784043846253E+109</v>
      </c>
      <c r="TYY53" s="1674">
        <f t="shared" ref="TYY53" si="7094">TYW53*(1+3.5%)</f>
        <v>5.0205556485380871E+109</v>
      </c>
      <c r="TZA53" s="1674">
        <f t="shared" ref="TZA53" si="7095">TYY53*(1+3.5%)</f>
        <v>5.1962750962369193E+109</v>
      </c>
      <c r="TZC53" s="1674">
        <f t="shared" ref="TZC53" si="7096">TZA53*(1+3.5%)</f>
        <v>5.3781447246052109E+109</v>
      </c>
      <c r="TZE53" s="1674">
        <f t="shared" ref="TZE53" si="7097">TZC53*(1+3.5%)</f>
        <v>5.566379789966393E+109</v>
      </c>
      <c r="TZG53" s="1674">
        <f t="shared" ref="TZG53" si="7098">TZE53*(1+3.5%)</f>
        <v>5.7612030826152161E+109</v>
      </c>
      <c r="TZI53" s="1674">
        <f t="shared" ref="TZI53" si="7099">TZG53*(1+3.5%)</f>
        <v>5.962845190506748E+109</v>
      </c>
      <c r="TZK53" s="1674">
        <f t="shared" ref="TZK53" si="7100">TZI53*(1+3.5%)</f>
        <v>6.1715447721744839E+109</v>
      </c>
      <c r="TZM53" s="1674">
        <f t="shared" ref="TZM53" si="7101">TZK53*(1+3.5%)</f>
        <v>6.3875488392005906E+109</v>
      </c>
      <c r="TZO53" s="1674">
        <f t="shared" ref="TZO53" si="7102">TZM53*(1+3.5%)</f>
        <v>6.6111130485726105E+109</v>
      </c>
      <c r="TZQ53" s="1674">
        <f t="shared" ref="TZQ53" si="7103">TZO53*(1+3.5%)</f>
        <v>6.842502005272651E+109</v>
      </c>
      <c r="TZS53" s="1674">
        <f t="shared" ref="TZS53" si="7104">TZQ53*(1+3.5%)</f>
        <v>7.0819895754571933E+109</v>
      </c>
      <c r="TZU53" s="1674">
        <f t="shared" ref="TZU53" si="7105">TZS53*(1+3.5%)</f>
        <v>7.3298592105981947E+109</v>
      </c>
      <c r="TZW53" s="1674">
        <f t="shared" ref="TZW53" si="7106">TZU53*(1+3.5%)</f>
        <v>7.5864042829691313E+109</v>
      </c>
      <c r="TZY53" s="1674">
        <f t="shared" ref="TZY53" si="7107">TZW53*(1+3.5%)</f>
        <v>7.8519284328730497E+109</v>
      </c>
      <c r="UAA53" s="1674">
        <f t="shared" ref="UAA53" si="7108">TZY53*(1+3.5%)</f>
        <v>8.1267459280236053E+109</v>
      </c>
      <c r="UAC53" s="1674">
        <f t="shared" ref="UAC53" si="7109">UAA53*(1+3.5%)</f>
        <v>8.4111820355044313E+109</v>
      </c>
      <c r="UAE53" s="1674">
        <f t="shared" ref="UAE53" si="7110">UAC53*(1+3.5%)</f>
        <v>8.7055734067470858E+109</v>
      </c>
      <c r="UAG53" s="1674">
        <f t="shared" ref="UAG53" si="7111">UAE53*(1+3.5%)</f>
        <v>9.0102684759832329E+109</v>
      </c>
      <c r="UAI53" s="1674">
        <f t="shared" ref="UAI53" si="7112">UAG53*(1+3.5%)</f>
        <v>9.3256278726426449E+109</v>
      </c>
      <c r="UAK53" s="1674">
        <f t="shared" ref="UAK53" si="7113">UAI53*(1+3.5%)</f>
        <v>9.652024848185136E+109</v>
      </c>
      <c r="UAM53" s="1674">
        <f t="shared" ref="UAM53" si="7114">UAK53*(1+3.5%)</f>
        <v>9.9898457178716147E+109</v>
      </c>
      <c r="UAO53" s="1674">
        <f t="shared" ref="UAO53" si="7115">UAM53*(1+3.5%)</f>
        <v>1.0339490317997121E+110</v>
      </c>
      <c r="UAQ53" s="1674">
        <f t="shared" ref="UAQ53" si="7116">UAO53*(1+3.5%)</f>
        <v>1.0701372479127019E+110</v>
      </c>
      <c r="UAS53" s="1674">
        <f t="shared" ref="UAS53" si="7117">UAQ53*(1+3.5%)</f>
        <v>1.1075920515896463E+110</v>
      </c>
      <c r="UAU53" s="1674">
        <f t="shared" ref="UAU53" si="7118">UAS53*(1+3.5%)</f>
        <v>1.1463577733952839E+110</v>
      </c>
      <c r="UAW53" s="1674">
        <f t="shared" ref="UAW53" si="7119">UAU53*(1+3.5%)</f>
        <v>1.1864802954641186E+110</v>
      </c>
      <c r="UAY53" s="1674">
        <f t="shared" ref="UAY53" si="7120">UAW53*(1+3.5%)</f>
        <v>1.2280071058053627E+110</v>
      </c>
      <c r="UBA53" s="1674">
        <f t="shared" ref="UBA53" si="7121">UAY53*(1+3.5%)</f>
        <v>1.2709873545085502E+110</v>
      </c>
      <c r="UBC53" s="1674">
        <f t="shared" ref="UBC53" si="7122">UBA53*(1+3.5%)</f>
        <v>1.3154719119163493E+110</v>
      </c>
      <c r="UBE53" s="1674">
        <f t="shared" ref="UBE53" si="7123">UBC53*(1+3.5%)</f>
        <v>1.3615134288334214E+110</v>
      </c>
      <c r="UBG53" s="1674">
        <f t="shared" ref="UBG53" si="7124">UBE53*(1+3.5%)</f>
        <v>1.409166398842591E+110</v>
      </c>
      <c r="UBI53" s="1674">
        <f t="shared" ref="UBI53" si="7125">UBG53*(1+3.5%)</f>
        <v>1.4584872228020816E+110</v>
      </c>
      <c r="UBK53" s="1674">
        <f t="shared" ref="UBK53" si="7126">UBI53*(1+3.5%)</f>
        <v>1.5095342756001545E+110</v>
      </c>
      <c r="UBM53" s="1674">
        <f t="shared" ref="UBM53" si="7127">UBK53*(1+3.5%)</f>
        <v>1.5623679752461597E+110</v>
      </c>
      <c r="UBO53" s="1674">
        <f t="shared" ref="UBO53" si="7128">UBM53*(1+3.5%)</f>
        <v>1.6170508543797752E+110</v>
      </c>
      <c r="UBQ53" s="1674">
        <f t="shared" ref="UBQ53" si="7129">UBO53*(1+3.5%)</f>
        <v>1.6736476342830673E+110</v>
      </c>
      <c r="UBS53" s="1674">
        <f t="shared" ref="UBS53" si="7130">UBQ53*(1+3.5%)</f>
        <v>1.7322253014829745E+110</v>
      </c>
      <c r="UBU53" s="1674">
        <f t="shared" ref="UBU53" si="7131">UBS53*(1+3.5%)</f>
        <v>1.7928531870348783E+110</v>
      </c>
      <c r="UBW53" s="1674">
        <f t="shared" ref="UBW53" si="7132">UBU53*(1+3.5%)</f>
        <v>1.8556030485810988E+110</v>
      </c>
      <c r="UBY53" s="1674">
        <f t="shared" ref="UBY53" si="7133">UBW53*(1+3.5%)</f>
        <v>1.9205491552814372E+110</v>
      </c>
      <c r="UCA53" s="1674">
        <f t="shared" ref="UCA53" si="7134">UBY53*(1+3.5%)</f>
        <v>1.9877683757162875E+110</v>
      </c>
      <c r="UCC53" s="1674">
        <f t="shared" ref="UCC53" si="7135">UCA53*(1+3.5%)</f>
        <v>2.0573402688663575E+110</v>
      </c>
      <c r="UCE53" s="1674">
        <f t="shared" ref="UCE53" si="7136">UCC53*(1+3.5%)</f>
        <v>2.1293471782766797E+110</v>
      </c>
      <c r="UCG53" s="1674">
        <f t="shared" ref="UCG53" si="7137">UCE53*(1+3.5%)</f>
        <v>2.2038743295163635E+110</v>
      </c>
      <c r="UCI53" s="1674">
        <f t="shared" ref="UCI53" si="7138">UCG53*(1+3.5%)</f>
        <v>2.2810099310494361E+110</v>
      </c>
      <c r="UCK53" s="1674">
        <f t="shared" ref="UCK53" si="7139">UCI53*(1+3.5%)</f>
        <v>2.3608452786361661E+110</v>
      </c>
      <c r="UCM53" s="1674">
        <f t="shared" ref="UCM53" si="7140">UCK53*(1+3.5%)</f>
        <v>2.4434748633884317E+110</v>
      </c>
      <c r="UCO53" s="1674">
        <f t="shared" ref="UCO53" si="7141">UCM53*(1+3.5%)</f>
        <v>2.5289964836070267E+110</v>
      </c>
      <c r="UCQ53" s="1674">
        <f t="shared" ref="UCQ53" si="7142">UCO53*(1+3.5%)</f>
        <v>2.6175113605332726E+110</v>
      </c>
      <c r="UCS53" s="1674">
        <f t="shared" ref="UCS53" si="7143">UCQ53*(1+3.5%)</f>
        <v>2.7091242581519368E+110</v>
      </c>
      <c r="UCU53" s="1674">
        <f t="shared" ref="UCU53" si="7144">UCS53*(1+3.5%)</f>
        <v>2.8039436071872545E+110</v>
      </c>
      <c r="UCW53" s="1674">
        <f t="shared" ref="UCW53" si="7145">UCU53*(1+3.5%)</f>
        <v>2.9020816334388081E+110</v>
      </c>
      <c r="UCY53" s="1674">
        <f t="shared" ref="UCY53" si="7146">UCW53*(1+3.5%)</f>
        <v>3.0036544906091663E+110</v>
      </c>
      <c r="UDA53" s="1674">
        <f t="shared" ref="UDA53" si="7147">UCY53*(1+3.5%)</f>
        <v>3.108782397780487E+110</v>
      </c>
      <c r="UDC53" s="1674">
        <f t="shared" ref="UDC53" si="7148">UDA53*(1+3.5%)</f>
        <v>3.2175897817028041E+110</v>
      </c>
      <c r="UDE53" s="1674">
        <f t="shared" ref="UDE53" si="7149">UDC53*(1+3.5%)</f>
        <v>3.3302054240624021E+110</v>
      </c>
      <c r="UDG53" s="1674">
        <f t="shared" ref="UDG53" si="7150">UDE53*(1+3.5%)</f>
        <v>3.446762613904586E+110</v>
      </c>
      <c r="UDI53" s="1674">
        <f t="shared" ref="UDI53" si="7151">UDG53*(1+3.5%)</f>
        <v>3.567399305391246E+110</v>
      </c>
      <c r="UDK53" s="1674">
        <f t="shared" ref="UDK53" si="7152">UDI53*(1+3.5%)</f>
        <v>3.6922582810799393E+110</v>
      </c>
      <c r="UDM53" s="1674">
        <f t="shared" ref="UDM53" si="7153">UDK53*(1+3.5%)</f>
        <v>3.821487320917737E+110</v>
      </c>
      <c r="UDO53" s="1674">
        <f t="shared" ref="UDO53" si="7154">UDM53*(1+3.5%)</f>
        <v>3.9552393771498579E+110</v>
      </c>
      <c r="UDQ53" s="1674">
        <f t="shared" ref="UDQ53" si="7155">UDO53*(1+3.5%)</f>
        <v>4.0936727553501023E+110</v>
      </c>
      <c r="UDS53" s="1674">
        <f t="shared" ref="UDS53" si="7156">UDQ53*(1+3.5%)</f>
        <v>4.2369513017873555E+110</v>
      </c>
      <c r="UDU53" s="1674">
        <f t="shared" ref="UDU53" si="7157">UDS53*(1+3.5%)</f>
        <v>4.3852445973499128E+110</v>
      </c>
      <c r="UDW53" s="1674">
        <f t="shared" ref="UDW53" si="7158">UDU53*(1+3.5%)</f>
        <v>4.5387281582571593E+110</v>
      </c>
      <c r="UDY53" s="1674">
        <f t="shared" ref="UDY53" si="7159">UDW53*(1+3.5%)</f>
        <v>4.6975836437961592E+110</v>
      </c>
      <c r="UEA53" s="1674">
        <f t="shared" ref="UEA53" si="7160">UDY53*(1+3.5%)</f>
        <v>4.8619990713290247E+110</v>
      </c>
      <c r="UEC53" s="1674">
        <f t="shared" ref="UEC53" si="7161">UEA53*(1+3.5%)</f>
        <v>5.0321690388255399E+110</v>
      </c>
      <c r="UEE53" s="1674">
        <f t="shared" ref="UEE53" si="7162">UEC53*(1+3.5%)</f>
        <v>5.2082949551844335E+110</v>
      </c>
      <c r="UEG53" s="1674">
        <f t="shared" ref="UEG53" si="7163">UEE53*(1+3.5%)</f>
        <v>5.3905852786158881E+110</v>
      </c>
      <c r="UEI53" s="1674">
        <f t="shared" ref="UEI53" si="7164">UEG53*(1+3.5%)</f>
        <v>5.5792557633674435E+110</v>
      </c>
      <c r="UEK53" s="1674">
        <f t="shared" ref="UEK53" si="7165">UEI53*(1+3.5%)</f>
        <v>5.7745297150853038E+110</v>
      </c>
      <c r="UEM53" s="1674">
        <f t="shared" ref="UEM53" si="7166">UEK53*(1+3.5%)</f>
        <v>5.9766382551132893E+110</v>
      </c>
      <c r="UEO53" s="1674">
        <f t="shared" ref="UEO53" si="7167">UEM53*(1+3.5%)</f>
        <v>6.1858205940422541E+110</v>
      </c>
      <c r="UEQ53" s="1674">
        <f t="shared" ref="UEQ53" si="7168">UEO53*(1+3.5%)</f>
        <v>6.402324314833732E+110</v>
      </c>
      <c r="UES53" s="1674">
        <f t="shared" ref="UES53" si="7169">UEQ53*(1+3.5%)</f>
        <v>6.6264056658529114E+110</v>
      </c>
      <c r="UEU53" s="1674">
        <f t="shared" ref="UEU53" si="7170">UES53*(1+3.5%)</f>
        <v>6.8583298641577631E+110</v>
      </c>
      <c r="UEW53" s="1674">
        <f t="shared" ref="UEW53" si="7171">UEU53*(1+3.5%)</f>
        <v>7.0983714094032837E+110</v>
      </c>
      <c r="UEY53" s="1674">
        <f t="shared" ref="UEY53" si="7172">UEW53*(1+3.5%)</f>
        <v>7.3468144087323982E+110</v>
      </c>
      <c r="UFA53" s="1674">
        <f t="shared" ref="UFA53" si="7173">UEY53*(1+3.5%)</f>
        <v>7.6039529130380312E+110</v>
      </c>
      <c r="UFC53" s="1674">
        <f t="shared" ref="UFC53" si="7174">UFA53*(1+3.5%)</f>
        <v>7.8700912649943611E+110</v>
      </c>
      <c r="UFE53" s="1674">
        <f t="shared" ref="UFE53" si="7175">UFC53*(1+3.5%)</f>
        <v>8.1455444592691627E+110</v>
      </c>
      <c r="UFG53" s="1674">
        <f t="shared" ref="UFG53" si="7176">UFE53*(1+3.5%)</f>
        <v>8.4306385153435832E+110</v>
      </c>
      <c r="UFI53" s="1674">
        <f t="shared" ref="UFI53" si="7177">UFG53*(1+3.5%)</f>
        <v>8.7257108633806076E+110</v>
      </c>
      <c r="UFK53" s="1674">
        <f t="shared" ref="UFK53" si="7178">UFI53*(1+3.5%)</f>
        <v>9.0311107435989287E+110</v>
      </c>
      <c r="UFM53" s="1674">
        <f t="shared" ref="UFM53" si="7179">UFK53*(1+3.5%)</f>
        <v>9.347199619624891E+110</v>
      </c>
      <c r="UFO53" s="1674">
        <f t="shared" ref="UFO53" si="7180">UFM53*(1+3.5%)</f>
        <v>9.6743516063117618E+110</v>
      </c>
      <c r="UFQ53" s="1674">
        <f t="shared" ref="UFQ53" si="7181">UFO53*(1+3.5%)</f>
        <v>1.0012953912532673E+111</v>
      </c>
      <c r="UFS53" s="1674">
        <f t="shared" ref="UFS53" si="7182">UFQ53*(1+3.5%)</f>
        <v>1.0363407299471315E+111</v>
      </c>
      <c r="UFU53" s="1674">
        <f t="shared" ref="UFU53" si="7183">UFS53*(1+3.5%)</f>
        <v>1.0726126554952811E+111</v>
      </c>
      <c r="UFW53" s="1674">
        <f t="shared" ref="UFW53" si="7184">UFU53*(1+3.5%)</f>
        <v>1.1101540984376158E+111</v>
      </c>
      <c r="UFY53" s="1674">
        <f t="shared" ref="UFY53" si="7185">UFW53*(1+3.5%)</f>
        <v>1.1490094918829324E+111</v>
      </c>
      <c r="UGA53" s="1674">
        <f t="shared" ref="UGA53" si="7186">UFY53*(1+3.5%)</f>
        <v>1.1892248240988349E+111</v>
      </c>
      <c r="UGC53" s="1674">
        <f t="shared" ref="UGC53" si="7187">UGA53*(1+3.5%)</f>
        <v>1.230847692942294E+111</v>
      </c>
      <c r="UGE53" s="1674">
        <f t="shared" ref="UGE53" si="7188">UGC53*(1+3.5%)</f>
        <v>1.2739273621952741E+111</v>
      </c>
      <c r="UGG53" s="1674">
        <f t="shared" ref="UGG53" si="7189">UGE53*(1+3.5%)</f>
        <v>1.3185148198721086E+111</v>
      </c>
      <c r="UGI53" s="1674">
        <f t="shared" ref="UGI53" si="7190">UGG53*(1+3.5%)</f>
        <v>1.3646628385676321E+111</v>
      </c>
      <c r="UGK53" s="1674">
        <f t="shared" ref="UGK53" si="7191">UGI53*(1+3.5%)</f>
        <v>1.4124260379174992E+111</v>
      </c>
      <c r="UGM53" s="1674">
        <f t="shared" ref="UGM53" si="7192">UGK53*(1+3.5%)</f>
        <v>1.4618609492446116E+111</v>
      </c>
      <c r="UGO53" s="1674">
        <f t="shared" ref="UGO53" si="7193">UGM53*(1+3.5%)</f>
        <v>1.5130260824681728E+111</v>
      </c>
      <c r="UGQ53" s="1674">
        <f t="shared" ref="UGQ53" si="7194">UGO53*(1+3.5%)</f>
        <v>1.5659819953545586E+111</v>
      </c>
      <c r="UGS53" s="1674">
        <f t="shared" ref="UGS53" si="7195">UGQ53*(1+3.5%)</f>
        <v>1.6207913651919681E+111</v>
      </c>
      <c r="UGU53" s="1674">
        <f t="shared" ref="UGU53" si="7196">UGS53*(1+3.5%)</f>
        <v>1.6775190629736868E+111</v>
      </c>
      <c r="UGW53" s="1674">
        <f t="shared" ref="UGW53" si="7197">UGU53*(1+3.5%)</f>
        <v>1.7362322301777659E+111</v>
      </c>
      <c r="UGY53" s="1674">
        <f t="shared" ref="UGY53" si="7198">UGW53*(1+3.5%)</f>
        <v>1.7970003582339874E+111</v>
      </c>
      <c r="UHA53" s="1674">
        <f t="shared" ref="UHA53" si="7199">UGY53*(1+3.5%)</f>
        <v>1.8598953707721769E+111</v>
      </c>
      <c r="UHC53" s="1674">
        <f t="shared" ref="UHC53" si="7200">UHA53*(1+3.5%)</f>
        <v>1.9249917087492031E+111</v>
      </c>
      <c r="UHE53" s="1674">
        <f t="shared" ref="UHE53" si="7201">UHC53*(1+3.5%)</f>
        <v>1.9923664185554249E+111</v>
      </c>
      <c r="UHG53" s="1674">
        <f t="shared" ref="UHG53" si="7202">UHE53*(1+3.5%)</f>
        <v>2.0620992432048646E+111</v>
      </c>
      <c r="UHI53" s="1674">
        <f t="shared" ref="UHI53" si="7203">UHG53*(1+3.5%)</f>
        <v>2.1342727167170346E+111</v>
      </c>
      <c r="UHK53" s="1674">
        <f t="shared" ref="UHK53" si="7204">UHI53*(1+3.5%)</f>
        <v>2.2089722618021305E+111</v>
      </c>
      <c r="UHM53" s="1674">
        <f t="shared" ref="UHM53" si="7205">UHK53*(1+3.5%)</f>
        <v>2.286286290965205E+111</v>
      </c>
      <c r="UHO53" s="1674">
        <f t="shared" ref="UHO53" si="7206">UHM53*(1+3.5%)</f>
        <v>2.366306311148987E+111</v>
      </c>
      <c r="UHQ53" s="1674">
        <f t="shared" ref="UHQ53" si="7207">UHO53*(1+3.5%)</f>
        <v>2.4491270320392017E+111</v>
      </c>
      <c r="UHS53" s="1674">
        <f t="shared" ref="UHS53" si="7208">UHQ53*(1+3.5%)</f>
        <v>2.5348464781605733E+111</v>
      </c>
      <c r="UHU53" s="1674">
        <f t="shared" ref="UHU53" si="7209">UHS53*(1+3.5%)</f>
        <v>2.6235661048961933E+111</v>
      </c>
      <c r="UHW53" s="1674">
        <f t="shared" ref="UHW53" si="7210">UHU53*(1+3.5%)</f>
        <v>2.7153909185675596E+111</v>
      </c>
      <c r="UHY53" s="1674">
        <f t="shared" ref="UHY53" si="7211">UHW53*(1+3.5%)</f>
        <v>2.810429600717424E+111</v>
      </c>
      <c r="UIA53" s="1674">
        <f t="shared" ref="UIA53" si="7212">UHY53*(1+3.5%)</f>
        <v>2.9087946367425337E+111</v>
      </c>
      <c r="UIC53" s="1674">
        <f t="shared" ref="UIC53" si="7213">UIA53*(1+3.5%)</f>
        <v>3.0106024490285224E+111</v>
      </c>
      <c r="UIE53" s="1674">
        <f t="shared" ref="UIE53" si="7214">UIC53*(1+3.5%)</f>
        <v>3.1159735347445203E+111</v>
      </c>
      <c r="UIG53" s="1674">
        <f t="shared" ref="UIG53" si="7215">UIE53*(1+3.5%)</f>
        <v>3.2250326084605784E+111</v>
      </c>
      <c r="UII53" s="1674">
        <f t="shared" ref="UII53" si="7216">UIG53*(1+3.5%)</f>
        <v>3.3379087497566983E+111</v>
      </c>
      <c r="UIK53" s="1674">
        <f t="shared" ref="UIK53" si="7217">UII53*(1+3.5%)</f>
        <v>3.4547355559981823E+111</v>
      </c>
      <c r="UIM53" s="1674">
        <f t="shared" ref="UIM53" si="7218">UIK53*(1+3.5%)</f>
        <v>3.5756513004581185E+111</v>
      </c>
      <c r="UIO53" s="1674">
        <f t="shared" ref="UIO53" si="7219">UIM53*(1+3.5%)</f>
        <v>3.7007990959741523E+111</v>
      </c>
      <c r="UIQ53" s="1674">
        <f t="shared" ref="UIQ53" si="7220">UIO53*(1+3.5%)</f>
        <v>3.8303270643332475E+111</v>
      </c>
      <c r="UIS53" s="1674">
        <f t="shared" ref="UIS53" si="7221">UIQ53*(1+3.5%)</f>
        <v>3.9643885115849108E+111</v>
      </c>
      <c r="UIU53" s="1674">
        <f t="shared" ref="UIU53" si="7222">UIS53*(1+3.5%)</f>
        <v>4.1031421094903823E+111</v>
      </c>
      <c r="UIW53" s="1674">
        <f t="shared" ref="UIW53" si="7223">UIU53*(1+3.5%)</f>
        <v>4.2467520833225452E+111</v>
      </c>
      <c r="UIY53" s="1674">
        <f t="shared" ref="UIY53" si="7224">UIW53*(1+3.5%)</f>
        <v>4.3953884062388338E+111</v>
      </c>
      <c r="UJA53" s="1674">
        <f t="shared" ref="UJA53" si="7225">UIY53*(1+3.5%)</f>
        <v>4.5492270004571925E+111</v>
      </c>
      <c r="UJC53" s="1674">
        <f t="shared" ref="UJC53" si="7226">UJA53*(1+3.5%)</f>
        <v>4.7084499454731939E+111</v>
      </c>
      <c r="UJE53" s="1674">
        <f t="shared" ref="UJE53" si="7227">UJC53*(1+3.5%)</f>
        <v>4.8732456935647559E+111</v>
      </c>
      <c r="UJG53" s="1674">
        <f t="shared" ref="UJG53" si="7228">UJE53*(1+3.5%)</f>
        <v>5.0438092928395224E+111</v>
      </c>
      <c r="UJI53" s="1674">
        <f t="shared" ref="UJI53" si="7229">UJG53*(1+3.5%)</f>
        <v>5.2203426180889057E+111</v>
      </c>
      <c r="UJK53" s="1674">
        <f t="shared" ref="UJK53" si="7230">UJI53*(1+3.5%)</f>
        <v>5.4030546097220168E+111</v>
      </c>
      <c r="UJM53" s="1674">
        <f t="shared" ref="UJM53" si="7231">UJK53*(1+3.5%)</f>
        <v>5.5921615210622866E+111</v>
      </c>
      <c r="UJO53" s="1674">
        <f t="shared" ref="UJO53" si="7232">UJM53*(1+3.5%)</f>
        <v>5.7878871742994666E+111</v>
      </c>
      <c r="UJQ53" s="1674">
        <f t="shared" ref="UJQ53" si="7233">UJO53*(1+3.5%)</f>
        <v>5.9904632253999475E+111</v>
      </c>
      <c r="UJS53" s="1674">
        <f t="shared" ref="UJS53" si="7234">UJQ53*(1+3.5%)</f>
        <v>6.2001294382889449E+111</v>
      </c>
      <c r="UJU53" s="1674">
        <f t="shared" ref="UJU53" si="7235">UJS53*(1+3.5%)</f>
        <v>6.4171339686290574E+111</v>
      </c>
      <c r="UJW53" s="1674">
        <f t="shared" ref="UJW53" si="7236">UJU53*(1+3.5%)</f>
        <v>6.641733657531074E+111</v>
      </c>
      <c r="UJY53" s="1674">
        <f t="shared" ref="UJY53" si="7237">UJW53*(1+3.5%)</f>
        <v>6.8741943355446606E+111</v>
      </c>
      <c r="UKA53" s="1674">
        <f t="shared" ref="UKA53" si="7238">UJY53*(1+3.5%)</f>
        <v>7.1147911372887233E+111</v>
      </c>
      <c r="UKC53" s="1674">
        <f t="shared" ref="UKC53" si="7239">UKA53*(1+3.5%)</f>
        <v>7.3638088270938279E+111</v>
      </c>
      <c r="UKE53" s="1674">
        <f t="shared" ref="UKE53" si="7240">UKC53*(1+3.5%)</f>
        <v>7.6215421360421119E+111</v>
      </c>
      <c r="UKG53" s="1674">
        <f t="shared" ref="UKG53" si="7241">UKE53*(1+3.5%)</f>
        <v>7.8882961108035854E+111</v>
      </c>
      <c r="UKI53" s="1674">
        <f t="shared" ref="UKI53" si="7242">UKG53*(1+3.5%)</f>
        <v>8.1643864746817098E+111</v>
      </c>
      <c r="UKK53" s="1674">
        <f t="shared" ref="UKK53" si="7243">UKI53*(1+3.5%)</f>
        <v>8.4501400012955685E+111</v>
      </c>
      <c r="UKM53" s="1674">
        <f t="shared" ref="UKM53" si="7244">UKK53*(1+3.5%)</f>
        <v>8.7458949013409132E+111</v>
      </c>
      <c r="UKO53" s="1674">
        <f t="shared" ref="UKO53" si="7245">UKM53*(1+3.5%)</f>
        <v>9.0520012228878444E+111</v>
      </c>
      <c r="UKQ53" s="1674">
        <f t="shared" ref="UKQ53" si="7246">UKO53*(1+3.5%)</f>
        <v>9.3688212656889188E+111</v>
      </c>
      <c r="UKS53" s="1674">
        <f t="shared" ref="UKS53" si="7247">UKQ53*(1+3.5%)</f>
        <v>9.6967300099880312E+111</v>
      </c>
      <c r="UKU53" s="1674">
        <f t="shared" ref="UKU53" si="7248">UKS53*(1+3.5%)</f>
        <v>1.0036115560337612E+112</v>
      </c>
      <c r="UKW53" s="1674">
        <f t="shared" ref="UKW53" si="7249">UKU53*(1+3.5%)</f>
        <v>1.0387379604949427E+112</v>
      </c>
      <c r="UKY53" s="1674">
        <f t="shared" ref="UKY53" si="7250">UKW53*(1+3.5%)</f>
        <v>1.0750937891122657E+112</v>
      </c>
      <c r="ULA53" s="1674">
        <f t="shared" ref="ULA53" si="7251">UKY53*(1+3.5%)</f>
        <v>1.1127220717311948E+112</v>
      </c>
      <c r="ULC53" s="1674">
        <f t="shared" ref="ULC53" si="7252">ULA53*(1+3.5%)</f>
        <v>1.1516673442417865E+112</v>
      </c>
      <c r="ULE53" s="1674">
        <f t="shared" ref="ULE53" si="7253">ULC53*(1+3.5%)</f>
        <v>1.1919757012902489E+112</v>
      </c>
      <c r="ULG53" s="1674">
        <f t="shared" ref="ULG53" si="7254">ULE53*(1+3.5%)</f>
        <v>1.2336948508354075E+112</v>
      </c>
      <c r="ULI53" s="1674">
        <f t="shared" ref="ULI53" si="7255">ULG53*(1+3.5%)</f>
        <v>1.2768741706146466E+112</v>
      </c>
      <c r="ULK53" s="1674">
        <f t="shared" ref="ULK53" si="7256">ULI53*(1+3.5%)</f>
        <v>1.3215647665861593E+112</v>
      </c>
      <c r="ULM53" s="1674">
        <f t="shared" ref="ULM53" si="7257">ULK53*(1+3.5%)</f>
        <v>1.3678195334166747E+112</v>
      </c>
      <c r="ULO53" s="1674">
        <f t="shared" ref="ULO53" si="7258">ULM53*(1+3.5%)</f>
        <v>1.4156932170862581E+112</v>
      </c>
      <c r="ULQ53" s="1674">
        <f t="shared" ref="ULQ53" si="7259">ULO53*(1+3.5%)</f>
        <v>1.4652424796842771E+112</v>
      </c>
      <c r="ULS53" s="1674">
        <f t="shared" ref="ULS53" si="7260">ULQ53*(1+3.5%)</f>
        <v>1.5165259664732267E+112</v>
      </c>
      <c r="ULU53" s="1674">
        <f t="shared" ref="ULU53" si="7261">ULS53*(1+3.5%)</f>
        <v>1.5696043752997896E+112</v>
      </c>
      <c r="ULW53" s="1674">
        <f t="shared" ref="ULW53" si="7262">ULU53*(1+3.5%)</f>
        <v>1.6245405284352821E+112</v>
      </c>
      <c r="ULY53" s="1674">
        <f t="shared" ref="ULY53" si="7263">ULW53*(1+3.5%)</f>
        <v>1.6813994469305167E+112</v>
      </c>
      <c r="UMA53" s="1674">
        <f t="shared" ref="UMA53" si="7264">ULY53*(1+3.5%)</f>
        <v>1.7402484275730846E+112</v>
      </c>
      <c r="UMC53" s="1674">
        <f t="shared" ref="UMC53" si="7265">UMA53*(1+3.5%)</f>
        <v>1.8011571225381425E+112</v>
      </c>
      <c r="UME53" s="1674">
        <f t="shared" ref="UME53" si="7266">UMC53*(1+3.5%)</f>
        <v>1.8641976218269772E+112</v>
      </c>
      <c r="UMG53" s="1674">
        <f t="shared" ref="UMG53" si="7267">UME53*(1+3.5%)</f>
        <v>1.9294445385909211E+112</v>
      </c>
      <c r="UMI53" s="1674">
        <f t="shared" ref="UMI53" si="7268">UMG53*(1+3.5%)</f>
        <v>1.9969750974416031E+112</v>
      </c>
      <c r="UMK53" s="1674">
        <f t="shared" ref="UMK53" si="7269">UMI53*(1+3.5%)</f>
        <v>2.0668692258520591E+112</v>
      </c>
      <c r="UMM53" s="1674">
        <f t="shared" ref="UMM53" si="7270">UMK53*(1+3.5%)</f>
        <v>2.1392096487568809E+112</v>
      </c>
      <c r="UMO53" s="1674">
        <f t="shared" ref="UMO53" si="7271">UMM53*(1+3.5%)</f>
        <v>2.2140819864633714E+112</v>
      </c>
      <c r="UMQ53" s="1674">
        <f t="shared" ref="UMQ53" si="7272">UMO53*(1+3.5%)</f>
        <v>2.2915748559895893E+112</v>
      </c>
      <c r="UMS53" s="1674">
        <f t="shared" ref="UMS53" si="7273">UMQ53*(1+3.5%)</f>
        <v>2.3717799759492247E+112</v>
      </c>
      <c r="UMU53" s="1674">
        <f t="shared" ref="UMU53" si="7274">UMS53*(1+3.5%)</f>
        <v>2.4547922751074473E+112</v>
      </c>
      <c r="UMW53" s="1674">
        <f t="shared" ref="UMW53" si="7275">UMU53*(1+3.5%)</f>
        <v>2.540710004736208E+112</v>
      </c>
      <c r="UMY53" s="1674">
        <f t="shared" ref="UMY53" si="7276">UMW53*(1+3.5%)</f>
        <v>2.629634854901975E+112</v>
      </c>
      <c r="UNA53" s="1674">
        <f t="shared" ref="UNA53" si="7277">UMY53*(1+3.5%)</f>
        <v>2.7216720748235437E+112</v>
      </c>
      <c r="UNC53" s="1674">
        <f t="shared" ref="UNC53" si="7278">UNA53*(1+3.5%)</f>
        <v>2.8169305974423676E+112</v>
      </c>
      <c r="UNE53" s="1674">
        <f t="shared" ref="UNE53" si="7279">UNC53*(1+3.5%)</f>
        <v>2.9155231683528502E+112</v>
      </c>
      <c r="UNG53" s="1674">
        <f t="shared" ref="UNG53" si="7280">UNE53*(1+3.5%)</f>
        <v>3.0175664792451998E+112</v>
      </c>
      <c r="UNI53" s="1674">
        <f t="shared" ref="UNI53" si="7281">UNG53*(1+3.5%)</f>
        <v>3.1231813060187815E+112</v>
      </c>
      <c r="UNK53" s="1674">
        <f t="shared" ref="UNK53" si="7282">UNI53*(1+3.5%)</f>
        <v>3.2324926517294386E+112</v>
      </c>
      <c r="UNM53" s="1674">
        <f t="shared" ref="UNM53" si="7283">UNK53*(1+3.5%)</f>
        <v>3.3456298945399686E+112</v>
      </c>
      <c r="UNO53" s="1674">
        <f t="shared" ref="UNO53" si="7284">UNM53*(1+3.5%)</f>
        <v>3.4627269408488672E+112</v>
      </c>
      <c r="UNQ53" s="1674">
        <f t="shared" ref="UNQ53" si="7285">UNO53*(1+3.5%)</f>
        <v>3.5839223837785774E+112</v>
      </c>
      <c r="UNS53" s="1674">
        <f t="shared" ref="UNS53" si="7286">UNQ53*(1+3.5%)</f>
        <v>3.7093596672108273E+112</v>
      </c>
      <c r="UNU53" s="1674">
        <f t="shared" ref="UNU53" si="7287">UNS53*(1+3.5%)</f>
        <v>3.8391872555632061E+112</v>
      </c>
      <c r="UNW53" s="1674">
        <f t="shared" ref="UNW53" si="7288">UNU53*(1+3.5%)</f>
        <v>3.9735588095079178E+112</v>
      </c>
      <c r="UNY53" s="1674">
        <f t="shared" ref="UNY53" si="7289">UNW53*(1+3.5%)</f>
        <v>4.1126333678406951E+112</v>
      </c>
      <c r="UOA53" s="1674">
        <f t="shared" ref="UOA53" si="7290">UNY53*(1+3.5%)</f>
        <v>4.2565755357151187E+112</v>
      </c>
      <c r="UOC53" s="1674">
        <f t="shared" ref="UOC53" si="7291">UOA53*(1+3.5%)</f>
        <v>4.4055556794651478E+112</v>
      </c>
      <c r="UOE53" s="1674">
        <f t="shared" ref="UOE53" si="7292">UOC53*(1+3.5%)</f>
        <v>4.5597501282464278E+112</v>
      </c>
      <c r="UOG53" s="1674">
        <f t="shared" ref="UOG53" si="7293">UOE53*(1+3.5%)</f>
        <v>4.7193413827350526E+112</v>
      </c>
      <c r="UOI53" s="1674">
        <f t="shared" ref="UOI53" si="7294">UOG53*(1+3.5%)</f>
        <v>4.8845183311307795E+112</v>
      </c>
      <c r="UOK53" s="1674">
        <f t="shared" ref="UOK53" si="7295">UOI53*(1+3.5%)</f>
        <v>5.0554764727203566E+112</v>
      </c>
      <c r="UOM53" s="1674">
        <f t="shared" ref="UOM53" si="7296">UOK53*(1+3.5%)</f>
        <v>5.232418149265569E+112</v>
      </c>
      <c r="UOO53" s="1674">
        <f t="shared" ref="UOO53" si="7297">UOM53*(1+3.5%)</f>
        <v>5.4155527844898634E+112</v>
      </c>
      <c r="UOQ53" s="1674">
        <f t="shared" ref="UOQ53" si="7298">UOO53*(1+3.5%)</f>
        <v>5.605097131947008E+112</v>
      </c>
      <c r="UOS53" s="1674">
        <f t="shared" ref="UOS53" si="7299">UOQ53*(1+3.5%)</f>
        <v>5.8012755315651524E+112</v>
      </c>
      <c r="UOU53" s="1674">
        <f t="shared" ref="UOU53" si="7300">UOS53*(1+3.5%)</f>
        <v>6.0043201751699326E+112</v>
      </c>
      <c r="UOW53" s="1674">
        <f t="shared" ref="UOW53" si="7301">UOU53*(1+3.5%)</f>
        <v>6.2144713813008795E+112</v>
      </c>
      <c r="UOY53" s="1674">
        <f t="shared" ref="UOY53" si="7302">UOW53*(1+3.5%)</f>
        <v>6.43197787964641E+112</v>
      </c>
      <c r="UPA53" s="1674">
        <f t="shared" ref="UPA53" si="7303">UOY53*(1+3.5%)</f>
        <v>6.6570971054340337E+112</v>
      </c>
      <c r="UPC53" s="1674">
        <f t="shared" ref="UPC53" si="7304">UPA53*(1+3.5%)</f>
        <v>6.8900955041242245E+112</v>
      </c>
      <c r="UPE53" s="1674">
        <f t="shared" ref="UPE53" si="7305">UPC53*(1+3.5%)</f>
        <v>7.1312488467685721E+112</v>
      </c>
      <c r="UPG53" s="1674">
        <f t="shared" ref="UPG53" si="7306">UPE53*(1+3.5%)</f>
        <v>7.3808425564054719E+112</v>
      </c>
      <c r="UPI53" s="1674">
        <f t="shared" ref="UPI53" si="7307">UPG53*(1+3.5%)</f>
        <v>7.6391720458796631E+112</v>
      </c>
      <c r="UPK53" s="1674">
        <f t="shared" ref="UPK53" si="7308">UPI53*(1+3.5%)</f>
        <v>7.9065430674854514E+112</v>
      </c>
      <c r="UPM53" s="1674">
        <f t="shared" ref="UPM53" si="7309">UPK53*(1+3.5%)</f>
        <v>8.1832720748474414E+112</v>
      </c>
      <c r="UPO53" s="1674">
        <f t="shared" ref="UPO53" si="7310">UPM53*(1+3.5%)</f>
        <v>8.4696865974671006E+112</v>
      </c>
      <c r="UPQ53" s="1674">
        <f t="shared" ref="UPQ53" si="7311">UPO53*(1+3.5%)</f>
        <v>8.7661256283784487E+112</v>
      </c>
      <c r="UPS53" s="1674">
        <f t="shared" ref="UPS53" si="7312">UPQ53*(1+3.5%)</f>
        <v>9.0729400253716945E+112</v>
      </c>
      <c r="UPU53" s="1674">
        <f t="shared" ref="UPU53" si="7313">UPS53*(1+3.5%)</f>
        <v>9.3904929262597029E+112</v>
      </c>
      <c r="UPW53" s="1674">
        <f t="shared" ref="UPW53" si="7314">UPU53*(1+3.5%)</f>
        <v>9.7191601786787925E+112</v>
      </c>
      <c r="UPY53" s="1674">
        <f t="shared" ref="UPY53" si="7315">UPW53*(1+3.5%)</f>
        <v>1.005933078493255E+113</v>
      </c>
      <c r="UQA53" s="1674">
        <f t="shared" ref="UQA53" si="7316">UPY53*(1+3.5%)</f>
        <v>1.0411407362405189E+113</v>
      </c>
      <c r="UQC53" s="1674">
        <f t="shared" ref="UQC53" si="7317">UQA53*(1+3.5%)</f>
        <v>1.0775806620089369E+113</v>
      </c>
      <c r="UQE53" s="1674">
        <f t="shared" ref="UQE53" si="7318">UQC53*(1+3.5%)</f>
        <v>1.1152959851792497E+113</v>
      </c>
      <c r="UQG53" s="1674">
        <f t="shared" ref="UQG53" si="7319">UQE53*(1+3.5%)</f>
        <v>1.1543313446605233E+113</v>
      </c>
      <c r="UQI53" s="1674">
        <f t="shared" ref="UQI53" si="7320">UQG53*(1+3.5%)</f>
        <v>1.1947329417236416E+113</v>
      </c>
      <c r="UQK53" s="1674">
        <f t="shared" ref="UQK53" si="7321">UQI53*(1+3.5%)</f>
        <v>1.2365485946839689E+113</v>
      </c>
      <c r="UQM53" s="1674">
        <f t="shared" ref="UQM53" si="7322">UQK53*(1+3.5%)</f>
        <v>1.2798277954979077E+113</v>
      </c>
      <c r="UQO53" s="1674">
        <f t="shared" ref="UQO53" si="7323">UQM53*(1+3.5%)</f>
        <v>1.3246217683403344E+113</v>
      </c>
      <c r="UQQ53" s="1674">
        <f t="shared" ref="UQQ53" si="7324">UQO53*(1+3.5%)</f>
        <v>1.3709835302322459E+113</v>
      </c>
      <c r="UQS53" s="1674">
        <f t="shared" ref="UQS53" si="7325">UQQ53*(1+3.5%)</f>
        <v>1.4189679537903745E+113</v>
      </c>
      <c r="UQU53" s="1674">
        <f t="shared" ref="UQU53" si="7326">UQS53*(1+3.5%)</f>
        <v>1.4686318321730375E+113</v>
      </c>
      <c r="UQW53" s="1674">
        <f t="shared" ref="UQW53" si="7327">UQU53*(1+3.5%)</f>
        <v>1.5200339462990937E+113</v>
      </c>
      <c r="UQY53" s="1674">
        <f t="shared" ref="UQY53" si="7328">UQW53*(1+3.5%)</f>
        <v>1.573235134419562E+113</v>
      </c>
      <c r="URA53" s="1674">
        <f t="shared" ref="URA53" si="7329">UQY53*(1+3.5%)</f>
        <v>1.6282983641242465E+113</v>
      </c>
      <c r="URC53" s="1674">
        <f t="shared" ref="URC53" si="7330">URA53*(1+3.5%)</f>
        <v>1.685288806868595E+113</v>
      </c>
      <c r="URE53" s="1674">
        <f t="shared" ref="URE53" si="7331">URC53*(1+3.5%)</f>
        <v>1.7442739151089955E+113</v>
      </c>
      <c r="URG53" s="1674">
        <f t="shared" ref="URG53" si="7332">URE53*(1+3.5%)</f>
        <v>1.8053235021378101E+113</v>
      </c>
      <c r="URI53" s="1674">
        <f t="shared" ref="URI53" si="7333">URG53*(1+3.5%)</f>
        <v>1.8685098247126334E+113</v>
      </c>
      <c r="URK53" s="1674">
        <f t="shared" ref="URK53" si="7334">URI53*(1+3.5%)</f>
        <v>1.9339076685775756E+113</v>
      </c>
      <c r="URM53" s="1674">
        <f t="shared" ref="URM53" si="7335">URK53*(1+3.5%)</f>
        <v>2.0015944369777904E+113</v>
      </c>
      <c r="URO53" s="1674">
        <f t="shared" ref="URO53" si="7336">URM53*(1+3.5%)</f>
        <v>2.0716502422720128E+113</v>
      </c>
      <c r="URQ53" s="1674">
        <f t="shared" ref="URQ53" si="7337">URO53*(1+3.5%)</f>
        <v>2.144158000751533E+113</v>
      </c>
      <c r="URS53" s="1674">
        <f t="shared" ref="URS53" si="7338">URQ53*(1+3.5%)</f>
        <v>2.2192035307778364E+113</v>
      </c>
      <c r="URU53" s="1674">
        <f t="shared" ref="URU53" si="7339">URS53*(1+3.5%)</f>
        <v>2.2968756543550606E+113</v>
      </c>
      <c r="URW53" s="1674">
        <f t="shared" ref="URW53" si="7340">URU53*(1+3.5%)</f>
        <v>2.3772663022574874E+113</v>
      </c>
      <c r="URY53" s="1674">
        <f t="shared" ref="URY53" si="7341">URW53*(1+3.5%)</f>
        <v>2.4604706228364991E+113</v>
      </c>
      <c r="USA53" s="1674">
        <f t="shared" ref="USA53" si="7342">URY53*(1+3.5%)</f>
        <v>2.5465870946357763E+113</v>
      </c>
      <c r="USC53" s="1674">
        <f t="shared" ref="USC53" si="7343">USA53*(1+3.5%)</f>
        <v>2.6357176429480283E+113</v>
      </c>
      <c r="USE53" s="1674">
        <f t="shared" ref="USE53" si="7344">USC53*(1+3.5%)</f>
        <v>2.7279677604512089E+113</v>
      </c>
      <c r="USG53" s="1674">
        <f t="shared" ref="USG53" si="7345">USE53*(1+3.5%)</f>
        <v>2.823446632067001E+113</v>
      </c>
      <c r="USI53" s="1674">
        <f t="shared" ref="USI53" si="7346">USG53*(1+3.5%)</f>
        <v>2.9222672641893459E+113</v>
      </c>
      <c r="USK53" s="1674">
        <f t="shared" ref="USK53" si="7347">USI53*(1+3.5%)</f>
        <v>3.0245466184359729E+113</v>
      </c>
      <c r="USM53" s="1674">
        <f t="shared" ref="USM53" si="7348">USK53*(1+3.5%)</f>
        <v>3.1304057500812319E+113</v>
      </c>
      <c r="USO53" s="1674">
        <f t="shared" ref="USO53" si="7349">USM53*(1+3.5%)</f>
        <v>3.2399699513340749E+113</v>
      </c>
      <c r="USQ53" s="1674">
        <f t="shared" ref="USQ53" si="7350">USO53*(1+3.5%)</f>
        <v>3.3533688996307672E+113</v>
      </c>
      <c r="USS53" s="1674">
        <f t="shared" ref="USS53" si="7351">USQ53*(1+3.5%)</f>
        <v>3.4707368111178437E+113</v>
      </c>
      <c r="USU53" s="1674">
        <f t="shared" ref="USU53" si="7352">USS53*(1+3.5%)</f>
        <v>3.5922125995069681E+113</v>
      </c>
      <c r="USW53" s="1674">
        <f t="shared" ref="USW53" si="7353">USU53*(1+3.5%)</f>
        <v>3.7179400404897118E+113</v>
      </c>
      <c r="USY53" s="1674">
        <f t="shared" ref="USY53" si="7354">USW53*(1+3.5%)</f>
        <v>3.8480679419068513E+113</v>
      </c>
      <c r="UTA53" s="1674">
        <f t="shared" ref="UTA53" si="7355">USY53*(1+3.5%)</f>
        <v>3.9827503198735908E+113</v>
      </c>
      <c r="UTC53" s="1674">
        <f t="shared" ref="UTC53" si="7356">UTA53*(1+3.5%)</f>
        <v>4.1221465810691664E+113</v>
      </c>
      <c r="UTE53" s="1674">
        <f t="shared" ref="UTE53" si="7357">UTC53*(1+3.5%)</f>
        <v>4.2664217114065866E+113</v>
      </c>
      <c r="UTG53" s="1674">
        <f t="shared" ref="UTG53" si="7358">UTE53*(1+3.5%)</f>
        <v>4.415746471305817E+113</v>
      </c>
      <c r="UTI53" s="1674">
        <f t="shared" ref="UTI53" si="7359">UTG53*(1+3.5%)</f>
        <v>4.5702975978015204E+113</v>
      </c>
      <c r="UTK53" s="1674">
        <f t="shared" ref="UTK53" si="7360">UTI53*(1+3.5%)</f>
        <v>4.7302580137245733E+113</v>
      </c>
      <c r="UTM53" s="1674">
        <f t="shared" ref="UTM53" si="7361">UTK53*(1+3.5%)</f>
        <v>4.8958170442049328E+113</v>
      </c>
      <c r="UTO53" s="1674">
        <f t="shared" ref="UTO53" si="7362">UTM53*(1+3.5%)</f>
        <v>5.0671706407521048E+113</v>
      </c>
      <c r="UTQ53" s="1674">
        <f t="shared" ref="UTQ53" si="7363">UTO53*(1+3.5%)</f>
        <v>5.2445216131784284E+113</v>
      </c>
      <c r="UTS53" s="1674">
        <f t="shared" ref="UTS53" si="7364">UTQ53*(1+3.5%)</f>
        <v>5.4280798696396731E+113</v>
      </c>
      <c r="UTU53" s="1674">
        <f t="shared" ref="UTU53" si="7365">UTS53*(1+3.5%)</f>
        <v>5.6180626650770614E+113</v>
      </c>
      <c r="UTW53" s="1674">
        <f t="shared" ref="UTW53" si="7366">UTU53*(1+3.5%)</f>
        <v>5.8146948583547582E+113</v>
      </c>
      <c r="UTY53" s="1674">
        <f t="shared" ref="UTY53" si="7367">UTW53*(1+3.5%)</f>
        <v>6.0182091783971743E+113</v>
      </c>
      <c r="UUA53" s="1674">
        <f t="shared" ref="UUA53" si="7368">UTY53*(1+3.5%)</f>
        <v>6.2288464996410755E+113</v>
      </c>
      <c r="UUC53" s="1674">
        <f t="shared" ref="UUC53" si="7369">UUA53*(1+3.5%)</f>
        <v>6.4468561271285123E+113</v>
      </c>
      <c r="UUE53" s="1674">
        <f t="shared" ref="UUE53" si="7370">UUC53*(1+3.5%)</f>
        <v>6.6724960915780096E+113</v>
      </c>
      <c r="UUG53" s="1674">
        <f t="shared" ref="UUG53" si="7371">UUE53*(1+3.5%)</f>
        <v>6.9060334547832401E+113</v>
      </c>
      <c r="UUI53" s="1674">
        <f t="shared" ref="UUI53" si="7372">UUG53*(1+3.5%)</f>
        <v>7.1477446257006532E+113</v>
      </c>
      <c r="UUK53" s="1674">
        <f t="shared" ref="UUK53" si="7373">UUI53*(1+3.5%)</f>
        <v>7.3979156876001755E+113</v>
      </c>
      <c r="UUM53" s="1674">
        <f t="shared" ref="UUM53" si="7374">UUK53*(1+3.5%)</f>
        <v>7.6568427366661816E+113</v>
      </c>
      <c r="UUO53" s="1674">
        <f t="shared" ref="UUO53" si="7375">UUM53*(1+3.5%)</f>
        <v>7.9248322324494979E+113</v>
      </c>
      <c r="UUQ53" s="1674">
        <f t="shared" ref="UUQ53" si="7376">UUO53*(1+3.5%)</f>
        <v>8.2022013605852291E+113</v>
      </c>
      <c r="UUS53" s="1674">
        <f t="shared" ref="UUS53" si="7377">UUQ53*(1+3.5%)</f>
        <v>8.489278408205712E+113</v>
      </c>
      <c r="UUU53" s="1674">
        <f t="shared" ref="UUU53" si="7378">UUS53*(1+3.5%)</f>
        <v>8.7864031524929114E+113</v>
      </c>
      <c r="UUW53" s="1674">
        <f t="shared" ref="UUW53" si="7379">UUU53*(1+3.5%)</f>
        <v>9.093927262830162E+113</v>
      </c>
      <c r="UUY53" s="1674">
        <f t="shared" ref="UUY53" si="7380">UUW53*(1+3.5%)</f>
        <v>9.4122147170292172E+113</v>
      </c>
      <c r="UVA53" s="1674">
        <f t="shared" ref="UVA53" si="7381">UUY53*(1+3.5%)</f>
        <v>9.7416422321252394E+113</v>
      </c>
      <c r="UVC53" s="1674">
        <f t="shared" ref="UVC53" si="7382">UVA53*(1+3.5%)</f>
        <v>1.0082599710249622E+114</v>
      </c>
      <c r="UVE53" s="1674">
        <f t="shared" ref="UVE53" si="7383">UVC53*(1+3.5%)</f>
        <v>1.0435490700108358E+114</v>
      </c>
      <c r="UVG53" s="1674">
        <f t="shared" ref="UVG53" si="7384">UVE53*(1+3.5%)</f>
        <v>1.080073287461215E+114</v>
      </c>
      <c r="UVI53" s="1674">
        <f t="shared" ref="UVI53" si="7385">UVG53*(1+3.5%)</f>
        <v>1.1178758525223574E+114</v>
      </c>
      <c r="UVK53" s="1674">
        <f t="shared" ref="UVK53" si="7386">UVI53*(1+3.5%)</f>
        <v>1.1570015073606399E+114</v>
      </c>
      <c r="UVM53" s="1674">
        <f t="shared" ref="UVM53" si="7387">UVK53*(1+3.5%)</f>
        <v>1.1974965601182622E+114</v>
      </c>
      <c r="UVO53" s="1674">
        <f t="shared" ref="UVO53" si="7388">UVM53*(1+3.5%)</f>
        <v>1.2394089397224013E+114</v>
      </c>
      <c r="UVQ53" s="1674">
        <f t="shared" ref="UVQ53" si="7389">UVO53*(1+3.5%)</f>
        <v>1.2827882526126851E+114</v>
      </c>
      <c r="UVS53" s="1674">
        <f t="shared" ref="UVS53" si="7390">UVQ53*(1+3.5%)</f>
        <v>1.3276858414541291E+114</v>
      </c>
      <c r="UVU53" s="1674">
        <f t="shared" ref="UVU53" si="7391">UVS53*(1+3.5%)</f>
        <v>1.3741548459050235E+114</v>
      </c>
      <c r="UVW53" s="1674">
        <f t="shared" ref="UVW53" si="7392">UVU53*(1+3.5%)</f>
        <v>1.4222502655116992E+114</v>
      </c>
      <c r="UVY53" s="1674">
        <f t="shared" ref="UVY53" si="7393">UVW53*(1+3.5%)</f>
        <v>1.4720290248046084E+114</v>
      </c>
      <c r="UWA53" s="1674">
        <f t="shared" ref="UWA53" si="7394">UVY53*(1+3.5%)</f>
        <v>1.5235500406727695E+114</v>
      </c>
      <c r="UWC53" s="1674">
        <f t="shared" ref="UWC53" si="7395">UWA53*(1+3.5%)</f>
        <v>1.5768742920963164E+114</v>
      </c>
      <c r="UWE53" s="1674">
        <f t="shared" ref="UWE53" si="7396">UWC53*(1+3.5%)</f>
        <v>1.6320648923196874E+114</v>
      </c>
      <c r="UWG53" s="1674">
        <f t="shared" ref="UWG53" si="7397">UWE53*(1+3.5%)</f>
        <v>1.6891871635508765E+114</v>
      </c>
      <c r="UWI53" s="1674">
        <f t="shared" ref="UWI53" si="7398">UWG53*(1+3.5%)</f>
        <v>1.748308714275157E+114</v>
      </c>
      <c r="UWK53" s="1674">
        <f t="shared" ref="UWK53" si="7399">UWI53*(1+3.5%)</f>
        <v>1.8094995192747875E+114</v>
      </c>
      <c r="UWM53" s="1674">
        <f t="shared" ref="UWM53" si="7400">UWK53*(1+3.5%)</f>
        <v>1.872832002449405E+114</v>
      </c>
      <c r="UWO53" s="1674">
        <f t="shared" ref="UWO53" si="7401">UWM53*(1+3.5%)</f>
        <v>1.938381122535134E+114</v>
      </c>
      <c r="UWQ53" s="1674">
        <f t="shared" ref="UWQ53" si="7402">UWO53*(1+3.5%)</f>
        <v>2.0062244618238634E+114</v>
      </c>
      <c r="UWS53" s="1674">
        <f t="shared" ref="UWS53" si="7403">UWQ53*(1+3.5%)</f>
        <v>2.0764423179876986E+114</v>
      </c>
      <c r="UWU53" s="1674">
        <f t="shared" ref="UWU53" si="7404">UWS53*(1+3.5%)</f>
        <v>2.1491177991172679E+114</v>
      </c>
      <c r="UWW53" s="1674">
        <f t="shared" ref="UWW53" si="7405">UWU53*(1+3.5%)</f>
        <v>2.2243369220863722E+114</v>
      </c>
      <c r="UWY53" s="1674">
        <f t="shared" ref="UWY53" si="7406">UWW53*(1+3.5%)</f>
        <v>2.302188714359395E+114</v>
      </c>
      <c r="UXA53" s="1674">
        <f t="shared" ref="UXA53" si="7407">UWY53*(1+3.5%)</f>
        <v>2.3827653193619736E+114</v>
      </c>
      <c r="UXC53" s="1674">
        <f t="shared" ref="UXC53" si="7408">UXA53*(1+3.5%)</f>
        <v>2.4661621055396427E+114</v>
      </c>
      <c r="UXE53" s="1674">
        <f t="shared" ref="UXE53" si="7409">UXC53*(1+3.5%)</f>
        <v>2.5524777792335298E+114</v>
      </c>
      <c r="UXG53" s="1674">
        <f t="shared" ref="UXG53" si="7410">UXE53*(1+3.5%)</f>
        <v>2.6418145015067034E+114</v>
      </c>
      <c r="UXI53" s="1674">
        <f t="shared" ref="UXI53" si="7411">UXG53*(1+3.5%)</f>
        <v>2.7342780090594377E+114</v>
      </c>
      <c r="UXK53" s="1674">
        <f t="shared" ref="UXK53" si="7412">UXI53*(1+3.5%)</f>
        <v>2.8299777393765181E+114</v>
      </c>
      <c r="UXM53" s="1674">
        <f t="shared" ref="UXM53" si="7413">UXK53*(1+3.5%)</f>
        <v>2.9290269602546961E+114</v>
      </c>
      <c r="UXO53" s="1674">
        <f t="shared" ref="UXO53" si="7414">UXM53*(1+3.5%)</f>
        <v>3.0315429038636104E+114</v>
      </c>
      <c r="UXQ53" s="1674">
        <f t="shared" ref="UXQ53" si="7415">UXO53*(1+3.5%)</f>
        <v>3.1376469054988367E+114</v>
      </c>
      <c r="UXS53" s="1674">
        <f t="shared" ref="UXS53" si="7416">UXQ53*(1+3.5%)</f>
        <v>3.247464547191296E+114</v>
      </c>
      <c r="UXU53" s="1674">
        <f t="shared" ref="UXU53" si="7417">UXS53*(1+3.5%)</f>
        <v>3.3611258063429909E+114</v>
      </c>
      <c r="UXW53" s="1674">
        <f t="shared" ref="UXW53" si="7418">UXU53*(1+3.5%)</f>
        <v>3.4787652095649953E+114</v>
      </c>
      <c r="UXY53" s="1674">
        <f t="shared" ref="UXY53" si="7419">UXW53*(1+3.5%)</f>
        <v>3.6005219918997696E+114</v>
      </c>
      <c r="UYA53" s="1674">
        <f t="shared" ref="UYA53" si="7420">UXY53*(1+3.5%)</f>
        <v>3.7265402616162612E+114</v>
      </c>
      <c r="UYC53" s="1674">
        <f t="shared" ref="UYC53" si="7421">UYA53*(1+3.5%)</f>
        <v>3.8569691707728299E+114</v>
      </c>
      <c r="UYE53" s="1674">
        <f t="shared" ref="UYE53" si="7422">UYC53*(1+3.5%)</f>
        <v>3.9919630917498787E+114</v>
      </c>
      <c r="UYG53" s="1674">
        <f t="shared" ref="UYG53" si="7423">UYE53*(1+3.5%)</f>
        <v>4.131681799961124E+114</v>
      </c>
      <c r="UYI53" s="1674">
        <f t="shared" ref="UYI53" si="7424">UYG53*(1+3.5%)</f>
        <v>4.2762906629597627E+114</v>
      </c>
      <c r="UYK53" s="1674">
        <f t="shared" ref="UYK53" si="7425">UYI53*(1+3.5%)</f>
        <v>4.4259608361633543E+114</v>
      </c>
      <c r="UYM53" s="1674">
        <f t="shared" ref="UYM53" si="7426">UYK53*(1+3.5%)</f>
        <v>4.5808694654290713E+114</v>
      </c>
      <c r="UYO53" s="1674">
        <f t="shared" ref="UYO53" si="7427">UYM53*(1+3.5%)</f>
        <v>4.7411998967190885E+114</v>
      </c>
      <c r="UYQ53" s="1674">
        <f t="shared" ref="UYQ53" si="7428">UYO53*(1+3.5%)</f>
        <v>4.9071418931042562E+114</v>
      </c>
      <c r="UYS53" s="1674">
        <f t="shared" ref="UYS53" si="7429">UYQ53*(1+3.5%)</f>
        <v>5.0788918593629052E+114</v>
      </c>
      <c r="UYU53" s="1674">
        <f t="shared" ref="UYU53" si="7430">UYS53*(1+3.5%)</f>
        <v>5.2566530744406061E+114</v>
      </c>
      <c r="UYW53" s="1674">
        <f t="shared" ref="UYW53" si="7431">UYU53*(1+3.5%)</f>
        <v>5.4406359320460273E+114</v>
      </c>
      <c r="UYY53" s="1674">
        <f t="shared" ref="UYY53" si="7432">UYW53*(1+3.5%)</f>
        <v>5.6310581896676382E+114</v>
      </c>
      <c r="UZA53" s="1674">
        <f t="shared" ref="UZA53" si="7433">UYY53*(1+3.5%)</f>
        <v>5.8281452263060052E+114</v>
      </c>
      <c r="UZC53" s="1674">
        <f t="shared" ref="UZC53" si="7434">UZA53*(1+3.5%)</f>
        <v>6.0321303092267144E+114</v>
      </c>
      <c r="UZE53" s="1674">
        <f t="shared" ref="UZE53" si="7435">UZC53*(1+3.5%)</f>
        <v>6.2432548700496494E+114</v>
      </c>
      <c r="UZG53" s="1674">
        <f t="shared" ref="UZG53" si="7436">UZE53*(1+3.5%)</f>
        <v>6.4617687905013867E+114</v>
      </c>
      <c r="UZI53" s="1674">
        <f t="shared" ref="UZI53" si="7437">UZG53*(1+3.5%)</f>
        <v>6.687930698168935E+114</v>
      </c>
      <c r="UZK53" s="1674">
        <f t="shared" ref="UZK53" si="7438">UZI53*(1+3.5%)</f>
        <v>6.9220082726048476E+114</v>
      </c>
      <c r="UZM53" s="1674">
        <f t="shared" ref="UZM53" si="7439">UZK53*(1+3.5%)</f>
        <v>7.1642785621460168E+114</v>
      </c>
      <c r="UZO53" s="1674">
        <f t="shared" ref="UZO53" si="7440">UZM53*(1+3.5%)</f>
        <v>7.4150283118211269E+114</v>
      </c>
      <c r="UZQ53" s="1674">
        <f t="shared" ref="UZQ53" si="7441">UZO53*(1+3.5%)</f>
        <v>7.6745543027348653E+114</v>
      </c>
      <c r="UZS53" s="1674">
        <f t="shared" ref="UZS53" si="7442">UZQ53*(1+3.5%)</f>
        <v>7.9431637033305852E+114</v>
      </c>
      <c r="UZU53" s="1674">
        <f t="shared" ref="UZU53" si="7443">UZS53*(1+3.5%)</f>
        <v>8.221174432947155E+114</v>
      </c>
      <c r="UZW53" s="1674">
        <f t="shared" ref="UZW53" si="7444">UZU53*(1+3.5%)</f>
        <v>8.5089155381003048E+114</v>
      </c>
      <c r="UZY53" s="1674">
        <f t="shared" ref="UZY53" si="7445">UZW53*(1+3.5%)</f>
        <v>8.8067275819338149E+114</v>
      </c>
      <c r="VAA53" s="1674">
        <f t="shared" ref="VAA53" si="7446">UZY53*(1+3.5%)</f>
        <v>9.1149630473014982E+114</v>
      </c>
      <c r="VAC53" s="1674">
        <f t="shared" ref="VAC53" si="7447">VAA53*(1+3.5%)</f>
        <v>9.4339867539570503E+114</v>
      </c>
      <c r="VAE53" s="1674">
        <f t="shared" ref="VAE53" si="7448">VAC53*(1+3.5%)</f>
        <v>9.7641762903455466E+114</v>
      </c>
      <c r="VAG53" s="1674">
        <f t="shared" ref="VAG53" si="7449">VAE53*(1+3.5%)</f>
        <v>1.010592246050764E+115</v>
      </c>
      <c r="VAI53" s="1674">
        <f t="shared" ref="VAI53" si="7450">VAG53*(1+3.5%)</f>
        <v>1.0459629746625408E+115</v>
      </c>
      <c r="VAK53" s="1674">
        <f t="shared" ref="VAK53" si="7451">VAI53*(1+3.5%)</f>
        <v>1.0825716787757297E+115</v>
      </c>
      <c r="VAM53" s="1674">
        <f t="shared" ref="VAM53" si="7452">VAK53*(1+3.5%)</f>
        <v>1.1204616875328802E+115</v>
      </c>
      <c r="VAO53" s="1674">
        <f t="shared" ref="VAO53" si="7453">VAM53*(1+3.5%)</f>
        <v>1.159677846596531E+115</v>
      </c>
      <c r="VAQ53" s="1674">
        <f t="shared" ref="VAQ53" si="7454">VAO53*(1+3.5%)</f>
        <v>1.2002665712274096E+115</v>
      </c>
      <c r="VAS53" s="1674">
        <f t="shared" ref="VAS53" si="7455">VAQ53*(1+3.5%)</f>
        <v>1.2422759012203688E+115</v>
      </c>
      <c r="VAU53" s="1674">
        <f t="shared" ref="VAU53" si="7456">VAS53*(1+3.5%)</f>
        <v>1.2857555577630815E+115</v>
      </c>
      <c r="VAW53" s="1674">
        <f t="shared" ref="VAW53" si="7457">VAU53*(1+3.5%)</f>
        <v>1.3307570022847893E+115</v>
      </c>
      <c r="VAY53" s="1674">
        <f t="shared" ref="VAY53" si="7458">VAW53*(1+3.5%)</f>
        <v>1.3773334973647568E+115</v>
      </c>
      <c r="VBA53" s="1674">
        <f t="shared" ref="VBA53" si="7459">VAY53*(1+3.5%)</f>
        <v>1.425540169772523E+115</v>
      </c>
      <c r="VBC53" s="1674">
        <f t="shared" ref="VBC53" si="7460">VBA53*(1+3.5%)</f>
        <v>1.4754340757145613E+115</v>
      </c>
      <c r="VBE53" s="1674">
        <f t="shared" ref="VBE53" si="7461">VBC53*(1+3.5%)</f>
        <v>1.5270742683645708E+115</v>
      </c>
      <c r="VBG53" s="1674">
        <f t="shared" ref="VBG53" si="7462">VBE53*(1+3.5%)</f>
        <v>1.5805218677573307E+115</v>
      </c>
      <c r="VBI53" s="1674">
        <f t="shared" ref="VBI53" si="7463">VBG53*(1+3.5%)</f>
        <v>1.6358401331288372E+115</v>
      </c>
      <c r="VBK53" s="1674">
        <f t="shared" ref="VBK53" si="7464">VBI53*(1+3.5%)</f>
        <v>1.6930945377883462E+115</v>
      </c>
      <c r="VBM53" s="1674">
        <f t="shared" ref="VBM53" si="7465">VBK53*(1+3.5%)</f>
        <v>1.7523528466109381E+115</v>
      </c>
      <c r="VBO53" s="1674">
        <f t="shared" ref="VBO53" si="7466">VBM53*(1+3.5%)</f>
        <v>1.8136851962423208E+115</v>
      </c>
      <c r="VBQ53" s="1674">
        <f t="shared" ref="VBQ53" si="7467">VBO53*(1+3.5%)</f>
        <v>1.8771641781108019E+115</v>
      </c>
      <c r="VBS53" s="1674">
        <f t="shared" ref="VBS53" si="7468">VBQ53*(1+3.5%)</f>
        <v>1.9428649243446797E+115</v>
      </c>
      <c r="VBU53" s="1674">
        <f t="shared" ref="VBU53" si="7469">VBS53*(1+3.5%)</f>
        <v>2.0108651966967434E+115</v>
      </c>
      <c r="VBW53" s="1674">
        <f t="shared" ref="VBW53" si="7470">VBU53*(1+3.5%)</f>
        <v>2.0812454785811294E+115</v>
      </c>
      <c r="VBY53" s="1674">
        <f t="shared" ref="VBY53" si="7471">VBW53*(1+3.5%)</f>
        <v>2.1540890703314688E+115</v>
      </c>
      <c r="VCA53" s="1674">
        <f t="shared" ref="VCA53" si="7472">VBY53*(1+3.5%)</f>
        <v>2.2294821877930698E+115</v>
      </c>
      <c r="VCC53" s="1674">
        <f t="shared" ref="VCC53" si="7473">VCA53*(1+3.5%)</f>
        <v>2.3075140643658273E+115</v>
      </c>
      <c r="VCE53" s="1674">
        <f t="shared" ref="VCE53" si="7474">VCC53*(1+3.5%)</f>
        <v>2.3882770566186313E+115</v>
      </c>
      <c r="VCG53" s="1674">
        <f t="shared" ref="VCG53" si="7475">VCE53*(1+3.5%)</f>
        <v>2.471866753600283E+115</v>
      </c>
      <c r="VCI53" s="1674">
        <f t="shared" ref="VCI53" si="7476">VCG53*(1+3.5%)</f>
        <v>2.5583820899762929E+115</v>
      </c>
      <c r="VCK53" s="1674">
        <f t="shared" ref="VCK53" si="7477">VCI53*(1+3.5%)</f>
        <v>2.6479254631254628E+115</v>
      </c>
      <c r="VCM53" s="1674">
        <f t="shared" ref="VCM53" si="7478">VCK53*(1+3.5%)</f>
        <v>2.7406028543348536E+115</v>
      </c>
      <c r="VCO53" s="1674">
        <f t="shared" ref="VCO53" si="7479">VCM53*(1+3.5%)</f>
        <v>2.8365239542365732E+115</v>
      </c>
      <c r="VCQ53" s="1674">
        <f t="shared" ref="VCQ53" si="7480">VCO53*(1+3.5%)</f>
        <v>2.9358022926348533E+115</v>
      </c>
      <c r="VCS53" s="1674">
        <f t="shared" ref="VCS53" si="7481">VCQ53*(1+3.5%)</f>
        <v>3.038555372877073E+115</v>
      </c>
      <c r="VCU53" s="1674">
        <f t="shared" ref="VCU53" si="7482">VCS53*(1+3.5%)</f>
        <v>3.1449048109277704E+115</v>
      </c>
      <c r="VCW53" s="1674">
        <f t="shared" ref="VCW53" si="7483">VCU53*(1+3.5%)</f>
        <v>3.2549764793102421E+115</v>
      </c>
      <c r="VCY53" s="1674">
        <f t="shared" ref="VCY53" si="7484">VCW53*(1+3.5%)</f>
        <v>3.3689006560861004E+115</v>
      </c>
      <c r="VDA53" s="1674">
        <f t="shared" ref="VDA53" si="7485">VCY53*(1+3.5%)</f>
        <v>3.4868121790491135E+115</v>
      </c>
      <c r="VDC53" s="1674">
        <f t="shared" ref="VDC53" si="7486">VDA53*(1+3.5%)</f>
        <v>3.6088506053158322E+115</v>
      </c>
      <c r="VDE53" s="1674">
        <f t="shared" ref="VDE53" si="7487">VDC53*(1+3.5%)</f>
        <v>3.7351603765018858E+115</v>
      </c>
      <c r="VDG53" s="1674">
        <f t="shared" ref="VDG53" si="7488">VDE53*(1+3.5%)</f>
        <v>3.8658909896794515E+115</v>
      </c>
      <c r="VDI53" s="1674">
        <f t="shared" ref="VDI53" si="7489">VDG53*(1+3.5%)</f>
        <v>4.0011971743182319E+115</v>
      </c>
      <c r="VDK53" s="1674">
        <f t="shared" ref="VDK53" si="7490">VDI53*(1+3.5%)</f>
        <v>4.1412390754193699E+115</v>
      </c>
      <c r="VDM53" s="1674">
        <f t="shared" ref="VDM53" si="7491">VDK53*(1+3.5%)</f>
        <v>4.2861824430590476E+115</v>
      </c>
      <c r="VDO53" s="1674">
        <f t="shared" ref="VDO53" si="7492">VDM53*(1+3.5%)</f>
        <v>4.4361988285661141E+115</v>
      </c>
      <c r="VDQ53" s="1674">
        <f t="shared" ref="VDQ53" si="7493">VDO53*(1+3.5%)</f>
        <v>4.5914657875659278E+115</v>
      </c>
      <c r="VDS53" s="1674">
        <f t="shared" ref="VDS53" si="7494">VDQ53*(1+3.5%)</f>
        <v>4.7521670901307345E+115</v>
      </c>
      <c r="VDU53" s="1674">
        <f t="shared" ref="VDU53" si="7495">VDS53*(1+3.5%)</f>
        <v>4.91849293828531E+115</v>
      </c>
      <c r="VDW53" s="1674">
        <f t="shared" ref="VDW53" si="7496">VDU53*(1+3.5%)</f>
        <v>5.0906401911252953E+115</v>
      </c>
      <c r="VDY53" s="1674">
        <f t="shared" ref="VDY53" si="7497">VDW53*(1+3.5%)</f>
        <v>5.2688125978146805E+115</v>
      </c>
      <c r="VEA53" s="1674">
        <f t="shared" ref="VEA53" si="7498">VDY53*(1+3.5%)</f>
        <v>5.4532210387381939E+115</v>
      </c>
      <c r="VEC53" s="1674">
        <f t="shared" ref="VEC53" si="7499">VEA53*(1+3.5%)</f>
        <v>5.6440837750940302E+115</v>
      </c>
      <c r="VEE53" s="1674">
        <f t="shared" ref="VEE53" si="7500">VEC53*(1+3.5%)</f>
        <v>5.8416267072223205E+115</v>
      </c>
      <c r="VEG53" s="1674">
        <f t="shared" ref="VEG53" si="7501">VEE53*(1+3.5%)</f>
        <v>6.0460836419751011E+115</v>
      </c>
      <c r="VEI53" s="1674">
        <f t="shared" ref="VEI53" si="7502">VEG53*(1+3.5%)</f>
        <v>6.2576965694442292E+115</v>
      </c>
      <c r="VEK53" s="1674">
        <f t="shared" ref="VEK53" si="7503">VEI53*(1+3.5%)</f>
        <v>6.4767159493747767E+115</v>
      </c>
      <c r="VEM53" s="1674">
        <f t="shared" ref="VEM53" si="7504">VEK53*(1+3.5%)</f>
        <v>6.7034010076028937E+115</v>
      </c>
      <c r="VEO53" s="1674">
        <f t="shared" ref="VEO53" si="7505">VEM53*(1+3.5%)</f>
        <v>6.9380200428689948E+115</v>
      </c>
      <c r="VEQ53" s="1674">
        <f t="shared" ref="VEQ53" si="7506">VEO53*(1+3.5%)</f>
        <v>7.1808507443694088E+115</v>
      </c>
      <c r="VES53" s="1674">
        <f t="shared" ref="VES53" si="7507">VEQ53*(1+3.5%)</f>
        <v>7.4321805204223372E+115</v>
      </c>
      <c r="VEU53" s="1674">
        <f t="shared" ref="VEU53" si="7508">VES53*(1+3.5%)</f>
        <v>7.6923068386371186E+115</v>
      </c>
      <c r="VEW53" s="1674">
        <f t="shared" ref="VEW53" si="7509">VEU53*(1+3.5%)</f>
        <v>7.9615375779894173E+115</v>
      </c>
      <c r="VEY53" s="1674">
        <f t="shared" ref="VEY53" si="7510">VEW53*(1+3.5%)</f>
        <v>8.2401913932190457E+115</v>
      </c>
      <c r="VFA53" s="1674">
        <f t="shared" ref="VFA53" si="7511">VEY53*(1+3.5%)</f>
        <v>8.5285980919817112E+115</v>
      </c>
      <c r="VFC53" s="1674">
        <f t="shared" ref="VFC53" si="7512">VFA53*(1+3.5%)</f>
        <v>8.8270990252010705E+115</v>
      </c>
      <c r="VFE53" s="1674">
        <f t="shared" ref="VFE53" si="7513">VFC53*(1+3.5%)</f>
        <v>9.1360474910831071E+115</v>
      </c>
      <c r="VFG53" s="1674">
        <f t="shared" ref="VFG53" si="7514">VFE53*(1+3.5%)</f>
        <v>9.455809153271016E+115</v>
      </c>
      <c r="VFI53" s="1674">
        <f t="shared" ref="VFI53" si="7515">VFG53*(1+3.5%)</f>
        <v>9.7867624736355012E+115</v>
      </c>
      <c r="VFK53" s="1674">
        <f t="shared" ref="VFK53" si="7516">VFI53*(1+3.5%)</f>
        <v>1.0129299160212743E+116</v>
      </c>
      <c r="VFM53" s="1674">
        <f t="shared" ref="VFM53" si="7517">VFK53*(1+3.5%)</f>
        <v>1.0483824630820188E+116</v>
      </c>
      <c r="VFO53" s="1674">
        <f t="shared" ref="VFO53" si="7518">VFM53*(1+3.5%)</f>
        <v>1.0850758492898894E+116</v>
      </c>
      <c r="VFQ53" s="1674">
        <f t="shared" ref="VFQ53" si="7519">VFO53*(1+3.5%)</f>
        <v>1.1230535040150354E+116</v>
      </c>
      <c r="VFS53" s="1674">
        <f t="shared" ref="VFS53" si="7520">VFQ53*(1+3.5%)</f>
        <v>1.1623603766555615E+116</v>
      </c>
      <c r="VFU53" s="1674">
        <f t="shared" ref="VFU53" si="7521">VFS53*(1+3.5%)</f>
        <v>1.203042989838506E+116</v>
      </c>
      <c r="VFW53" s="1674">
        <f t="shared" ref="VFW53" si="7522">VFU53*(1+3.5%)</f>
        <v>1.2451494944828535E+116</v>
      </c>
      <c r="VFY53" s="1674">
        <f t="shared" ref="VFY53" si="7523">VFW53*(1+3.5%)</f>
        <v>1.2887297267897532E+116</v>
      </c>
      <c r="VGA53" s="1674">
        <f t="shared" ref="VGA53" si="7524">VFY53*(1+3.5%)</f>
        <v>1.3338352672273945E+116</v>
      </c>
      <c r="VGC53" s="1674">
        <f t="shared" ref="VGC53" si="7525">VGA53*(1+3.5%)</f>
        <v>1.3805195015803532E+116</v>
      </c>
      <c r="VGE53" s="1674">
        <f t="shared" ref="VGE53" si="7526">VGC53*(1+3.5%)</f>
        <v>1.4288376841356654E+116</v>
      </c>
      <c r="VGG53" s="1674">
        <f t="shared" ref="VGG53" si="7527">VGE53*(1+3.5%)</f>
        <v>1.4788470030804136E+116</v>
      </c>
      <c r="VGI53" s="1674">
        <f t="shared" ref="VGI53" si="7528">VGG53*(1+3.5%)</f>
        <v>1.5306066481882279E+116</v>
      </c>
      <c r="VGK53" s="1674">
        <f t="shared" ref="VGK53" si="7529">VGI53*(1+3.5%)</f>
        <v>1.5841778808748155E+116</v>
      </c>
      <c r="VGM53" s="1674">
        <f t="shared" ref="VGM53" si="7530">VGK53*(1+3.5%)</f>
        <v>1.6396241067054339E+116</v>
      </c>
      <c r="VGO53" s="1674">
        <f t="shared" ref="VGO53" si="7531">VGM53*(1+3.5%)</f>
        <v>1.6970109504401239E+116</v>
      </c>
      <c r="VGQ53" s="1674">
        <f t="shared" ref="VGQ53" si="7532">VGO53*(1+3.5%)</f>
        <v>1.756406333705528E+116</v>
      </c>
      <c r="VGS53" s="1674">
        <f t="shared" ref="VGS53" si="7533">VGQ53*(1+3.5%)</f>
        <v>1.8178805553852212E+116</v>
      </c>
      <c r="VGU53" s="1674">
        <f t="shared" ref="VGU53" si="7534">VGS53*(1+3.5%)</f>
        <v>1.8815063748237039E+116</v>
      </c>
      <c r="VGW53" s="1674">
        <f t="shared" ref="VGW53" si="7535">VGU53*(1+3.5%)</f>
        <v>1.9473590979425333E+116</v>
      </c>
      <c r="VGY53" s="1674">
        <f t="shared" ref="VGY53" si="7536">VGW53*(1+3.5%)</f>
        <v>2.0155166663705217E+116</v>
      </c>
      <c r="VHA53" s="1674">
        <f t="shared" ref="VHA53" si="7537">VGY53*(1+3.5%)</f>
        <v>2.0860597496934899E+116</v>
      </c>
      <c r="VHC53" s="1674">
        <f t="shared" ref="VHC53" si="7538">VHA53*(1+3.5%)</f>
        <v>2.1590718409327618E+116</v>
      </c>
      <c r="VHE53" s="1674">
        <f t="shared" ref="VHE53" si="7539">VHC53*(1+3.5%)</f>
        <v>2.2346393553654084E+116</v>
      </c>
      <c r="VHG53" s="1674">
        <f t="shared" ref="VHG53" si="7540">VHE53*(1+3.5%)</f>
        <v>2.3128517328031975E+116</v>
      </c>
      <c r="VHI53" s="1674">
        <f t="shared" ref="VHI53" si="7541">VHG53*(1+3.5%)</f>
        <v>2.3938015434513091E+116</v>
      </c>
      <c r="VHK53" s="1674">
        <f t="shared" ref="VHK53" si="7542">VHI53*(1+3.5%)</f>
        <v>2.4775845974721048E+116</v>
      </c>
      <c r="VHM53" s="1674">
        <f t="shared" ref="VHM53" si="7543">VHK53*(1+3.5%)</f>
        <v>2.5643000583836284E+116</v>
      </c>
      <c r="VHO53" s="1674">
        <f t="shared" ref="VHO53" si="7544">VHM53*(1+3.5%)</f>
        <v>2.6540505604270551E+116</v>
      </c>
      <c r="VHQ53" s="1674">
        <f t="shared" ref="VHQ53" si="7545">VHO53*(1+3.5%)</f>
        <v>2.7469423300420018E+116</v>
      </c>
      <c r="VHS53" s="1674">
        <f t="shared" ref="VHS53" si="7546">VHQ53*(1+3.5%)</f>
        <v>2.8430853115934716E+116</v>
      </c>
      <c r="VHU53" s="1674">
        <f t="shared" ref="VHU53" si="7547">VHS53*(1+3.5%)</f>
        <v>2.9425932974992428E+116</v>
      </c>
      <c r="VHW53" s="1674">
        <f t="shared" ref="VHW53" si="7548">VHU53*(1+3.5%)</f>
        <v>3.0455840629117161E+116</v>
      </c>
      <c r="VHY53" s="1674">
        <f t="shared" ref="VHY53" si="7549">VHW53*(1+3.5%)</f>
        <v>3.152179505113626E+116</v>
      </c>
      <c r="VIA53" s="1674">
        <f t="shared" ref="VIA53" si="7550">VHY53*(1+3.5%)</f>
        <v>3.2625057877926027E+116</v>
      </c>
      <c r="VIC53" s="1674">
        <f t="shared" ref="VIC53" si="7551">VIA53*(1+3.5%)</f>
        <v>3.3766934903653438E+116</v>
      </c>
      <c r="VIE53" s="1674">
        <f t="shared" ref="VIE53" si="7552">VIC53*(1+3.5%)</f>
        <v>3.4948777625281308E+116</v>
      </c>
      <c r="VIG53" s="1674">
        <f t="shared" ref="VIG53" si="7553">VIE53*(1+3.5%)</f>
        <v>3.6171984842166149E+116</v>
      </c>
      <c r="VII53" s="1674">
        <f t="shared" ref="VII53" si="7554">VIG53*(1+3.5%)</f>
        <v>3.7438004311641961E+116</v>
      </c>
      <c r="VIK53" s="1674">
        <f t="shared" ref="VIK53" si="7555">VII53*(1+3.5%)</f>
        <v>3.8748334462549425E+116</v>
      </c>
      <c r="VIM53" s="1674">
        <f t="shared" ref="VIM53" si="7556">VIK53*(1+3.5%)</f>
        <v>4.010452616873865E+116</v>
      </c>
      <c r="VIO53" s="1674">
        <f t="shared" ref="VIO53" si="7557">VIM53*(1+3.5%)</f>
        <v>4.1508184584644502E+116</v>
      </c>
      <c r="VIQ53" s="1674">
        <f t="shared" ref="VIQ53" si="7558">VIO53*(1+3.5%)</f>
        <v>4.2960971045107055E+116</v>
      </c>
      <c r="VIS53" s="1674">
        <f t="shared" ref="VIS53" si="7559">VIQ53*(1+3.5%)</f>
        <v>4.4464605031685801E+116</v>
      </c>
      <c r="VIU53" s="1674">
        <f t="shared" ref="VIU53" si="7560">VIS53*(1+3.5%)</f>
        <v>4.6020866207794802E+116</v>
      </c>
      <c r="VIW53" s="1674">
        <f t="shared" ref="VIW53" si="7561">VIU53*(1+3.5%)</f>
        <v>4.7631596525067619E+116</v>
      </c>
      <c r="VIY53" s="1674">
        <f t="shared" ref="VIY53" si="7562">VIW53*(1+3.5%)</f>
        <v>4.9298702403444982E+116</v>
      </c>
      <c r="VJA53" s="1674">
        <f t="shared" ref="VJA53" si="7563">VIY53*(1+3.5%)</f>
        <v>5.1024156987565555E+116</v>
      </c>
      <c r="VJC53" s="1674">
        <f t="shared" ref="VJC53" si="7564">VJA53*(1+3.5%)</f>
        <v>5.2810002482130347E+116</v>
      </c>
      <c r="VJE53" s="1674">
        <f t="shared" ref="VJE53" si="7565">VJC53*(1+3.5%)</f>
        <v>5.4658352569004907E+116</v>
      </c>
      <c r="VJG53" s="1674">
        <f t="shared" ref="VJG53" si="7566">VJE53*(1+3.5%)</f>
        <v>5.6571394908920074E+116</v>
      </c>
      <c r="VJI53" s="1674">
        <f t="shared" ref="VJI53" si="7567">VJG53*(1+3.5%)</f>
        <v>5.8551393730732274E+116</v>
      </c>
      <c r="VJK53" s="1674">
        <f t="shared" ref="VJK53" si="7568">VJI53*(1+3.5%)</f>
        <v>6.0600692511307898E+116</v>
      </c>
      <c r="VJM53" s="1674">
        <f t="shared" ref="VJM53" si="7569">VJK53*(1+3.5%)</f>
        <v>6.2721716749203667E+116</v>
      </c>
      <c r="VJO53" s="1674">
        <f t="shared" ref="VJO53" si="7570">VJM53*(1+3.5%)</f>
        <v>6.4916976835425791E+116</v>
      </c>
      <c r="VJQ53" s="1674">
        <f t="shared" ref="VJQ53" si="7571">VJO53*(1+3.5%)</f>
        <v>6.718907102466569E+116</v>
      </c>
      <c r="VJS53" s="1674">
        <f t="shared" ref="VJS53" si="7572">VJQ53*(1+3.5%)</f>
        <v>6.9540688510528987E+116</v>
      </c>
      <c r="VJU53" s="1674">
        <f t="shared" ref="VJU53" si="7573">VJS53*(1+3.5%)</f>
        <v>7.1974612608397497E+116</v>
      </c>
      <c r="VJW53" s="1674">
        <f t="shared" ref="VJW53" si="7574">VJU53*(1+3.5%)</f>
        <v>7.4493724049691405E+116</v>
      </c>
      <c r="VJY53" s="1674">
        <f t="shared" ref="VJY53" si="7575">VJW53*(1+3.5%)</f>
        <v>7.7101004391430592E+116</v>
      </c>
      <c r="VKA53" s="1674">
        <f t="shared" ref="VKA53" si="7576">VJY53*(1+3.5%)</f>
        <v>7.9799539545130659E+116</v>
      </c>
      <c r="VKC53" s="1674">
        <f t="shared" ref="VKC53" si="7577">VKA53*(1+3.5%)</f>
        <v>8.2592523429210222E+116</v>
      </c>
      <c r="VKE53" s="1674">
        <f t="shared" ref="VKE53" si="7578">VKC53*(1+3.5%)</f>
        <v>8.5483261749232569E+116</v>
      </c>
      <c r="VKG53" s="1674">
        <f t="shared" ref="VKG53" si="7579">VKE53*(1+3.5%)</f>
        <v>8.8475175910455704E+116</v>
      </c>
      <c r="VKI53" s="1674">
        <f t="shared" ref="VKI53" si="7580">VKG53*(1+3.5%)</f>
        <v>9.1571807067321646E+116</v>
      </c>
      <c r="VKK53" s="1674">
        <f t="shared" ref="VKK53" si="7581">VKI53*(1+3.5%)</f>
        <v>9.4776820314677892E+116</v>
      </c>
      <c r="VKM53" s="1674">
        <f t="shared" ref="VKM53" si="7582">VKK53*(1+3.5%)</f>
        <v>9.8094009025691605E+116</v>
      </c>
      <c r="VKO53" s="1674">
        <f t="shared" ref="VKO53" si="7583">VKM53*(1+3.5%)</f>
        <v>1.015272993415908E+117</v>
      </c>
      <c r="VKQ53" s="1674">
        <f t="shared" ref="VKQ53" si="7584">VKO53*(1+3.5%)</f>
        <v>1.0508075481854648E+117</v>
      </c>
      <c r="VKS53" s="1674">
        <f t="shared" ref="VKS53" si="7585">VKQ53*(1+3.5%)</f>
        <v>1.0875858123719559E+117</v>
      </c>
      <c r="VKU53" s="1674">
        <f t="shared" ref="VKU53" si="7586">VKS53*(1+3.5%)</f>
        <v>1.1256513158049743E+117</v>
      </c>
      <c r="VKW53" s="1674">
        <f t="shared" ref="VKW53" si="7587">VKU53*(1+3.5%)</f>
        <v>1.1650491118581483E+117</v>
      </c>
      <c r="VKY53" s="1674">
        <f t="shared" ref="VKY53" si="7588">VKW53*(1+3.5%)</f>
        <v>1.2058258307731834E+117</v>
      </c>
      <c r="VLA53" s="1674">
        <f t="shared" ref="VLA53" si="7589">VKY53*(1+3.5%)</f>
        <v>1.2480297348502447E+117</v>
      </c>
      <c r="VLC53" s="1674">
        <f t="shared" ref="VLC53" si="7590">VLA53*(1+3.5%)</f>
        <v>1.2917107755700033E+117</v>
      </c>
      <c r="VLE53" s="1674">
        <f t="shared" ref="VLE53" si="7591">VLC53*(1+3.5%)</f>
        <v>1.3369206527149533E+117</v>
      </c>
      <c r="VLG53" s="1674">
        <f t="shared" ref="VLG53" si="7592">VLE53*(1+3.5%)</f>
        <v>1.3837128755599767E+117</v>
      </c>
      <c r="VLI53" s="1674">
        <f t="shared" ref="VLI53" si="7593">VLG53*(1+3.5%)</f>
        <v>1.4321428262045758E+117</v>
      </c>
      <c r="VLK53" s="1674">
        <f t="shared" ref="VLK53" si="7594">VLI53*(1+3.5%)</f>
        <v>1.4822678251217359E+117</v>
      </c>
      <c r="VLM53" s="1674">
        <f t="shared" ref="VLM53" si="7595">VLK53*(1+3.5%)</f>
        <v>1.5341471990009964E+117</v>
      </c>
      <c r="VLO53" s="1674">
        <f t="shared" ref="VLO53" si="7596">VLM53*(1+3.5%)</f>
        <v>1.5878423509660313E+117</v>
      </c>
      <c r="VLQ53" s="1674">
        <f t="shared" ref="VLQ53" si="7597">VLO53*(1+3.5%)</f>
        <v>1.6434168332498423E+117</v>
      </c>
      <c r="VLS53" s="1674">
        <f t="shared" ref="VLS53" si="7598">VLQ53*(1+3.5%)</f>
        <v>1.7009364224135866E+117</v>
      </c>
      <c r="VLU53" s="1674">
        <f t="shared" ref="VLU53" si="7599">VLS53*(1+3.5%)</f>
        <v>1.760469197198062E+117</v>
      </c>
      <c r="VLW53" s="1674">
        <f t="shared" ref="VLW53" si="7600">VLU53*(1+3.5%)</f>
        <v>1.8220856190999941E+117</v>
      </c>
      <c r="VLY53" s="1674">
        <f t="shared" ref="VLY53" si="7601">VLW53*(1+3.5%)</f>
        <v>1.8858586157684939E+117</v>
      </c>
      <c r="VMA53" s="1674">
        <f t="shared" ref="VMA53" si="7602">VLY53*(1+3.5%)</f>
        <v>1.9518636673203909E+117</v>
      </c>
      <c r="VMC53" s="1674">
        <f t="shared" ref="VMC53" si="7603">VMA53*(1+3.5%)</f>
        <v>2.0201788956766043E+117</v>
      </c>
      <c r="VME53" s="1674">
        <f t="shared" ref="VME53" si="7604">VMC53*(1+3.5%)</f>
        <v>2.0908851570252852E+117</v>
      </c>
      <c r="VMG53" s="1674">
        <f t="shared" ref="VMG53" si="7605">VME53*(1+3.5%)</f>
        <v>2.16406613752117E+117</v>
      </c>
      <c r="VMI53" s="1674">
        <f t="shared" ref="VMI53" si="7606">VMG53*(1+3.5%)</f>
        <v>2.2398084523344108E+117</v>
      </c>
      <c r="VMK53" s="1674">
        <f t="shared" ref="VMK53" si="7607">VMI53*(1+3.5%)</f>
        <v>2.318201748166115E+117</v>
      </c>
      <c r="VMM53" s="1674">
        <f t="shared" ref="VMM53" si="7608">VMK53*(1+3.5%)</f>
        <v>2.3993388093519289E+117</v>
      </c>
      <c r="VMO53" s="1674">
        <f t="shared" ref="VMO53" si="7609">VMM53*(1+3.5%)</f>
        <v>2.4833156676792464E+117</v>
      </c>
      <c r="VMQ53" s="1674">
        <f t="shared" ref="VMQ53" si="7610">VMO53*(1+3.5%)</f>
        <v>2.5702317160480199E+117</v>
      </c>
      <c r="VMS53" s="1674">
        <f t="shared" ref="VMS53" si="7611">VMQ53*(1+3.5%)</f>
        <v>2.6601898261097003E+117</v>
      </c>
      <c r="VMU53" s="1674">
        <f t="shared" ref="VMU53" si="7612">VMS53*(1+3.5%)</f>
        <v>2.7532964700235394E+117</v>
      </c>
      <c r="VMW53" s="1674">
        <f t="shared" ref="VMW53" si="7613">VMU53*(1+3.5%)</f>
        <v>2.8496618464743629E+117</v>
      </c>
      <c r="VMY53" s="1674">
        <f t="shared" ref="VMY53" si="7614">VMW53*(1+3.5%)</f>
        <v>2.9494000111009655E+117</v>
      </c>
      <c r="VNA53" s="1674">
        <f t="shared" ref="VNA53" si="7615">VMY53*(1+3.5%)</f>
        <v>3.0526290114894989E+117</v>
      </c>
      <c r="VNC53" s="1674">
        <f t="shared" ref="VNC53" si="7616">VNA53*(1+3.5%)</f>
        <v>3.1594710268916313E+117</v>
      </c>
      <c r="VNE53" s="1674">
        <f t="shared" ref="VNE53" si="7617">VNC53*(1+3.5%)</f>
        <v>3.2700525128328382E+117</v>
      </c>
      <c r="VNG53" s="1674">
        <f t="shared" ref="VNG53" si="7618">VNE53*(1+3.5%)</f>
        <v>3.3845043507819871E+117</v>
      </c>
      <c r="VNI53" s="1674">
        <f t="shared" ref="VNI53" si="7619">VNG53*(1+3.5%)</f>
        <v>3.5029620030593566E+117</v>
      </c>
      <c r="VNK53" s="1674">
        <f t="shared" ref="VNK53" si="7620">VNI53*(1+3.5%)</f>
        <v>3.6255656731664339E+117</v>
      </c>
      <c r="VNM53" s="1674">
        <f t="shared" ref="VNM53" si="7621">VNK53*(1+3.5%)</f>
        <v>3.7524604717272588E+117</v>
      </c>
      <c r="VNO53" s="1674">
        <f t="shared" ref="VNO53" si="7622">VNM53*(1+3.5%)</f>
        <v>3.8837965882377126E+117</v>
      </c>
      <c r="VNQ53" s="1674">
        <f t="shared" ref="VNQ53" si="7623">VNO53*(1+3.5%)</f>
        <v>4.0197294688260321E+117</v>
      </c>
      <c r="VNS53" s="1674">
        <f t="shared" ref="VNS53" si="7624">VNQ53*(1+3.5%)</f>
        <v>4.1604200002349429E+117</v>
      </c>
      <c r="VNU53" s="1674">
        <f t="shared" ref="VNU53" si="7625">VNS53*(1+3.5%)</f>
        <v>4.3060347002431655E+117</v>
      </c>
      <c r="VNW53" s="1674">
        <f t="shared" ref="VNW53" si="7626">VNU53*(1+3.5%)</f>
        <v>4.4567459147516761E+117</v>
      </c>
      <c r="VNY53" s="1674">
        <f t="shared" ref="VNY53" si="7627">VNW53*(1+3.5%)</f>
        <v>4.6127320217679844E+117</v>
      </c>
      <c r="VOA53" s="1674">
        <f t="shared" ref="VOA53" si="7628">VNY53*(1+3.5%)</f>
        <v>4.7741776425298635E+117</v>
      </c>
      <c r="VOC53" s="1674">
        <f t="shared" ref="VOC53" si="7629">VOA53*(1+3.5%)</f>
        <v>4.9412738600184082E+117</v>
      </c>
      <c r="VOE53" s="1674">
        <f t="shared" ref="VOE53" si="7630">VOC53*(1+3.5%)</f>
        <v>5.1142184451190522E+117</v>
      </c>
      <c r="VOG53" s="1674">
        <f t="shared" ref="VOG53" si="7631">VOE53*(1+3.5%)</f>
        <v>5.2932160906982183E+117</v>
      </c>
      <c r="VOI53" s="1674">
        <f t="shared" ref="VOI53" si="7632">VOG53*(1+3.5%)</f>
        <v>5.4784786538726555E+117</v>
      </c>
      <c r="VOK53" s="1674">
        <f t="shared" ref="VOK53" si="7633">VOI53*(1+3.5%)</f>
        <v>5.6702254067581979E+117</v>
      </c>
      <c r="VOM53" s="1674">
        <f t="shared" ref="VOM53" si="7634">VOK53*(1+3.5%)</f>
        <v>5.8686832959947348E+117</v>
      </c>
      <c r="VOO53" s="1674">
        <f t="shared" ref="VOO53" si="7635">VOM53*(1+3.5%)</f>
        <v>6.0740872113545499E+117</v>
      </c>
      <c r="VOQ53" s="1674">
        <f t="shared" ref="VOQ53" si="7636">VOO53*(1+3.5%)</f>
        <v>6.286680263751959E+117</v>
      </c>
      <c r="VOS53" s="1674">
        <f t="shared" ref="VOS53" si="7637">VOQ53*(1+3.5%)</f>
        <v>6.5067140729832774E+117</v>
      </c>
      <c r="VOU53" s="1674">
        <f t="shared" ref="VOU53" si="7638">VOS53*(1+3.5%)</f>
        <v>6.7344490655376919E+117</v>
      </c>
      <c r="VOW53" s="1674">
        <f t="shared" ref="VOW53" si="7639">VOU53*(1+3.5%)</f>
        <v>6.9701547828315108E+117</v>
      </c>
      <c r="VOY53" s="1674">
        <f t="shared" ref="VOY53" si="7640">VOW53*(1+3.5%)</f>
        <v>7.2141102002306132E+117</v>
      </c>
      <c r="VPA53" s="1674">
        <f t="shared" ref="VPA53" si="7641">VOY53*(1+3.5%)</f>
        <v>7.4666040572386838E+117</v>
      </c>
      <c r="VPC53" s="1674">
        <f t="shared" ref="VPC53" si="7642">VPA53*(1+3.5%)</f>
        <v>7.7279351992420373E+117</v>
      </c>
      <c r="VPE53" s="1674">
        <f t="shared" ref="VPE53" si="7643">VPC53*(1+3.5%)</f>
        <v>7.9984129312155077E+117</v>
      </c>
      <c r="VPG53" s="1674">
        <f t="shared" ref="VPG53" si="7644">VPE53*(1+3.5%)</f>
        <v>8.2783573838080495E+117</v>
      </c>
      <c r="VPI53" s="1674">
        <f t="shared" ref="VPI53" si="7645">VPG53*(1+3.5%)</f>
        <v>8.5680998922413303E+117</v>
      </c>
      <c r="VPK53" s="1674">
        <f t="shared" ref="VPK53" si="7646">VPI53*(1+3.5%)</f>
        <v>8.8679833884697765E+117</v>
      </c>
      <c r="VPM53" s="1674">
        <f t="shared" ref="VPM53" si="7647">VPK53*(1+3.5%)</f>
        <v>9.1783628070662178E+117</v>
      </c>
      <c r="VPO53" s="1674">
        <f t="shared" ref="VPO53" si="7648">VPM53*(1+3.5%)</f>
        <v>9.4996055053135348E+117</v>
      </c>
      <c r="VPQ53" s="1674">
        <f t="shared" ref="VPQ53" si="7649">VPO53*(1+3.5%)</f>
        <v>9.8320916979995078E+117</v>
      </c>
      <c r="VPS53" s="1674">
        <f t="shared" ref="VPS53" si="7650">VPQ53*(1+3.5%)</f>
        <v>1.0176214907429489E+118</v>
      </c>
      <c r="VPU53" s="1674">
        <f t="shared" ref="VPU53" si="7651">VPS53*(1+3.5%)</f>
        <v>1.053238242918952E+118</v>
      </c>
      <c r="VPW53" s="1674">
        <f t="shared" ref="VPW53" si="7652">VPU53*(1+3.5%)</f>
        <v>1.0901015814211152E+118</v>
      </c>
      <c r="VPY53" s="1674">
        <f t="shared" ref="VPY53" si="7653">VPW53*(1+3.5%)</f>
        <v>1.1282551367708541E+118</v>
      </c>
      <c r="VQA53" s="1674">
        <f t="shared" ref="VQA53" si="7654">VPY53*(1+3.5%)</f>
        <v>1.1677440665578339E+118</v>
      </c>
      <c r="VQC53" s="1674">
        <f t="shared" ref="VQC53" si="7655">VQA53*(1+3.5%)</f>
        <v>1.2086151088873581E+118</v>
      </c>
      <c r="VQE53" s="1674">
        <f t="shared" ref="VQE53" si="7656">VQC53*(1+3.5%)</f>
        <v>1.2509166376984156E+118</v>
      </c>
      <c r="VQG53" s="1674">
        <f t="shared" ref="VQG53" si="7657">VQE53*(1+3.5%)</f>
        <v>1.2946987200178601E+118</v>
      </c>
      <c r="VQI53" s="1674">
        <f t="shared" ref="VQI53" si="7658">VQG53*(1+3.5%)</f>
        <v>1.3400131752184852E+118</v>
      </c>
      <c r="VQK53" s="1674">
        <f t="shared" ref="VQK53" si="7659">VQI53*(1+3.5%)</f>
        <v>1.3869136363511321E+118</v>
      </c>
      <c r="VQM53" s="1674">
        <f t="shared" ref="VQM53" si="7660">VQK53*(1+3.5%)</f>
        <v>1.4354556136234215E+118</v>
      </c>
      <c r="VQO53" s="1674">
        <f t="shared" ref="VQO53" si="7661">VQM53*(1+3.5%)</f>
        <v>1.4856965601002413E+118</v>
      </c>
      <c r="VQQ53" s="1674">
        <f t="shared" ref="VQQ53" si="7662">VQO53*(1+3.5%)</f>
        <v>1.5376959397037496E+118</v>
      </c>
      <c r="VQS53" s="1674">
        <f t="shared" ref="VQS53" si="7663">VQQ53*(1+3.5%)</f>
        <v>1.5915152975933807E+118</v>
      </c>
      <c r="VQU53" s="1674">
        <f t="shared" ref="VQU53" si="7664">VQS53*(1+3.5%)</f>
        <v>1.6472183330091489E+118</v>
      </c>
      <c r="VQW53" s="1674">
        <f t="shared" ref="VQW53" si="7665">VQU53*(1+3.5%)</f>
        <v>1.7048709746644689E+118</v>
      </c>
      <c r="VQY53" s="1674">
        <f t="shared" ref="VQY53" si="7666">VQW53*(1+3.5%)</f>
        <v>1.7645414587777252E+118</v>
      </c>
      <c r="VRA53" s="1674">
        <f t="shared" ref="VRA53" si="7667">VQY53*(1+3.5%)</f>
        <v>1.8263004098349454E+118</v>
      </c>
      <c r="VRC53" s="1674">
        <f t="shared" ref="VRC53" si="7668">VRA53*(1+3.5%)</f>
        <v>1.8902209241791683E+118</v>
      </c>
      <c r="VRE53" s="1674">
        <f t="shared" ref="VRE53" si="7669">VRC53*(1+3.5%)</f>
        <v>1.956378656525439E+118</v>
      </c>
      <c r="VRG53" s="1674">
        <f t="shared" ref="VRG53" si="7670">VRE53*(1+3.5%)</f>
        <v>2.0248519095038291E+118</v>
      </c>
      <c r="VRI53" s="1674">
        <f t="shared" ref="VRI53" si="7671">VRG53*(1+3.5%)</f>
        <v>2.0957217263364631E+118</v>
      </c>
      <c r="VRK53" s="1674">
        <f t="shared" ref="VRK53" si="7672">VRI53*(1+3.5%)</f>
        <v>2.1690719867582392E+118</v>
      </c>
      <c r="VRM53" s="1674">
        <f t="shared" ref="VRM53" si="7673">VRK53*(1+3.5%)</f>
        <v>2.2449895062947772E+118</v>
      </c>
      <c r="VRO53" s="1674">
        <f t="shared" ref="VRO53" si="7674">VRM53*(1+3.5%)</f>
        <v>2.3235641390150941E+118</v>
      </c>
      <c r="VRQ53" s="1674">
        <f t="shared" ref="VRQ53" si="7675">VRO53*(1+3.5%)</f>
        <v>2.4048888838806222E+118</v>
      </c>
      <c r="VRS53" s="1674">
        <f t="shared" ref="VRS53" si="7676">VRQ53*(1+3.5%)</f>
        <v>2.4890599948164436E+118</v>
      </c>
      <c r="VRU53" s="1674">
        <f t="shared" ref="VRU53" si="7677">VRS53*(1+3.5%)</f>
        <v>2.576177094635019E+118</v>
      </c>
      <c r="VRW53" s="1674">
        <f t="shared" ref="VRW53" si="7678">VRU53*(1+3.5%)</f>
        <v>2.6663432929472444E+118</v>
      </c>
      <c r="VRY53" s="1674">
        <f t="shared" ref="VRY53" si="7679">VRW53*(1+3.5%)</f>
        <v>2.7596653082003977E+118</v>
      </c>
      <c r="VSA53" s="1674">
        <f t="shared" ref="VSA53" si="7680">VRY53*(1+3.5%)</f>
        <v>2.8562535939874112E+118</v>
      </c>
      <c r="VSC53" s="1674">
        <f t="shared" ref="VSC53" si="7681">VSA53*(1+3.5%)</f>
        <v>2.9562224697769702E+118</v>
      </c>
      <c r="VSE53" s="1674">
        <f t="shared" ref="VSE53" si="7682">VSC53*(1+3.5%)</f>
        <v>3.0596902562191641E+118</v>
      </c>
      <c r="VSG53" s="1674">
        <f t="shared" ref="VSG53" si="7683">VSE53*(1+3.5%)</f>
        <v>3.1667794151868345E+118</v>
      </c>
      <c r="VSI53" s="1674">
        <f t="shared" ref="VSI53" si="7684">VSG53*(1+3.5%)</f>
        <v>3.2776166947183732E+118</v>
      </c>
      <c r="VSK53" s="1674">
        <f t="shared" ref="VSK53" si="7685">VSI53*(1+3.5%)</f>
        <v>3.3923332790335158E+118</v>
      </c>
      <c r="VSM53" s="1674">
        <f t="shared" ref="VSM53" si="7686">VSK53*(1+3.5%)</f>
        <v>3.5110649437996886E+118</v>
      </c>
      <c r="VSO53" s="1674">
        <f t="shared" ref="VSO53" si="7687">VSM53*(1+3.5%)</f>
        <v>3.6339522168326773E+118</v>
      </c>
      <c r="VSQ53" s="1674">
        <f t="shared" ref="VSQ53" si="7688">VSO53*(1+3.5%)</f>
        <v>3.7611405444218205E+118</v>
      </c>
      <c r="VSS53" s="1674">
        <f t="shared" ref="VSS53" si="7689">VSQ53*(1+3.5%)</f>
        <v>3.892780463476584E+118</v>
      </c>
      <c r="VSU53" s="1674">
        <f t="shared" ref="VSU53" si="7690">VSS53*(1+3.5%)</f>
        <v>4.0290277796982643E+118</v>
      </c>
      <c r="VSW53" s="1674">
        <f t="shared" ref="VSW53" si="7691">VSU53*(1+3.5%)</f>
        <v>4.1700437519877034E+118</v>
      </c>
      <c r="VSY53" s="1674">
        <f t="shared" ref="VSY53" si="7692">VSW53*(1+3.5%)</f>
        <v>4.3159952833072729E+118</v>
      </c>
      <c r="VTA53" s="1674">
        <f t="shared" ref="VTA53" si="7693">VSY53*(1+3.5%)</f>
        <v>4.4670551182230267E+118</v>
      </c>
      <c r="VTC53" s="1674">
        <f t="shared" ref="VTC53" si="7694">VTA53*(1+3.5%)</f>
        <v>4.6234020473608323E+118</v>
      </c>
      <c r="VTE53" s="1674">
        <f t="shared" ref="VTE53" si="7695">VTC53*(1+3.5%)</f>
        <v>4.7852211190184609E+118</v>
      </c>
      <c r="VTG53" s="1674">
        <f t="shared" ref="VTG53" si="7696">VTE53*(1+3.5%)</f>
        <v>4.9527038581841065E+118</v>
      </c>
      <c r="VTI53" s="1674">
        <f t="shared" ref="VTI53" si="7697">VTG53*(1+3.5%)</f>
        <v>5.1260484932205498E+118</v>
      </c>
      <c r="VTK53" s="1674">
        <f t="shared" ref="VTK53" si="7698">VTI53*(1+3.5%)</f>
        <v>5.3054601904832688E+118</v>
      </c>
      <c r="VTM53" s="1674">
        <f t="shared" ref="VTM53" si="7699">VTK53*(1+3.5%)</f>
        <v>5.4911512971501826E+118</v>
      </c>
      <c r="VTO53" s="1674">
        <f t="shared" ref="VTO53" si="7700">VTM53*(1+3.5%)</f>
        <v>5.6833415925504389E+118</v>
      </c>
      <c r="VTQ53" s="1674">
        <f t="shared" ref="VTQ53" si="7701">VTO53*(1+3.5%)</f>
        <v>5.8822585482897039E+118</v>
      </c>
      <c r="VTS53" s="1674">
        <f t="shared" ref="VTS53" si="7702">VTQ53*(1+3.5%)</f>
        <v>6.0881375974798428E+118</v>
      </c>
      <c r="VTU53" s="1674">
        <f t="shared" ref="VTU53" si="7703">VTS53*(1+3.5%)</f>
        <v>6.301222413391637E+118</v>
      </c>
      <c r="VTW53" s="1674">
        <f t="shared" ref="VTW53" si="7704">VTU53*(1+3.5%)</f>
        <v>6.5217651978603441E+118</v>
      </c>
      <c r="VTY53" s="1674">
        <f t="shared" ref="VTY53" si="7705">VTW53*(1+3.5%)</f>
        <v>6.7500269797854557E+118</v>
      </c>
      <c r="VUA53" s="1674">
        <f t="shared" ref="VUA53" si="7706">VTY53*(1+3.5%)</f>
        <v>6.9862779240779458E+118</v>
      </c>
      <c r="VUC53" s="1674">
        <f t="shared" ref="VUC53" si="7707">VUA53*(1+3.5%)</f>
        <v>7.2307976514206736E+118</v>
      </c>
      <c r="VUE53" s="1674">
        <f t="shared" ref="VUE53" si="7708">VUC53*(1+3.5%)</f>
        <v>7.4838755692203969E+118</v>
      </c>
      <c r="VUG53" s="1674">
        <f t="shared" ref="VUG53" si="7709">VUE53*(1+3.5%)</f>
        <v>7.74581121414311E+118</v>
      </c>
      <c r="VUI53" s="1674">
        <f t="shared" ref="VUI53" si="7710">VUG53*(1+3.5%)</f>
        <v>8.016914606638118E+118</v>
      </c>
      <c r="VUK53" s="1674">
        <f t="shared" ref="VUK53" si="7711">VUI53*(1+3.5%)</f>
        <v>8.2975066178704512E+118</v>
      </c>
      <c r="VUM53" s="1674">
        <f t="shared" ref="VUM53" si="7712">VUK53*(1+3.5%)</f>
        <v>8.5879193494959155E+118</v>
      </c>
      <c r="VUO53" s="1674">
        <f t="shared" ref="VUO53" si="7713">VUM53*(1+3.5%)</f>
        <v>8.8884965267282719E+118</v>
      </c>
      <c r="VUQ53" s="1674">
        <f t="shared" ref="VUQ53" si="7714">VUO53*(1+3.5%)</f>
        <v>9.1995939051637607E+118</v>
      </c>
      <c r="VUS53" s="1674">
        <f t="shared" ref="VUS53" si="7715">VUQ53*(1+3.5%)</f>
        <v>9.5215796918444914E+118</v>
      </c>
      <c r="VUU53" s="1674">
        <f t="shared" ref="VUU53" si="7716">VUS53*(1+3.5%)</f>
        <v>9.8548349810590483E+118</v>
      </c>
      <c r="VUW53" s="1674">
        <f t="shared" ref="VUW53" si="7717">VUU53*(1+3.5%)</f>
        <v>1.0199754205396114E+119</v>
      </c>
      <c r="VUY53" s="1674">
        <f t="shared" ref="VUY53" si="7718">VUW53*(1+3.5%)</f>
        <v>1.0556745602584977E+119</v>
      </c>
      <c r="VVA53" s="1674">
        <f t="shared" ref="VVA53" si="7719">VUY53*(1+3.5%)</f>
        <v>1.0926231698675451E+119</v>
      </c>
      <c r="VVC53" s="1674">
        <f t="shared" ref="VVC53" si="7720">VVA53*(1+3.5%)</f>
        <v>1.130864980812909E+119</v>
      </c>
      <c r="VVE53" s="1674">
        <f t="shared" ref="VVE53" si="7721">VVC53*(1+3.5%)</f>
        <v>1.1704452551413607E+119</v>
      </c>
      <c r="VVG53" s="1674">
        <f t="shared" ref="VVG53" si="7722">VVE53*(1+3.5%)</f>
        <v>1.2114108390713082E+119</v>
      </c>
      <c r="VVI53" s="1674">
        <f t="shared" ref="VVI53" si="7723">VVG53*(1+3.5%)</f>
        <v>1.2538102184388039E+119</v>
      </c>
      <c r="VVK53" s="1674">
        <f t="shared" ref="VVK53" si="7724">VVI53*(1+3.5%)</f>
        <v>1.2976935760841619E+119</v>
      </c>
      <c r="VVM53" s="1674">
        <f t="shared" ref="VVM53" si="7725">VVK53*(1+3.5%)</f>
        <v>1.3431128512471075E+119</v>
      </c>
      <c r="VVO53" s="1674">
        <f t="shared" ref="VVO53" si="7726">VVM53*(1+3.5%)</f>
        <v>1.3901218010407562E+119</v>
      </c>
      <c r="VVQ53" s="1674">
        <f t="shared" ref="VVQ53" si="7727">VVO53*(1+3.5%)</f>
        <v>1.4387760640771825E+119</v>
      </c>
      <c r="VVS53" s="1674">
        <f t="shared" ref="VVS53" si="7728">VVQ53*(1+3.5%)</f>
        <v>1.4891332263198837E+119</v>
      </c>
      <c r="VVU53" s="1674">
        <f t="shared" ref="VVU53" si="7729">VVS53*(1+3.5%)</f>
        <v>1.5412528892410796E+119</v>
      </c>
      <c r="VVW53" s="1674">
        <f t="shared" ref="VVW53" si="7730">VVU53*(1+3.5%)</f>
        <v>1.5951967403645172E+119</v>
      </c>
      <c r="VVY53" s="1674">
        <f t="shared" ref="VVY53" si="7731">VVW53*(1+3.5%)</f>
        <v>1.6510286262772752E+119</v>
      </c>
      <c r="VWA53" s="1674">
        <f t="shared" ref="VWA53" si="7732">VVY53*(1+3.5%)</f>
        <v>1.7088146281969798E+119</v>
      </c>
      <c r="VWC53" s="1674">
        <f t="shared" ref="VWC53" si="7733">VWA53*(1+3.5%)</f>
        <v>1.7686231401838739E+119</v>
      </c>
      <c r="VWE53" s="1674">
        <f t="shared" ref="VWE53" si="7734">VWC53*(1+3.5%)</f>
        <v>1.8305249500903095E+119</v>
      </c>
      <c r="VWG53" s="1674">
        <f t="shared" ref="VWG53" si="7735">VWE53*(1+3.5%)</f>
        <v>1.89459332334347E+119</v>
      </c>
      <c r="VWI53" s="1674">
        <f t="shared" ref="VWI53" si="7736">VWG53*(1+3.5%)</f>
        <v>1.9609040896604912E+119</v>
      </c>
      <c r="VWK53" s="1674">
        <f t="shared" ref="VWK53" si="7737">VWI53*(1+3.5%)</f>
        <v>2.0295357327986083E+119</v>
      </c>
      <c r="VWM53" s="1674">
        <f t="shared" ref="VWM53" si="7738">VWK53*(1+3.5%)</f>
        <v>2.1005694834465593E+119</v>
      </c>
      <c r="VWO53" s="1674">
        <f t="shared" ref="VWO53" si="7739">VWM53*(1+3.5%)</f>
        <v>2.1740894153671885E+119</v>
      </c>
      <c r="VWQ53" s="1674">
        <f t="shared" ref="VWQ53" si="7740">VWO53*(1+3.5%)</f>
        <v>2.25018254490504E+119</v>
      </c>
      <c r="VWS53" s="1674">
        <f t="shared" ref="VWS53" si="7741">VWQ53*(1+3.5%)</f>
        <v>2.3289389339767164E+119</v>
      </c>
      <c r="VWU53" s="1674">
        <f t="shared" ref="VWU53" si="7742">VWS53*(1+3.5%)</f>
        <v>2.4104517966659012E+119</v>
      </c>
      <c r="VWW53" s="1674">
        <f t="shared" ref="VWW53" si="7743">VWU53*(1+3.5%)</f>
        <v>2.4948176095492076E+119</v>
      </c>
      <c r="VWY53" s="1674">
        <f t="shared" ref="VWY53" si="7744">VWW53*(1+3.5%)</f>
        <v>2.5821362258834296E+119</v>
      </c>
      <c r="VXA53" s="1674">
        <f t="shared" ref="VXA53" si="7745">VWY53*(1+3.5%)</f>
        <v>2.6725109937893495E+119</v>
      </c>
      <c r="VXC53" s="1674">
        <f t="shared" ref="VXC53" si="7746">VXA53*(1+3.5%)</f>
        <v>2.7660488785719765E+119</v>
      </c>
      <c r="VXE53" s="1674">
        <f t="shared" ref="VXE53" si="7747">VXC53*(1+3.5%)</f>
        <v>2.8628605893219954E+119</v>
      </c>
      <c r="VXG53" s="1674">
        <f t="shared" ref="VXG53" si="7748">VXE53*(1+3.5%)</f>
        <v>2.9630607099482649E+119</v>
      </c>
      <c r="VXI53" s="1674">
        <f t="shared" ref="VXI53" si="7749">VXG53*(1+3.5%)</f>
        <v>3.0667678347964539E+119</v>
      </c>
      <c r="VXK53" s="1674">
        <f t="shared" ref="VXK53" si="7750">VXI53*(1+3.5%)</f>
        <v>3.1741047090143296E+119</v>
      </c>
      <c r="VXM53" s="1674">
        <f t="shared" ref="VXM53" si="7751">VXK53*(1+3.5%)</f>
        <v>3.2851983738298306E+119</v>
      </c>
      <c r="VXO53" s="1674">
        <f t="shared" ref="VXO53" si="7752">VXM53*(1+3.5%)</f>
        <v>3.4001803169138741E+119</v>
      </c>
      <c r="VXQ53" s="1674">
        <f t="shared" ref="VXQ53" si="7753">VXO53*(1+3.5%)</f>
        <v>3.5191866280058591E+119</v>
      </c>
      <c r="VXS53" s="1674">
        <f t="shared" ref="VXS53" si="7754">VXQ53*(1+3.5%)</f>
        <v>3.6423581599860639E+119</v>
      </c>
      <c r="VXU53" s="1674">
        <f t="shared" ref="VXU53" si="7755">VXS53*(1+3.5%)</f>
        <v>3.769840695585576E+119</v>
      </c>
      <c r="VXW53" s="1674">
        <f t="shared" ref="VXW53" si="7756">VXU53*(1+3.5%)</f>
        <v>3.9017851199310709E+119</v>
      </c>
      <c r="VXY53" s="1674">
        <f t="shared" ref="VXY53" si="7757">VXW53*(1+3.5%)</f>
        <v>4.038347599128658E+119</v>
      </c>
      <c r="VYA53" s="1674">
        <f t="shared" ref="VYA53" si="7758">VXY53*(1+3.5%)</f>
        <v>4.1796897650981608E+119</v>
      </c>
      <c r="VYC53" s="1674">
        <f t="shared" ref="VYC53" si="7759">VYA53*(1+3.5%)</f>
        <v>4.325978906876596E+119</v>
      </c>
      <c r="VYE53" s="1674">
        <f t="shared" ref="VYE53" si="7760">VYC53*(1+3.5%)</f>
        <v>4.4773881686172766E+119</v>
      </c>
      <c r="VYG53" s="1674">
        <f t="shared" ref="VYG53" si="7761">VYE53*(1+3.5%)</f>
        <v>4.6340967545188806E+119</v>
      </c>
      <c r="VYI53" s="1674">
        <f t="shared" ref="VYI53" si="7762">VYG53*(1+3.5%)</f>
        <v>4.7962901409270413E+119</v>
      </c>
      <c r="VYK53" s="1674">
        <f t="shared" ref="VYK53" si="7763">VYI53*(1+3.5%)</f>
        <v>4.9641602958594877E+119</v>
      </c>
      <c r="VYM53" s="1674">
        <f t="shared" ref="VYM53" si="7764">VYK53*(1+3.5%)</f>
        <v>5.1379059062145691E+119</v>
      </c>
      <c r="VYO53" s="1674">
        <f t="shared" ref="VYO53" si="7765">VYM53*(1+3.5%)</f>
        <v>5.3177326129320789E+119</v>
      </c>
      <c r="VYQ53" s="1674">
        <f t="shared" ref="VYQ53" si="7766">VYO53*(1+3.5%)</f>
        <v>5.5038532543847012E+119</v>
      </c>
      <c r="VYS53" s="1674">
        <f t="shared" ref="VYS53" si="7767">VYQ53*(1+3.5%)</f>
        <v>5.6964881182881654E+119</v>
      </c>
      <c r="VYU53" s="1674">
        <f t="shared" ref="VYU53" si="7768">VYS53*(1+3.5%)</f>
        <v>5.895865202428251E+119</v>
      </c>
      <c r="VYW53" s="1674">
        <f t="shared" ref="VYW53" si="7769">VYU53*(1+3.5%)</f>
        <v>6.1022204845132393E+119</v>
      </c>
      <c r="VYY53" s="1674">
        <f t="shared" ref="VYY53" si="7770">VYW53*(1+3.5%)</f>
        <v>6.3157982014712022E+119</v>
      </c>
      <c r="VZA53" s="1674">
        <f t="shared" ref="VZA53" si="7771">VYY53*(1+3.5%)</f>
        <v>6.5368511385226936E+119</v>
      </c>
      <c r="VZC53" s="1674">
        <f t="shared" ref="VZC53" si="7772">VZA53*(1+3.5%)</f>
        <v>6.765640928370988E+119</v>
      </c>
      <c r="VZE53" s="1674">
        <f t="shared" ref="VZE53" si="7773">VZC53*(1+3.5%)</f>
        <v>7.0024383608639722E+119</v>
      </c>
      <c r="VZG53" s="1674">
        <f t="shared" ref="VZG53" si="7774">VZE53*(1+3.5%)</f>
        <v>7.2475237034942113E+119</v>
      </c>
      <c r="VZI53" s="1674">
        <f t="shared" ref="VZI53" si="7775">VZG53*(1+3.5%)</f>
        <v>7.5011870331165081E+119</v>
      </c>
      <c r="VZK53" s="1674">
        <f t="shared" ref="VZK53" si="7776">VZI53*(1+3.5%)</f>
        <v>7.7637285792755855E+119</v>
      </c>
      <c r="VZM53" s="1674">
        <f t="shared" ref="VZM53" si="7777">VZK53*(1+3.5%)</f>
        <v>8.0354590795502305E+119</v>
      </c>
      <c r="VZO53" s="1674">
        <f t="shared" ref="VZO53" si="7778">VZM53*(1+3.5%)</f>
        <v>8.3167001473344876E+119</v>
      </c>
      <c r="VZQ53" s="1674">
        <f t="shared" ref="VZQ53" si="7779">VZO53*(1+3.5%)</f>
        <v>8.6077846524911942E+119</v>
      </c>
      <c r="VZS53" s="1674">
        <f t="shared" ref="VZS53" si="7780">VZQ53*(1+3.5%)</f>
        <v>8.9090571153283855E+119</v>
      </c>
      <c r="VZU53" s="1674">
        <f t="shared" ref="VZU53" si="7781">VZS53*(1+3.5%)</f>
        <v>9.2208741143648786E+119</v>
      </c>
      <c r="VZW53" s="1674">
        <f t="shared" ref="VZW53" si="7782">VZU53*(1+3.5%)</f>
        <v>9.5436047083676481E+119</v>
      </c>
      <c r="VZY53" s="1674">
        <f t="shared" ref="VZY53" si="7783">VZW53*(1+3.5%)</f>
        <v>9.8776308731605145E+119</v>
      </c>
      <c r="WAA53" s="1674">
        <f t="shared" ref="WAA53" si="7784">VZY53*(1+3.5%)</f>
        <v>1.0223347953721132E+120</v>
      </c>
      <c r="WAC53" s="1674">
        <f t="shared" ref="WAC53" si="7785">WAA53*(1+3.5%)</f>
        <v>1.058116513210137E+120</v>
      </c>
      <c r="WAE53" s="1674">
        <f t="shared" ref="WAE53" si="7786">WAC53*(1+3.5%)</f>
        <v>1.0951505911724916E+120</v>
      </c>
      <c r="WAG53" s="1674">
        <f t="shared" ref="WAG53" si="7787">WAE53*(1+3.5%)</f>
        <v>1.1334808618635288E+120</v>
      </c>
      <c r="WAI53" s="1674">
        <f t="shared" ref="WAI53" si="7788">WAG53*(1+3.5%)</f>
        <v>1.1731526920287522E+120</v>
      </c>
      <c r="WAK53" s="1674">
        <f t="shared" ref="WAK53" si="7789">WAI53*(1+3.5%)</f>
        <v>1.2142130362497585E+120</v>
      </c>
      <c r="WAM53" s="1674">
        <f t="shared" ref="WAM53" si="7790">WAK53*(1+3.5%)</f>
        <v>1.2567104925184999E+120</v>
      </c>
      <c r="WAO53" s="1674">
        <f t="shared" ref="WAO53" si="7791">WAM53*(1+3.5%)</f>
        <v>1.3006953597566471E+120</v>
      </c>
      <c r="WAQ53" s="1674">
        <f t="shared" ref="WAQ53" si="7792">WAO53*(1+3.5%)</f>
        <v>1.3462196973481297E+120</v>
      </c>
      <c r="WAS53" s="1674">
        <f t="shared" ref="WAS53" si="7793">WAQ53*(1+3.5%)</f>
        <v>1.3933373867553143E+120</v>
      </c>
      <c r="WAU53" s="1674">
        <f t="shared" ref="WAU53" si="7794">WAS53*(1+3.5%)</f>
        <v>1.4421041952917502E+120</v>
      </c>
      <c r="WAW53" s="1674">
        <f t="shared" ref="WAW53" si="7795">WAU53*(1+3.5%)</f>
        <v>1.4925778421269613E+120</v>
      </c>
      <c r="WAY53" s="1674">
        <f t="shared" ref="WAY53" si="7796">WAW53*(1+3.5%)</f>
        <v>1.5448180666014049E+120</v>
      </c>
      <c r="WBA53" s="1674">
        <f t="shared" ref="WBA53" si="7797">WAY53*(1+3.5%)</f>
        <v>1.5988866989324539E+120</v>
      </c>
      <c r="WBC53" s="1674">
        <f t="shared" ref="WBC53" si="7798">WBA53*(1+3.5%)</f>
        <v>1.6548477333950897E+120</v>
      </c>
      <c r="WBE53" s="1674">
        <f t="shared" ref="WBE53" si="7799">WBC53*(1+3.5%)</f>
        <v>1.7127674040639177E+120</v>
      </c>
      <c r="WBG53" s="1674">
        <f t="shared" ref="WBG53" si="7800">WBE53*(1+3.5%)</f>
        <v>1.7727142632061547E+120</v>
      </c>
      <c r="WBI53" s="1674">
        <f t="shared" ref="WBI53" si="7801">WBG53*(1+3.5%)</f>
        <v>1.83475926241837E+120</v>
      </c>
      <c r="WBK53" s="1674">
        <f t="shared" ref="WBK53" si="7802">WBI53*(1+3.5%)</f>
        <v>1.8989758366030129E+120</v>
      </c>
      <c r="WBM53" s="1674">
        <f t="shared" ref="WBM53" si="7803">WBK53*(1+3.5%)</f>
        <v>1.9654399908841183E+120</v>
      </c>
      <c r="WBO53" s="1674">
        <f t="shared" ref="WBO53" si="7804">WBM53*(1+3.5%)</f>
        <v>2.0342303905650623E+120</v>
      </c>
      <c r="WBQ53" s="1674">
        <f t="shared" ref="WBQ53" si="7805">WBO53*(1+3.5%)</f>
        <v>2.1054284542348392E+120</v>
      </c>
      <c r="WBS53" s="1674">
        <f t="shared" ref="WBS53" si="7806">WBQ53*(1+3.5%)</f>
        <v>2.1791184501330585E+120</v>
      </c>
      <c r="WBU53" s="1674">
        <f t="shared" ref="WBU53" si="7807">WBS53*(1+3.5%)</f>
        <v>2.2553875958877154E+120</v>
      </c>
      <c r="WBW53" s="1674">
        <f t="shared" ref="WBW53" si="7808">WBU53*(1+3.5%)</f>
        <v>2.3343261617437854E+120</v>
      </c>
      <c r="WBY53" s="1674">
        <f t="shared" ref="WBY53" si="7809">WBW53*(1+3.5%)</f>
        <v>2.4160275774048176E+120</v>
      </c>
      <c r="WCA53" s="1674">
        <f t="shared" ref="WCA53" si="7810">WBY53*(1+3.5%)</f>
        <v>2.5005885426139859E+120</v>
      </c>
      <c r="WCC53" s="1674">
        <f t="shared" ref="WCC53" si="7811">WCA53*(1+3.5%)</f>
        <v>2.5881091416054753E+120</v>
      </c>
      <c r="WCE53" s="1674">
        <f t="shared" ref="WCE53" si="7812">WCC53*(1+3.5%)</f>
        <v>2.678692961561667E+120</v>
      </c>
      <c r="WCG53" s="1674">
        <f t="shared" ref="WCG53" si="7813">WCE53*(1+3.5%)</f>
        <v>2.7724472152163253E+120</v>
      </c>
      <c r="WCI53" s="1674">
        <f t="shared" ref="WCI53" si="7814">WCG53*(1+3.5%)</f>
        <v>2.8694828677488965E+120</v>
      </c>
      <c r="WCK53" s="1674">
        <f t="shared" ref="WCK53" si="7815">WCI53*(1+3.5%)</f>
        <v>2.9699147681201074E+120</v>
      </c>
      <c r="WCM53" s="1674">
        <f t="shared" ref="WCM53" si="7816">WCK53*(1+3.5%)</f>
        <v>3.0738617850043107E+120</v>
      </c>
      <c r="WCO53" s="1674">
        <f t="shared" ref="WCO53" si="7817">WCM53*(1+3.5%)</f>
        <v>3.1814469474794615E+120</v>
      </c>
      <c r="WCQ53" s="1674">
        <f t="shared" ref="WCQ53" si="7818">WCO53*(1+3.5%)</f>
        <v>3.2927975906412423E+120</v>
      </c>
      <c r="WCS53" s="1674">
        <f t="shared" ref="WCS53" si="7819">WCQ53*(1+3.5%)</f>
        <v>3.4080455063136858E+120</v>
      </c>
      <c r="WCU53" s="1674">
        <f t="shared" ref="WCU53" si="7820">WCS53*(1+3.5%)</f>
        <v>3.5273270990346648E+120</v>
      </c>
      <c r="WCW53" s="1674">
        <f t="shared" ref="WCW53" si="7821">WCU53*(1+3.5%)</f>
        <v>3.6507835475008776E+120</v>
      </c>
      <c r="WCY53" s="1674">
        <f t="shared" ref="WCY53" si="7822">WCW53*(1+3.5%)</f>
        <v>3.7785609716634082E+120</v>
      </c>
      <c r="WDA53" s="1674">
        <f t="shared" ref="WDA53" si="7823">WCY53*(1+3.5%)</f>
        <v>3.9108106056716274E+120</v>
      </c>
      <c r="WDC53" s="1674">
        <f t="shared" ref="WDC53" si="7824">WDA53*(1+3.5%)</f>
        <v>4.0476889768701341E+120</v>
      </c>
      <c r="WDE53" s="1674">
        <f t="shared" ref="WDE53" si="7825">WDC53*(1+3.5%)</f>
        <v>4.1893580910605883E+120</v>
      </c>
      <c r="WDG53" s="1674">
        <f t="shared" ref="WDG53" si="7826">WDE53*(1+3.5%)</f>
        <v>4.3359856242477084E+120</v>
      </c>
      <c r="WDI53" s="1674">
        <f t="shared" ref="WDI53" si="7827">WDG53*(1+3.5%)</f>
        <v>4.4877451210963776E+120</v>
      </c>
      <c r="WDK53" s="1674">
        <f t="shared" ref="WDK53" si="7828">WDI53*(1+3.5%)</f>
        <v>4.6448162003347507E+120</v>
      </c>
      <c r="WDM53" s="1674">
        <f t="shared" ref="WDM53" si="7829">WDK53*(1+3.5%)</f>
        <v>4.8073847673464664E+120</v>
      </c>
      <c r="WDO53" s="1674">
        <f t="shared" ref="WDO53" si="7830">WDM53*(1+3.5%)</f>
        <v>4.9756432342035923E+120</v>
      </c>
      <c r="WDQ53" s="1674">
        <f t="shared" ref="WDQ53" si="7831">WDO53*(1+3.5%)</f>
        <v>5.1497907474007177E+120</v>
      </c>
      <c r="WDS53" s="1674">
        <f t="shared" ref="WDS53" si="7832">WDQ53*(1+3.5%)</f>
        <v>5.3300334235597421E+120</v>
      </c>
      <c r="WDU53" s="1674">
        <f t="shared" ref="WDU53" si="7833">WDS53*(1+3.5%)</f>
        <v>5.516584593384333E+120</v>
      </c>
      <c r="WDW53" s="1674">
        <f t="shared" ref="WDW53" si="7834">WDU53*(1+3.5%)</f>
        <v>5.709665054152784E+120</v>
      </c>
      <c r="WDY53" s="1674">
        <f t="shared" ref="WDY53" si="7835">WDW53*(1+3.5%)</f>
        <v>5.9095033310481311E+120</v>
      </c>
      <c r="WEA53" s="1674">
        <f t="shared" ref="WEA53" si="7836">WDY53*(1+3.5%)</f>
        <v>6.1163359476348147E+120</v>
      </c>
      <c r="WEC53" s="1674">
        <f t="shared" ref="WEC53" si="7837">WEA53*(1+3.5%)</f>
        <v>6.3304077058020329E+120</v>
      </c>
      <c r="WEE53" s="1674">
        <f t="shared" ref="WEE53" si="7838">WEC53*(1+3.5%)</f>
        <v>6.5519719755051039E+120</v>
      </c>
      <c r="WEG53" s="1674">
        <f t="shared" ref="WEG53" si="7839">WEE53*(1+3.5%)</f>
        <v>6.7812909946477823E+120</v>
      </c>
      <c r="WEI53" s="1674">
        <f t="shared" ref="WEI53" si="7840">WEG53*(1+3.5%)</f>
        <v>7.0186361794604544E+120</v>
      </c>
      <c r="WEK53" s="1674">
        <f t="shared" ref="WEK53" si="7841">WEI53*(1+3.5%)</f>
        <v>7.2642884457415697E+120</v>
      </c>
      <c r="WEM53" s="1674">
        <f t="shared" ref="WEM53" si="7842">WEK53*(1+3.5%)</f>
        <v>7.5185385413425236E+120</v>
      </c>
      <c r="WEO53" s="1674">
        <f t="shared" ref="WEO53" si="7843">WEM53*(1+3.5%)</f>
        <v>7.7816873902895113E+120</v>
      </c>
      <c r="WEQ53" s="1674">
        <f t="shared" ref="WEQ53" si="7844">WEO53*(1+3.5%)</f>
        <v>8.0540464489496431E+120</v>
      </c>
      <c r="WES53" s="1674">
        <f t="shared" ref="WES53" si="7845">WEQ53*(1+3.5%)</f>
        <v>8.3359380746628802E+120</v>
      </c>
      <c r="WEU53" s="1674">
        <f t="shared" ref="WEU53" si="7846">WES53*(1+3.5%)</f>
        <v>8.6276959072760798E+120</v>
      </c>
      <c r="WEW53" s="1674">
        <f t="shared" ref="WEW53" si="7847">WEU53*(1+3.5%)</f>
        <v>8.9296652640307414E+120</v>
      </c>
      <c r="WEY53" s="1674">
        <f t="shared" ref="WEY53" si="7848">WEW53*(1+3.5%)</f>
        <v>9.2422035482718165E+120</v>
      </c>
      <c r="WFA53" s="1674">
        <f t="shared" ref="WFA53" si="7849">WEY53*(1+3.5%)</f>
        <v>9.565680672461329E+120</v>
      </c>
      <c r="WFC53" s="1674">
        <f t="shared" ref="WFC53" si="7850">WFA53*(1+3.5%)</f>
        <v>9.9004794959974742E+120</v>
      </c>
      <c r="WFE53" s="1674">
        <f t="shared" ref="WFE53" si="7851">WFC53*(1+3.5%)</f>
        <v>1.0246996278357385E+121</v>
      </c>
      <c r="WFG53" s="1674">
        <f t="shared" ref="WFG53" si="7852">WFE53*(1+3.5%)</f>
        <v>1.0605641148099892E+121</v>
      </c>
      <c r="WFI53" s="1674">
        <f t="shared" ref="WFI53" si="7853">WFG53*(1+3.5%)</f>
        <v>1.0976838588283386E+121</v>
      </c>
      <c r="WFK53" s="1674">
        <f t="shared" ref="WFK53" si="7854">WFI53*(1+3.5%)</f>
        <v>1.1361027938873304E+121</v>
      </c>
      <c r="WFM53" s="1674">
        <f t="shared" ref="WFM53" si="7855">WFK53*(1+3.5%)</f>
        <v>1.1758663916733869E+121</v>
      </c>
      <c r="WFO53" s="1674">
        <f t="shared" ref="WFO53" si="7856">WFM53*(1+3.5%)</f>
        <v>1.2170217153819555E+121</v>
      </c>
      <c r="WFQ53" s="1674">
        <f t="shared" ref="WFQ53" si="7857">WFO53*(1+3.5%)</f>
        <v>1.2596174754203237E+121</v>
      </c>
      <c r="WFS53" s="1674">
        <f t="shared" ref="WFS53" si="7858">WFQ53*(1+3.5%)</f>
        <v>1.3037040870600351E+121</v>
      </c>
      <c r="WFU53" s="1674">
        <f t="shared" ref="WFU53" si="7859">WFS53*(1+3.5%)</f>
        <v>1.3493337301071362E+121</v>
      </c>
      <c r="WFW53" s="1674">
        <f t="shared" ref="WFW53" si="7860">WFU53*(1+3.5%)</f>
        <v>1.3965604106608858E+121</v>
      </c>
      <c r="WFY53" s="1674">
        <f t="shared" ref="WFY53" si="7861">WFW53*(1+3.5%)</f>
        <v>1.4454400250340168E+121</v>
      </c>
      <c r="WGA53" s="1674">
        <f t="shared" ref="WGA53" si="7862">WFY53*(1+3.5%)</f>
        <v>1.4960304259102074E+121</v>
      </c>
      <c r="WGC53" s="1674">
        <f t="shared" ref="WGC53" si="7863">WGA53*(1+3.5%)</f>
        <v>1.5483914908170646E+121</v>
      </c>
      <c r="WGE53" s="1674">
        <f t="shared" ref="WGE53" si="7864">WGC53*(1+3.5%)</f>
        <v>1.6025851929956618E+121</v>
      </c>
      <c r="WGG53" s="1674">
        <f t="shared" ref="WGG53" si="7865">WGE53*(1+3.5%)</f>
        <v>1.6586756747505097E+121</v>
      </c>
      <c r="WGI53" s="1674">
        <f t="shared" ref="WGI53" si="7866">WGG53*(1+3.5%)</f>
        <v>1.7167293233667774E+121</v>
      </c>
      <c r="WGK53" s="1674">
        <f t="shared" ref="WGK53" si="7867">WGI53*(1+3.5%)</f>
        <v>1.7768148496846146E+121</v>
      </c>
      <c r="WGM53" s="1674">
        <f t="shared" ref="WGM53" si="7868">WGK53*(1+3.5%)</f>
        <v>1.839003369423576E+121</v>
      </c>
      <c r="WGO53" s="1674">
        <f t="shared" ref="WGO53" si="7869">WGM53*(1+3.5%)</f>
        <v>1.9033684873534009E+121</v>
      </c>
      <c r="WGQ53" s="1674">
        <f t="shared" ref="WGQ53" si="7870">WGO53*(1+3.5%)</f>
        <v>1.9699863844107699E+121</v>
      </c>
      <c r="WGS53" s="1674">
        <f t="shared" ref="WGS53" si="7871">WGQ53*(1+3.5%)</f>
        <v>2.0389359078651467E+121</v>
      </c>
      <c r="WGU53" s="1674">
        <f t="shared" ref="WGU53" si="7872">WGS53*(1+3.5%)</f>
        <v>2.1102986646404268E+121</v>
      </c>
      <c r="WGW53" s="1674">
        <f t="shared" ref="WGW53" si="7873">WGU53*(1+3.5%)</f>
        <v>2.1841591179028413E+121</v>
      </c>
      <c r="WGY53" s="1674">
        <f t="shared" ref="WGY53" si="7874">WGW53*(1+3.5%)</f>
        <v>2.2606046870294406E+121</v>
      </c>
      <c r="WHA53" s="1674">
        <f t="shared" ref="WHA53" si="7875">WGY53*(1+3.5%)</f>
        <v>2.3397258510754708E+121</v>
      </c>
      <c r="WHC53" s="1674">
        <f t="shared" ref="WHC53" si="7876">WHA53*(1+3.5%)</f>
        <v>2.421616255863112E+121</v>
      </c>
      <c r="WHE53" s="1674">
        <f t="shared" ref="WHE53" si="7877">WHC53*(1+3.5%)</f>
        <v>2.5063728248183206E+121</v>
      </c>
      <c r="WHG53" s="1674">
        <f t="shared" ref="WHG53" si="7878">WHE53*(1+3.5%)</f>
        <v>2.5940958736869617E+121</v>
      </c>
      <c r="WHI53" s="1674">
        <f t="shared" ref="WHI53" si="7879">WHG53*(1+3.5%)</f>
        <v>2.684889229266005E+121</v>
      </c>
      <c r="WHK53" s="1674">
        <f t="shared" ref="WHK53" si="7880">WHI53*(1+3.5%)</f>
        <v>2.7788603522903149E+121</v>
      </c>
      <c r="WHM53" s="1674">
        <f t="shared" ref="WHM53" si="7881">WHK53*(1+3.5%)</f>
        <v>2.8761204646204756E+121</v>
      </c>
      <c r="WHO53" s="1674">
        <f t="shared" ref="WHO53" si="7882">WHM53*(1+3.5%)</f>
        <v>2.9767846808821918E+121</v>
      </c>
      <c r="WHQ53" s="1674">
        <f t="shared" ref="WHQ53" si="7883">WHO53*(1+3.5%)</f>
        <v>3.0809721447130683E+121</v>
      </c>
      <c r="WHS53" s="1674">
        <f t="shared" ref="WHS53" si="7884">WHQ53*(1+3.5%)</f>
        <v>3.1888061697780254E+121</v>
      </c>
      <c r="WHU53" s="1674">
        <f t="shared" ref="WHU53" si="7885">WHS53*(1+3.5%)</f>
        <v>3.3004143857202558E+121</v>
      </c>
      <c r="WHW53" s="1674">
        <f t="shared" ref="WHW53" si="7886">WHU53*(1+3.5%)</f>
        <v>3.4159288892204644E+121</v>
      </c>
      <c r="WHY53" s="1674">
        <f t="shared" ref="WHY53" si="7887">WHW53*(1+3.5%)</f>
        <v>3.5354864003431802E+121</v>
      </c>
      <c r="WIA53" s="1674">
        <f t="shared" ref="WIA53" si="7888">WHY53*(1+3.5%)</f>
        <v>3.6592284243551911E+121</v>
      </c>
      <c r="WIC53" s="1674">
        <f t="shared" ref="WIC53" si="7889">WIA53*(1+3.5%)</f>
        <v>3.7873014192076223E+121</v>
      </c>
      <c r="WIE53" s="1674">
        <f t="shared" ref="WIE53" si="7890">WIC53*(1+3.5%)</f>
        <v>3.9198569688798889E+121</v>
      </c>
      <c r="WIG53" s="1674">
        <f t="shared" ref="WIG53" si="7891">WIE53*(1+3.5%)</f>
        <v>4.0570519627906849E+121</v>
      </c>
      <c r="WII53" s="1674">
        <f t="shared" ref="WII53" si="7892">WIG53*(1+3.5%)</f>
        <v>4.1990487814883582E+121</v>
      </c>
      <c r="WIK53" s="1674">
        <f t="shared" ref="WIK53" si="7893">WII53*(1+3.5%)</f>
        <v>4.34601548884045E+121</v>
      </c>
      <c r="WIM53" s="1674">
        <f t="shared" ref="WIM53" si="7894">WIK53*(1+3.5%)</f>
        <v>4.498126030949865E+121</v>
      </c>
      <c r="WIO53" s="1674">
        <f t="shared" ref="WIO53" si="7895">WIM53*(1+3.5%)</f>
        <v>4.6555604420331095E+121</v>
      </c>
      <c r="WIQ53" s="1674">
        <f t="shared" ref="WIQ53" si="7896">WIO53*(1+3.5%)</f>
        <v>4.8185050575042675E+121</v>
      </c>
      <c r="WIS53" s="1674">
        <f t="shared" ref="WIS53" si="7897">WIQ53*(1+3.5%)</f>
        <v>4.9871527345169161E+121</v>
      </c>
      <c r="WIU53" s="1674">
        <f t="shared" ref="WIU53" si="7898">WIS53*(1+3.5%)</f>
        <v>5.1617030802250078E+121</v>
      </c>
      <c r="WIW53" s="1674">
        <f t="shared" ref="WIW53" si="7899">WIU53*(1+3.5%)</f>
        <v>5.3423626880328828E+121</v>
      </c>
      <c r="WIY53" s="1674">
        <f t="shared" ref="WIY53" si="7900">WIW53*(1+3.5%)</f>
        <v>5.5293453821140337E+121</v>
      </c>
      <c r="WJA53" s="1674">
        <f t="shared" ref="WJA53" si="7901">WIY53*(1+3.5%)</f>
        <v>5.7228724704880243E+121</v>
      </c>
      <c r="WJC53" s="1674">
        <f t="shared" ref="WJC53" si="7902">WJA53*(1+3.5%)</f>
        <v>5.9231730069551051E+121</v>
      </c>
      <c r="WJE53" s="1674">
        <f t="shared" ref="WJE53" si="7903">WJC53*(1+3.5%)</f>
        <v>6.1304840621985328E+121</v>
      </c>
      <c r="WJG53" s="1674">
        <f t="shared" ref="WJG53" si="7904">WJE53*(1+3.5%)</f>
        <v>6.3450510043754811E+121</v>
      </c>
      <c r="WJI53" s="1674">
        <f t="shared" ref="WJI53" si="7905">WJG53*(1+3.5%)</f>
        <v>6.5671277895286227E+121</v>
      </c>
      <c r="WJK53" s="1674">
        <f t="shared" ref="WJK53" si="7906">WJI53*(1+3.5%)</f>
        <v>6.7969772621621238E+121</v>
      </c>
      <c r="WJM53" s="1674">
        <f t="shared" ref="WJM53" si="7907">WJK53*(1+3.5%)</f>
        <v>7.0348714663377977E+121</v>
      </c>
      <c r="WJO53" s="1674">
        <f t="shared" ref="WJO53" si="7908">WJM53*(1+3.5%)</f>
        <v>7.2810919676596198E+121</v>
      </c>
      <c r="WJQ53" s="1674">
        <f t="shared" ref="WJQ53" si="7909">WJO53*(1+3.5%)</f>
        <v>7.5359301865277062E+121</v>
      </c>
      <c r="WJS53" s="1674">
        <f t="shared" ref="WJS53" si="7910">WJQ53*(1+3.5%)</f>
        <v>7.7996877430561756E+121</v>
      </c>
      <c r="WJU53" s="1674">
        <f t="shared" ref="WJU53" si="7911">WJS53*(1+3.5%)</f>
        <v>8.0726768140631412E+121</v>
      </c>
      <c r="WJW53" s="1674">
        <f t="shared" ref="WJW53" si="7912">WJU53*(1+3.5%)</f>
        <v>8.3552205025553499E+121</v>
      </c>
      <c r="WJY53" s="1674">
        <f t="shared" ref="WJY53" si="7913">WJW53*(1+3.5%)</f>
        <v>8.6476532201447864E+121</v>
      </c>
      <c r="WKA53" s="1674">
        <f t="shared" ref="WKA53" si="7914">WJY53*(1+3.5%)</f>
        <v>8.9503210828498528E+121</v>
      </c>
      <c r="WKC53" s="1674">
        <f t="shared" ref="WKC53" si="7915">WKA53*(1+3.5%)</f>
        <v>9.2635823207495973E+121</v>
      </c>
      <c r="WKE53" s="1674">
        <f t="shared" ref="WKE53" si="7916">WKC53*(1+3.5%)</f>
        <v>9.5878077019758322E+121</v>
      </c>
      <c r="WKG53" s="1674">
        <f t="shared" ref="WKG53" si="7917">WKE53*(1+3.5%)</f>
        <v>9.9233809715449863E+121</v>
      </c>
      <c r="WKI53" s="1674">
        <f t="shared" ref="WKI53" si="7918">WKG53*(1+3.5%)</f>
        <v>1.027069930554906E+122</v>
      </c>
      <c r="WKK53" s="1674">
        <f t="shared" ref="WKK53" si="7919">WKI53*(1+3.5%)</f>
        <v>1.0630173781243277E+122</v>
      </c>
      <c r="WKM53" s="1674">
        <f t="shared" ref="WKM53" si="7920">WKK53*(1+3.5%)</f>
        <v>1.100222986358679E+122</v>
      </c>
      <c r="WKO53" s="1674">
        <f t="shared" ref="WKO53" si="7921">WKM53*(1+3.5%)</f>
        <v>1.1387307908812327E+122</v>
      </c>
      <c r="WKQ53" s="1674">
        <f t="shared" ref="WKQ53" si="7922">WKO53*(1+3.5%)</f>
        <v>1.1785863685620757E+122</v>
      </c>
      <c r="WKS53" s="1674">
        <f t="shared" ref="WKS53" si="7923">WKQ53*(1+3.5%)</f>
        <v>1.2198368914617482E+122</v>
      </c>
      <c r="WKU53" s="1674">
        <f t="shared" ref="WKU53" si="7924">WKS53*(1+3.5%)</f>
        <v>1.2625311826629093E+122</v>
      </c>
      <c r="WKW53" s="1674">
        <f t="shared" ref="WKW53" si="7925">WKU53*(1+3.5%)</f>
        <v>1.306719774056111E+122</v>
      </c>
      <c r="WKY53" s="1674">
        <f t="shared" ref="WKY53" si="7926">WKW53*(1+3.5%)</f>
        <v>1.3524549661480747E+122</v>
      </c>
      <c r="WLA53" s="1674">
        <f t="shared" ref="WLA53" si="7927">WKY53*(1+3.5%)</f>
        <v>1.3997908899632573E+122</v>
      </c>
      <c r="WLC53" s="1674">
        <f t="shared" ref="WLC53" si="7928">WLA53*(1+3.5%)</f>
        <v>1.4487835711119713E+122</v>
      </c>
      <c r="WLE53" s="1674">
        <f t="shared" ref="WLE53" si="7929">WLC53*(1+3.5%)</f>
        <v>1.4994909961008901E+122</v>
      </c>
      <c r="WLG53" s="1674">
        <f t="shared" ref="WLG53" si="7930">WLE53*(1+3.5%)</f>
        <v>1.5519731809644211E+122</v>
      </c>
      <c r="WLI53" s="1674">
        <f t="shared" ref="WLI53" si="7931">WLG53*(1+3.5%)</f>
        <v>1.6062922422981756E+122</v>
      </c>
      <c r="WLK53" s="1674">
        <f t="shared" ref="WLK53" si="7932">WLI53*(1+3.5%)</f>
        <v>1.6625124707786118E+122</v>
      </c>
      <c r="WLM53" s="1674">
        <f t="shared" ref="WLM53" si="7933">WLK53*(1+3.5%)</f>
        <v>1.720700407255863E+122</v>
      </c>
      <c r="WLO53" s="1674">
        <f t="shared" ref="WLO53" si="7934">WLM53*(1+3.5%)</f>
        <v>1.7809249215098181E+122</v>
      </c>
      <c r="WLQ53" s="1674">
        <f t="shared" ref="WLQ53" si="7935">WLO53*(1+3.5%)</f>
        <v>1.8432572937626614E+122</v>
      </c>
      <c r="WLS53" s="1674">
        <f t="shared" ref="WLS53" si="7936">WLQ53*(1+3.5%)</f>
        <v>1.9077712990443543E+122</v>
      </c>
      <c r="WLU53" s="1674">
        <f t="shared" ref="WLU53" si="7937">WLS53*(1+3.5%)</f>
        <v>1.9745432945109066E+122</v>
      </c>
      <c r="WLW53" s="1674">
        <f t="shared" ref="WLW53" si="7938">WLU53*(1+3.5%)</f>
        <v>2.0436523098187883E+122</v>
      </c>
      <c r="WLY53" s="1674">
        <f t="shared" ref="WLY53" si="7939">WLW53*(1+3.5%)</f>
        <v>2.1151801406624455E+122</v>
      </c>
      <c r="WMA53" s="1674">
        <f t="shared" ref="WMA53" si="7940">WLY53*(1+3.5%)</f>
        <v>2.1892114455856311E+122</v>
      </c>
      <c r="WMC53" s="1674">
        <f t="shared" ref="WMC53" si="7941">WMA53*(1+3.5%)</f>
        <v>2.265833846181128E+122</v>
      </c>
      <c r="WME53" s="1674">
        <f t="shared" ref="WME53" si="7942">WMC53*(1+3.5%)</f>
        <v>2.3451380307974674E+122</v>
      </c>
      <c r="WMG53" s="1674">
        <f t="shared" ref="WMG53" si="7943">WME53*(1+3.5%)</f>
        <v>2.4272178618753785E+122</v>
      </c>
      <c r="WMI53" s="1674">
        <f t="shared" ref="WMI53" si="7944">WMG53*(1+3.5%)</f>
        <v>2.5121704870410167E+122</v>
      </c>
      <c r="WMK53" s="1674">
        <f t="shared" ref="WMK53" si="7945">WMI53*(1+3.5%)</f>
        <v>2.600096454087452E+122</v>
      </c>
      <c r="WMM53" s="1674">
        <f t="shared" ref="WMM53" si="7946">WMK53*(1+3.5%)</f>
        <v>2.6910998299805124E+122</v>
      </c>
      <c r="WMO53" s="1674">
        <f t="shared" ref="WMO53" si="7947">WMM53*(1+3.5%)</f>
        <v>2.7852883240298303E+122</v>
      </c>
      <c r="WMQ53" s="1674">
        <f t="shared" ref="WMQ53" si="7948">WMO53*(1+3.5%)</f>
        <v>2.8827734153708741E+122</v>
      </c>
      <c r="WMS53" s="1674">
        <f t="shared" ref="WMS53" si="7949">WMQ53*(1+3.5%)</f>
        <v>2.9836704849088543E+122</v>
      </c>
      <c r="WMU53" s="1674">
        <f t="shared" ref="WMU53" si="7950">WMS53*(1+3.5%)</f>
        <v>3.0880989518806639E+122</v>
      </c>
      <c r="WMW53" s="1674">
        <f t="shared" ref="WMW53" si="7951">WMU53*(1+3.5%)</f>
        <v>3.196182415196487E+122</v>
      </c>
      <c r="WMY53" s="1674">
        <f t="shared" ref="WMY53" si="7952">WMW53*(1+3.5%)</f>
        <v>3.3080487997283635E+122</v>
      </c>
      <c r="WNA53" s="1674">
        <f t="shared" ref="WNA53" si="7953">WMY53*(1+3.5%)</f>
        <v>3.4238305077188562E+122</v>
      </c>
      <c r="WNC53" s="1674">
        <f t="shared" ref="WNC53" si="7954">WNA53*(1+3.5%)</f>
        <v>3.5436645754890161E+122</v>
      </c>
      <c r="WNE53" s="1674">
        <f t="shared" ref="WNE53" si="7955">WNC53*(1+3.5%)</f>
        <v>3.6676928356311312E+122</v>
      </c>
      <c r="WNG53" s="1674">
        <f t="shared" ref="WNG53" si="7956">WNE53*(1+3.5%)</f>
        <v>3.7960620848782205E+122</v>
      </c>
      <c r="WNI53" s="1674">
        <f t="shared" ref="WNI53" si="7957">WNG53*(1+3.5%)</f>
        <v>3.9289242578489578E+122</v>
      </c>
      <c r="WNK53" s="1674">
        <f t="shared" ref="WNK53" si="7958">WNI53*(1+3.5%)</f>
        <v>4.0664366068736709E+122</v>
      </c>
      <c r="WNM53" s="1674">
        <f t="shared" ref="WNM53" si="7959">WNK53*(1+3.5%)</f>
        <v>4.208761888114249E+122</v>
      </c>
      <c r="WNO53" s="1674">
        <f t="shared" ref="WNO53" si="7960">WNM53*(1+3.5%)</f>
        <v>4.3560685541982475E+122</v>
      </c>
      <c r="WNQ53" s="1674">
        <f t="shared" ref="WNQ53" si="7961">WNO53*(1+3.5%)</f>
        <v>4.5085309535951859E+122</v>
      </c>
      <c r="WNS53" s="1674">
        <f t="shared" ref="WNS53" si="7962">WNQ53*(1+3.5%)</f>
        <v>4.6663295369710168E+122</v>
      </c>
      <c r="WNU53" s="1674">
        <f t="shared" ref="WNU53" si="7963">WNS53*(1+3.5%)</f>
        <v>4.8296510707650017E+122</v>
      </c>
      <c r="WNW53" s="1674">
        <f t="shared" ref="WNW53" si="7964">WNU53*(1+3.5%)</f>
        <v>4.9986888582417767E+122</v>
      </c>
      <c r="WNY53" s="1674">
        <f t="shared" ref="WNY53" si="7965">WNW53*(1+3.5%)</f>
        <v>5.1736429682802386E+122</v>
      </c>
      <c r="WOA53" s="1674">
        <f t="shared" ref="WOA53" si="7966">WNY53*(1+3.5%)</f>
        <v>5.3547204721700465E+122</v>
      </c>
      <c r="WOC53" s="1674">
        <f t="shared" ref="WOC53" si="7967">WOA53*(1+3.5%)</f>
        <v>5.5421356886959975E+122</v>
      </c>
      <c r="WOE53" s="1674">
        <f t="shared" ref="WOE53" si="7968">WOC53*(1+3.5%)</f>
        <v>5.7361104378003568E+122</v>
      </c>
      <c r="WOG53" s="1674">
        <f t="shared" ref="WOG53" si="7969">WOE53*(1+3.5%)</f>
        <v>5.9368743031233689E+122</v>
      </c>
      <c r="WOI53" s="1674">
        <f t="shared" ref="WOI53" si="7970">WOG53*(1+3.5%)</f>
        <v>6.1446649037326864E+122</v>
      </c>
      <c r="WOK53" s="1674">
        <f t="shared" ref="WOK53" si="7971">WOI53*(1+3.5%)</f>
        <v>6.3597281753633298E+122</v>
      </c>
      <c r="WOM53" s="1674">
        <f t="shared" ref="WOM53" si="7972">WOK53*(1+3.5%)</f>
        <v>6.5823186615010454E+122</v>
      </c>
      <c r="WOO53" s="1674">
        <f t="shared" ref="WOO53" si="7973">WOM53*(1+3.5%)</f>
        <v>6.8126998146535822E+122</v>
      </c>
      <c r="WOQ53" s="1674">
        <f t="shared" ref="WOQ53" si="7974">WOO53*(1+3.5%)</f>
        <v>7.0511443081664573E+122</v>
      </c>
      <c r="WOS53" s="1674">
        <f t="shared" ref="WOS53" si="7975">WOQ53*(1+3.5%)</f>
        <v>7.2979343589522833E+122</v>
      </c>
      <c r="WOU53" s="1674">
        <f t="shared" ref="WOU53" si="7976">WOS53*(1+3.5%)</f>
        <v>7.5533620615156133E+122</v>
      </c>
      <c r="WOW53" s="1674">
        <f t="shared" ref="WOW53" si="7977">WOU53*(1+3.5%)</f>
        <v>7.8177297336686596E+122</v>
      </c>
      <c r="WOY53" s="1674">
        <f t="shared" ref="WOY53" si="7978">WOW53*(1+3.5%)</f>
        <v>8.0913502743470626E+122</v>
      </c>
      <c r="WPA53" s="1674">
        <f t="shared" ref="WPA53" si="7979">WOY53*(1+3.5%)</f>
        <v>8.3745475339492085E+122</v>
      </c>
      <c r="WPC53" s="1674">
        <f t="shared" ref="WPC53" si="7980">WPA53*(1+3.5%)</f>
        <v>8.6676566976374306E+122</v>
      </c>
      <c r="WPE53" s="1674">
        <f t="shared" ref="WPE53" si="7981">WPC53*(1+3.5%)</f>
        <v>8.9710246820547393E+122</v>
      </c>
      <c r="WPG53" s="1674">
        <f t="shared" ref="WPG53" si="7982">WPE53*(1+3.5%)</f>
        <v>9.2850105459266545E+122</v>
      </c>
      <c r="WPI53" s="1674">
        <f t="shared" ref="WPI53" si="7983">WPG53*(1+3.5%)</f>
        <v>9.609985915034086E+122</v>
      </c>
      <c r="WPK53" s="1674">
        <f t="shared" ref="WPK53" si="7984">WPI53*(1+3.5%)</f>
        <v>9.9463354220602789E+122</v>
      </c>
      <c r="WPM53" s="1674">
        <f t="shared" ref="WPM53" si="7985">WPK53*(1+3.5%)</f>
        <v>1.0294457161832387E+123</v>
      </c>
      <c r="WPO53" s="1674">
        <f t="shared" ref="WPO53" si="7986">WPM53*(1+3.5%)</f>
        <v>1.065476316249652E+123</v>
      </c>
      <c r="WPQ53" s="1674">
        <f t="shared" ref="WPQ53" si="7987">WPO53*(1+3.5%)</f>
        <v>1.1027679873183898E+123</v>
      </c>
      <c r="WPS53" s="1674">
        <f t="shared" ref="WPS53" si="7988">WPQ53*(1+3.5%)</f>
        <v>1.1413648668745333E+123</v>
      </c>
      <c r="WPU53" s="1674">
        <f t="shared" ref="WPU53" si="7989">WPS53*(1+3.5%)</f>
        <v>1.1813126372151418E+123</v>
      </c>
      <c r="WPW53" s="1674">
        <f t="shared" ref="WPW53" si="7990">WPU53*(1+3.5%)</f>
        <v>1.2226585795176717E+123</v>
      </c>
      <c r="WPY53" s="1674">
        <f t="shared" ref="WPY53" si="7991">WPW53*(1+3.5%)</f>
        <v>1.2654516298007901E+123</v>
      </c>
      <c r="WQA53" s="1674">
        <f t="shared" ref="WQA53" si="7992">WPY53*(1+3.5%)</f>
        <v>1.3097424368438176E+123</v>
      </c>
      <c r="WQC53" s="1674">
        <f t="shared" ref="WQC53" si="7993">WQA53*(1+3.5%)</f>
        <v>1.3555834221333511E+123</v>
      </c>
      <c r="WQE53" s="1674">
        <f t="shared" ref="WQE53" si="7994">WQC53*(1+3.5%)</f>
        <v>1.4030288419080182E+123</v>
      </c>
      <c r="WQG53" s="1674">
        <f t="shared" ref="WQG53" si="7995">WQE53*(1+3.5%)</f>
        <v>1.4521348513747987E+123</v>
      </c>
      <c r="WQI53" s="1674">
        <f t="shared" ref="WQI53" si="7996">WQG53*(1+3.5%)</f>
        <v>1.5029595711729164E+123</v>
      </c>
      <c r="WQK53" s="1674">
        <f t="shared" ref="WQK53" si="7997">WQI53*(1+3.5%)</f>
        <v>1.5555631561639684E+123</v>
      </c>
      <c r="WQM53" s="1674">
        <f t="shared" ref="WQM53" si="7998">WQK53*(1+3.5%)</f>
        <v>1.6100078666297073E+123</v>
      </c>
      <c r="WQO53" s="1674">
        <f t="shared" ref="WQO53" si="7999">WQM53*(1+3.5%)</f>
        <v>1.6663581419617468E+123</v>
      </c>
      <c r="WQQ53" s="1674">
        <f t="shared" ref="WQQ53" si="8000">WQO53*(1+3.5%)</f>
        <v>1.7246806769304079E+123</v>
      </c>
      <c r="WQS53" s="1674">
        <f t="shared" ref="WQS53" si="8001">WQQ53*(1+3.5%)</f>
        <v>1.7850445006229719E+123</v>
      </c>
      <c r="WQU53" s="1674">
        <f t="shared" ref="WQU53" si="8002">WQS53*(1+3.5%)</f>
        <v>1.8475210581447758E+123</v>
      </c>
      <c r="WQW53" s="1674">
        <f t="shared" ref="WQW53" si="8003">WQU53*(1+3.5%)</f>
        <v>1.9121842951798426E+123</v>
      </c>
      <c r="WQY53" s="1674">
        <f t="shared" ref="WQY53" si="8004">WQW53*(1+3.5%)</f>
        <v>1.9791107455111369E+123</v>
      </c>
      <c r="WRA53" s="1674">
        <f t="shared" ref="WRA53" si="8005">WQY53*(1+3.5%)</f>
        <v>2.0483796216040266E+123</v>
      </c>
      <c r="WRC53" s="1674">
        <f t="shared" ref="WRC53" si="8006">WRA53*(1+3.5%)</f>
        <v>2.1200729083601672E+123</v>
      </c>
      <c r="WRE53" s="1674">
        <f t="shared" ref="WRE53" si="8007">WRC53*(1+3.5%)</f>
        <v>2.194275460152773E+123</v>
      </c>
      <c r="WRG53" s="1674">
        <f t="shared" ref="WRG53" si="8008">WRE53*(1+3.5%)</f>
        <v>2.2710751012581199E+123</v>
      </c>
      <c r="WRI53" s="1674">
        <f t="shared" ref="WRI53" si="8009">WRG53*(1+3.5%)</f>
        <v>2.3505627298021539E+123</v>
      </c>
      <c r="WRK53" s="1674">
        <f t="shared" ref="WRK53" si="8010">WRI53*(1+3.5%)</f>
        <v>2.432832425345229E+123</v>
      </c>
      <c r="WRM53" s="1674">
        <f t="shared" ref="WRM53" si="8011">WRK53*(1+3.5%)</f>
        <v>2.5179815602323117E+123</v>
      </c>
      <c r="WRO53" s="1674">
        <f t="shared" ref="WRO53" si="8012">WRM53*(1+3.5%)</f>
        <v>2.6061109148404423E+123</v>
      </c>
      <c r="WRQ53" s="1674">
        <f t="shared" ref="WRQ53" si="8013">WRO53*(1+3.5%)</f>
        <v>2.6973247968598577E+123</v>
      </c>
      <c r="WRS53" s="1674">
        <f t="shared" ref="WRS53" si="8014">WRQ53*(1+3.5%)</f>
        <v>2.7917311647499523E+123</v>
      </c>
      <c r="WRU53" s="1674">
        <f t="shared" ref="WRU53" si="8015">WRS53*(1+3.5%)</f>
        <v>2.8894417555162002E+123</v>
      </c>
      <c r="WRW53" s="1674">
        <f t="shared" ref="WRW53" si="8016">WRU53*(1+3.5%)</f>
        <v>2.9905722169592667E+123</v>
      </c>
      <c r="WRY53" s="1674">
        <f t="shared" ref="WRY53" si="8017">WRW53*(1+3.5%)</f>
        <v>3.0952422445528406E+123</v>
      </c>
      <c r="WSA53" s="1674">
        <f t="shared" ref="WSA53" si="8018">WRY53*(1+3.5%)</f>
        <v>3.2035757231121897E+123</v>
      </c>
      <c r="WSC53" s="1674">
        <f t="shared" ref="WSC53" si="8019">WSA53*(1+3.5%)</f>
        <v>3.3157008734211158E+123</v>
      </c>
      <c r="WSE53" s="1674">
        <f t="shared" ref="WSE53" si="8020">WSC53*(1+3.5%)</f>
        <v>3.4317504039908544E+123</v>
      </c>
      <c r="WSG53" s="1674">
        <f t="shared" ref="WSG53" si="8021">WSE53*(1+3.5%)</f>
        <v>3.5518616681305341E+123</v>
      </c>
      <c r="WSI53" s="1674">
        <f t="shared" ref="WSI53" si="8022">WSG53*(1+3.5%)</f>
        <v>3.6761768265151026E+123</v>
      </c>
      <c r="WSK53" s="1674">
        <f t="shared" ref="WSK53" si="8023">WSI53*(1+3.5%)</f>
        <v>3.8048430154431307E+123</v>
      </c>
      <c r="WSM53" s="1674">
        <f t="shared" ref="WSM53" si="8024">WSK53*(1+3.5%)</f>
        <v>3.9380125209836402E+123</v>
      </c>
      <c r="WSO53" s="1674">
        <f t="shared" ref="WSO53" si="8025">WSM53*(1+3.5%)</f>
        <v>4.0758429592180674E+123</v>
      </c>
      <c r="WSQ53" s="1674">
        <f t="shared" ref="WSQ53" si="8026">WSO53*(1+3.5%)</f>
        <v>4.2184974627906997E+123</v>
      </c>
      <c r="WSS53" s="1674">
        <f t="shared" ref="WSS53" si="8027">WSQ53*(1+3.5%)</f>
        <v>4.3661448739883742E+123</v>
      </c>
      <c r="WSU53" s="1674">
        <f t="shared" ref="WSU53" si="8028">WSS53*(1+3.5%)</f>
        <v>4.5189599445779671E+123</v>
      </c>
      <c r="WSW53" s="1674">
        <f t="shared" ref="WSW53" si="8029">WSU53*(1+3.5%)</f>
        <v>4.6771235426381958E+123</v>
      </c>
      <c r="WSY53" s="1674">
        <f t="shared" ref="WSY53" si="8030">WSW53*(1+3.5%)</f>
        <v>4.8408228666305326E+123</v>
      </c>
      <c r="WTA53" s="1674">
        <f t="shared" ref="WTA53" si="8031">WSY53*(1+3.5%)</f>
        <v>5.0102516669626011E+123</v>
      </c>
      <c r="WTC53" s="1674">
        <f t="shared" ref="WTC53" si="8032">WTA53*(1+3.5%)</f>
        <v>5.1856104753062915E+123</v>
      </c>
      <c r="WTE53" s="1674">
        <f t="shared" ref="WTE53" si="8033">WTC53*(1+3.5%)</f>
        <v>5.3671068419420119E+123</v>
      </c>
      <c r="WTG53" s="1674">
        <f t="shared" ref="WTG53" si="8034">WTE53*(1+3.5%)</f>
        <v>5.5549555814099818E+123</v>
      </c>
      <c r="WTI53" s="1674">
        <f t="shared" ref="WTI53" si="8035">WTG53*(1+3.5%)</f>
        <v>5.7493790267593302E+123</v>
      </c>
      <c r="WTK53" s="1674">
        <f t="shared" ref="WTK53" si="8036">WTI53*(1+3.5%)</f>
        <v>5.950607292695906E+123</v>
      </c>
      <c r="WTM53" s="1674">
        <f t="shared" ref="WTM53" si="8037">WTK53*(1+3.5%)</f>
        <v>6.1588785479402621E+123</v>
      </c>
      <c r="WTO53" s="1674">
        <f t="shared" ref="WTO53" si="8038">WTM53*(1+3.5%)</f>
        <v>6.3744392971181707E+123</v>
      </c>
      <c r="WTQ53" s="1674">
        <f t="shared" ref="WTQ53" si="8039">WTO53*(1+3.5%)</f>
        <v>6.5975446725173059E+123</v>
      </c>
      <c r="WTS53" s="1674">
        <f t="shared" ref="WTS53" si="8040">WTQ53*(1+3.5%)</f>
        <v>6.8284587360554106E+123</v>
      </c>
      <c r="WTU53" s="1674">
        <f t="shared" ref="WTU53" si="8041">WTS53*(1+3.5%)</f>
        <v>7.0674547918173496E+123</v>
      </c>
      <c r="WTW53" s="1674">
        <f t="shared" ref="WTW53" si="8042">WTU53*(1+3.5%)</f>
        <v>7.3148157095309567E+123</v>
      </c>
      <c r="WTY53" s="1674">
        <f t="shared" ref="WTY53" si="8043">WTW53*(1+3.5%)</f>
        <v>7.5708342593645393E+123</v>
      </c>
      <c r="WUA53" s="1674">
        <f t="shared" ref="WUA53" si="8044">WTY53*(1+3.5%)</f>
        <v>7.8358134584422977E+123</v>
      </c>
      <c r="WUC53" s="1674">
        <f t="shared" ref="WUC53" si="8045">WUA53*(1+3.5%)</f>
        <v>8.1100669294877772E+123</v>
      </c>
      <c r="WUE53" s="1674">
        <f t="shared" ref="WUE53" si="8046">WUC53*(1+3.5%)</f>
        <v>8.3939192720198492E+123</v>
      </c>
      <c r="WUG53" s="1674">
        <f t="shared" ref="WUG53" si="8047">WUE53*(1+3.5%)</f>
        <v>8.687706446540543E+123</v>
      </c>
      <c r="WUI53" s="1674">
        <f t="shared" ref="WUI53" si="8048">WUG53*(1+3.5%)</f>
        <v>8.991776172169461E+123</v>
      </c>
      <c r="WUK53" s="1674">
        <f t="shared" ref="WUK53" si="8049">WUI53*(1+3.5%)</f>
        <v>9.3064883381953916E+123</v>
      </c>
      <c r="WUM53" s="1674">
        <f t="shared" ref="WUM53" si="8050">WUK53*(1+3.5%)</f>
        <v>9.6322154300322301E+123</v>
      </c>
      <c r="WUO53" s="1674">
        <f t="shared" ref="WUO53" si="8051">WUM53*(1+3.5%)</f>
        <v>9.9693429700833575E+123</v>
      </c>
      <c r="WUQ53" s="1674">
        <f t="shared" ref="WUQ53" si="8052">WUO53*(1+3.5%)</f>
        <v>1.0318269974036274E+124</v>
      </c>
      <c r="WUS53" s="1674">
        <f t="shared" ref="WUS53" si="8053">WUQ53*(1+3.5%)</f>
        <v>1.0679409423127543E+124</v>
      </c>
      <c r="WUU53" s="1674">
        <f t="shared" ref="WUU53" si="8054">WUS53*(1+3.5%)</f>
        <v>1.1053188752937007E+124</v>
      </c>
      <c r="WUW53" s="1674">
        <f t="shared" ref="WUW53" si="8055">WUU53*(1+3.5%)</f>
        <v>1.1440050359289801E+124</v>
      </c>
      <c r="WUY53" s="1674">
        <f t="shared" ref="WUY53" si="8056">WUW53*(1+3.5%)</f>
        <v>1.1840452121864943E+124</v>
      </c>
      <c r="WVA53" s="1674">
        <f t="shared" ref="WVA53" si="8057">WUY53*(1+3.5%)</f>
        <v>1.2254867946130214E+124</v>
      </c>
      <c r="WVC53" s="1674">
        <f t="shared" ref="WVC53" si="8058">WVA53*(1+3.5%)</f>
        <v>1.268378832424477E+124</v>
      </c>
      <c r="WVE53" s="1674">
        <f t="shared" ref="WVE53" si="8059">WVC53*(1+3.5%)</f>
        <v>1.3127720915593335E+124</v>
      </c>
      <c r="WVG53" s="1674">
        <f t="shared" ref="WVG53" si="8060">WVE53*(1+3.5%)</f>
        <v>1.3587191147639101E+124</v>
      </c>
      <c r="WVI53" s="1674">
        <f t="shared" ref="WVI53" si="8061">WVG53*(1+3.5%)</f>
        <v>1.4062742837806469E+124</v>
      </c>
      <c r="WVK53" s="1674">
        <f t="shared" ref="WVK53" si="8062">WVI53*(1+3.5%)</f>
        <v>1.4554938837129694E+124</v>
      </c>
      <c r="WVM53" s="1674">
        <f t="shared" ref="WVM53" si="8063">WVK53*(1+3.5%)</f>
        <v>1.5064361696429233E+124</v>
      </c>
      <c r="WVO53" s="1674">
        <f t="shared" ref="WVO53" si="8064">WVM53*(1+3.5%)</f>
        <v>1.5591614355804255E+124</v>
      </c>
      <c r="WVQ53" s="1674">
        <f t="shared" ref="WVQ53" si="8065">WVO53*(1+3.5%)</f>
        <v>1.6137320858257402E+124</v>
      </c>
      <c r="WVS53" s="1674">
        <f t="shared" ref="WVS53" si="8066">WVQ53*(1+3.5%)</f>
        <v>1.6702127088296409E+124</v>
      </c>
      <c r="WVU53" s="1674">
        <f t="shared" ref="WVU53" si="8067">WVS53*(1+3.5%)</f>
        <v>1.7286701536386783E+124</v>
      </c>
      <c r="WVW53" s="1674">
        <f t="shared" ref="WVW53" si="8068">WVU53*(1+3.5%)</f>
        <v>1.7891736090160319E+124</v>
      </c>
      <c r="WVY53" s="1674">
        <f t="shared" ref="WVY53" si="8069">WVW53*(1+3.5%)</f>
        <v>1.8517946853315929E+124</v>
      </c>
      <c r="WWA53" s="1674">
        <f t="shared" ref="WWA53" si="8070">WVY53*(1+3.5%)</f>
        <v>1.9166074993181984E+124</v>
      </c>
      <c r="WWC53" s="1674">
        <f t="shared" ref="WWC53" si="8071">WWA53*(1+3.5%)</f>
        <v>1.9836887617943352E+124</v>
      </c>
      <c r="WWE53" s="1674">
        <f t="shared" ref="WWE53" si="8072">WWC53*(1+3.5%)</f>
        <v>2.0531178684571366E+124</v>
      </c>
      <c r="WWG53" s="1674">
        <f t="shared" ref="WWG53" si="8073">WWE53*(1+3.5%)</f>
        <v>2.1249769938531365E+124</v>
      </c>
      <c r="WWI53" s="1674">
        <f t="shared" ref="WWI53" si="8074">WWG53*(1+3.5%)</f>
        <v>2.1993511886379961E+124</v>
      </c>
      <c r="WWK53" s="1674">
        <f t="shared" ref="WWK53" si="8075">WWI53*(1+3.5%)</f>
        <v>2.2763284802403257E+124</v>
      </c>
      <c r="WWM53" s="1674">
        <f t="shared" ref="WWM53" si="8076">WWK53*(1+3.5%)</f>
        <v>2.3559999770487368E+124</v>
      </c>
      <c r="WWO53" s="1674">
        <f t="shared" ref="WWO53" si="8077">WWM53*(1+3.5%)</f>
        <v>2.4384599762454422E+124</v>
      </c>
      <c r="WWQ53" s="1674">
        <f t="shared" ref="WWQ53" si="8078">WWO53*(1+3.5%)</f>
        <v>2.5238060754140324E+124</v>
      </c>
      <c r="WWS53" s="1674">
        <f t="shared" ref="WWS53" si="8079">WWQ53*(1+3.5%)</f>
        <v>2.6121392880535231E+124</v>
      </c>
      <c r="WWU53" s="1674">
        <f t="shared" ref="WWU53" si="8080">WWS53*(1+3.5%)</f>
        <v>2.7035641631353963E+124</v>
      </c>
      <c r="WWW53" s="1674">
        <f t="shared" ref="WWW53" si="8081">WWU53*(1+3.5%)</f>
        <v>2.7981889088451348E+124</v>
      </c>
      <c r="WWY53" s="1674">
        <f t="shared" ref="WWY53" si="8082">WWW53*(1+3.5%)</f>
        <v>2.8961255206547144E+124</v>
      </c>
      <c r="WXA53" s="1674">
        <f t="shared" ref="WXA53" si="8083">WWY53*(1+3.5%)</f>
        <v>2.9974899138776293E+124</v>
      </c>
      <c r="WXC53" s="1674">
        <f t="shared" ref="WXC53" si="8084">WXA53*(1+3.5%)</f>
        <v>3.102402060863346E+124</v>
      </c>
      <c r="WXE53" s="1674">
        <f t="shared" ref="WXE53" si="8085">WXC53*(1+3.5%)</f>
        <v>3.210986132993563E+124</v>
      </c>
      <c r="WXG53" s="1674">
        <f t="shared" ref="WXG53" si="8086">WXE53*(1+3.5%)</f>
        <v>3.3233706476483376E+124</v>
      </c>
      <c r="WXI53" s="1674">
        <f t="shared" ref="WXI53" si="8087">WXG53*(1+3.5%)</f>
        <v>3.4396886203160291E+124</v>
      </c>
      <c r="WXK53" s="1674">
        <f t="shared" ref="WXK53" si="8088">WXI53*(1+3.5%)</f>
        <v>3.56007772202709E+124</v>
      </c>
      <c r="WXM53" s="1674">
        <f t="shared" ref="WXM53" si="8089">WXK53*(1+3.5%)</f>
        <v>3.684680442298038E+124</v>
      </c>
      <c r="WXO53" s="1674">
        <f t="shared" ref="WXO53" si="8090">WXM53*(1+3.5%)</f>
        <v>3.8136442577784689E+124</v>
      </c>
      <c r="WXQ53" s="1674">
        <f t="shared" ref="WXQ53" si="8091">WXO53*(1+3.5%)</f>
        <v>3.9471218068007152E+124</v>
      </c>
      <c r="WXS53" s="1674">
        <f t="shared" ref="WXS53" si="8092">WXQ53*(1+3.5%)</f>
        <v>4.08527107003874E+124</v>
      </c>
      <c r="WXU53" s="1674">
        <f t="shared" ref="WXU53" si="8093">WXS53*(1+3.5%)</f>
        <v>4.2282555574900957E+124</v>
      </c>
      <c r="WXW53" s="1674">
        <f t="shared" ref="WXW53" si="8094">WXU53*(1+3.5%)</f>
        <v>4.3762445020022487E+124</v>
      </c>
      <c r="WXY53" s="1674">
        <f t="shared" ref="WXY53" si="8095">WXW53*(1+3.5%)</f>
        <v>4.5294130595723275E+124</v>
      </c>
      <c r="WYA53" s="1674">
        <f t="shared" ref="WYA53" si="8096">WXY53*(1+3.5%)</f>
        <v>4.6879425166573591E+124</v>
      </c>
      <c r="WYC53" s="1674">
        <f t="shared" ref="WYC53" si="8097">WYA53*(1+3.5%)</f>
        <v>4.8520205047403661E+124</v>
      </c>
      <c r="WYE53" s="1674">
        <f t="shared" ref="WYE53" si="8098">WYC53*(1+3.5%)</f>
        <v>5.0218412224062781E+124</v>
      </c>
      <c r="WYG53" s="1674">
        <f t="shared" ref="WYG53" si="8099">WYE53*(1+3.5%)</f>
        <v>5.1976056651904974E+124</v>
      </c>
      <c r="WYI53" s="1674">
        <f t="shared" ref="WYI53" si="8100">WYG53*(1+3.5%)</f>
        <v>5.3795218634721639E+124</v>
      </c>
      <c r="WYK53" s="1674">
        <f t="shared" ref="WYK53" si="8101">WYI53*(1+3.5%)</f>
        <v>5.5678051286936897E+124</v>
      </c>
      <c r="WYM53" s="1674">
        <f t="shared" ref="WYM53" si="8102">WYK53*(1+3.5%)</f>
        <v>5.7626783081979688E+124</v>
      </c>
      <c r="WYO53" s="1674">
        <f t="shared" ref="WYO53" si="8103">WYM53*(1+3.5%)</f>
        <v>5.9643720489848974E+124</v>
      </c>
      <c r="WYQ53" s="1674">
        <f t="shared" ref="WYQ53" si="8104">WYO53*(1+3.5%)</f>
        <v>6.1731250706993687E+124</v>
      </c>
      <c r="WYS53" s="1674">
        <f t="shared" ref="WYS53" si="8105">WYQ53*(1+3.5%)</f>
        <v>6.3891844481738465E+124</v>
      </c>
      <c r="WYU53" s="1674">
        <f t="shared" ref="WYU53" si="8106">WYS53*(1+3.5%)</f>
        <v>6.6128059038599305E+124</v>
      </c>
      <c r="WYW53" s="1674">
        <f t="shared" ref="WYW53" si="8107">WYU53*(1+3.5%)</f>
        <v>6.8442541104950277E+124</v>
      </c>
      <c r="WYY53" s="1674">
        <f t="shared" ref="WYY53" si="8108">WYW53*(1+3.5%)</f>
        <v>7.0838030043623535E+124</v>
      </c>
      <c r="WZA53" s="1674">
        <f t="shared" ref="WZA53" si="8109">WYY53*(1+3.5%)</f>
        <v>7.331736109515035E+124</v>
      </c>
      <c r="WZC53" s="1674">
        <f t="shared" ref="WZC53" si="8110">WZA53*(1+3.5%)</f>
        <v>7.5883468733480609E+124</v>
      </c>
      <c r="WZE53" s="1674">
        <f t="shared" ref="WZE53" si="8111">WZC53*(1+3.5%)</f>
        <v>7.8539390139152427E+124</v>
      </c>
      <c r="WZG53" s="1674">
        <f t="shared" ref="WZG53" si="8112">WZE53*(1+3.5%)</f>
        <v>8.1288268794022755E+124</v>
      </c>
      <c r="WZI53" s="1674">
        <f t="shared" ref="WZI53" si="8113">WZG53*(1+3.5%)</f>
        <v>8.4133358201813546E+124</v>
      </c>
      <c r="WZK53" s="1674">
        <f t="shared" ref="WZK53" si="8114">WZI53*(1+3.5%)</f>
        <v>8.7078025738877014E+124</v>
      </c>
      <c r="WZM53" s="1674">
        <f t="shared" ref="WZM53" si="8115">WZK53*(1+3.5%)</f>
        <v>9.0125756639737694E+124</v>
      </c>
      <c r="WZO53" s="1674">
        <f t="shared" ref="WZO53" si="8116">WZM53*(1+3.5%)</f>
        <v>9.3280158122128503E+124</v>
      </c>
      <c r="WZQ53" s="1674">
        <f t="shared" ref="WZQ53" si="8117">WZO53*(1+3.5%)</f>
        <v>9.654496365640299E+124</v>
      </c>
      <c r="WZS53" s="1674">
        <f t="shared" ref="WZS53" si="8118">WZQ53*(1+3.5%)</f>
        <v>9.9924037384377084E+124</v>
      </c>
      <c r="WZU53" s="1674">
        <f t="shared" ref="WZU53" si="8119">WZS53*(1+3.5%)</f>
        <v>1.0342137869283028E+125</v>
      </c>
      <c r="WZW53" s="1674">
        <f t="shared" ref="WZW53" si="8120">WZU53*(1+3.5%)</f>
        <v>1.0704112694707934E+125</v>
      </c>
      <c r="WZY53" s="1674">
        <f t="shared" ref="WZY53" si="8121">WZW53*(1+3.5%)</f>
        <v>1.107875663902271E+125</v>
      </c>
      <c r="XAA53" s="1674">
        <f t="shared" ref="XAA53" si="8122">WZY53*(1+3.5%)</f>
        <v>1.1466513121388503E+125</v>
      </c>
      <c r="XAC53" s="1674">
        <f t="shared" ref="XAC53" si="8123">XAA53*(1+3.5%)</f>
        <v>1.18678410806371E+125</v>
      </c>
      <c r="XAE53" s="1674">
        <f t="shared" ref="XAE53" si="8124">XAC53*(1+3.5%)</f>
        <v>1.2283215518459397E+125</v>
      </c>
      <c r="XAG53" s="1674">
        <f t="shared" ref="XAG53" si="8125">XAE53*(1+3.5%)</f>
        <v>1.2713128061605474E+125</v>
      </c>
      <c r="XAI53" s="1674">
        <f t="shared" ref="XAI53" si="8126">XAG53*(1+3.5%)</f>
        <v>1.3158087543761664E+125</v>
      </c>
      <c r="XAK53" s="1674">
        <f t="shared" ref="XAK53" si="8127">XAI53*(1+3.5%)</f>
        <v>1.3618620607793321E+125</v>
      </c>
      <c r="XAM53" s="1674">
        <f t="shared" ref="XAM53" si="8128">XAK53*(1+3.5%)</f>
        <v>1.4095272329066086E+125</v>
      </c>
      <c r="XAO53" s="1674">
        <f t="shared" ref="XAO53" si="8129">XAM53*(1+3.5%)</f>
        <v>1.4588606860583398E+125</v>
      </c>
      <c r="XAQ53" s="1674">
        <f t="shared" ref="XAQ53" si="8130">XAO53*(1+3.5%)</f>
        <v>1.5099208100703816E+125</v>
      </c>
      <c r="XAS53" s="1674">
        <f t="shared" ref="XAS53" si="8131">XAQ53*(1+3.5%)</f>
        <v>1.5627680384228449E+125</v>
      </c>
      <c r="XAU53" s="1674">
        <f t="shared" ref="XAU53" si="8132">XAS53*(1+3.5%)</f>
        <v>1.6174649197676443E+125</v>
      </c>
      <c r="XAW53" s="1674">
        <f t="shared" ref="XAW53" si="8133">XAU53*(1+3.5%)</f>
        <v>1.6740761919595117E+125</v>
      </c>
      <c r="XAY53" s="1674">
        <f t="shared" ref="XAY53" si="8134">XAW53*(1+3.5%)</f>
        <v>1.7326688586780946E+125</v>
      </c>
      <c r="XBA53" s="1674">
        <f t="shared" ref="XBA53" si="8135">XAY53*(1+3.5%)</f>
        <v>1.7933122687318278E+125</v>
      </c>
      <c r="XBC53" s="1674">
        <f t="shared" ref="XBC53" si="8136">XBA53*(1+3.5%)</f>
        <v>1.8560781981374414E+125</v>
      </c>
      <c r="XBE53" s="1674">
        <f t="shared" ref="XBE53" si="8137">XBC53*(1+3.5%)</f>
        <v>1.9210409350722518E+125</v>
      </c>
      <c r="XBG53" s="1674">
        <f t="shared" ref="XBG53" si="8138">XBE53*(1+3.5%)</f>
        <v>1.9882773677997806E+125</v>
      </c>
      <c r="XBI53" s="1674">
        <f t="shared" ref="XBI53" si="8139">XBG53*(1+3.5%)</f>
        <v>2.0578670756727726E+125</v>
      </c>
      <c r="XBK53" s="1674">
        <f t="shared" ref="XBK53" si="8140">XBI53*(1+3.5%)</f>
        <v>2.1298924233213194E+125</v>
      </c>
      <c r="XBM53" s="1674">
        <f t="shared" ref="XBM53" si="8141">XBK53*(1+3.5%)</f>
        <v>2.2044386581375656E+125</v>
      </c>
      <c r="XBO53" s="1674">
        <f t="shared" ref="XBO53" si="8142">XBM53*(1+3.5%)</f>
        <v>2.2815940111723801E+125</v>
      </c>
      <c r="XBQ53" s="1674">
        <f t="shared" ref="XBQ53" si="8143">XBO53*(1+3.5%)</f>
        <v>2.3614498015634133E+125</v>
      </c>
      <c r="XBS53" s="1674">
        <f t="shared" ref="XBS53" si="8144">XBQ53*(1+3.5%)</f>
        <v>2.4441005446181325E+125</v>
      </c>
      <c r="XBU53" s="1674">
        <f t="shared" ref="XBU53" si="8145">XBS53*(1+3.5%)</f>
        <v>2.529644063679767E+125</v>
      </c>
      <c r="XBW53" s="1674">
        <f t="shared" ref="XBW53" si="8146">XBU53*(1+3.5%)</f>
        <v>2.6181816059085587E+125</v>
      </c>
      <c r="XBY53" s="1674">
        <f t="shared" ref="XBY53" si="8147">XBW53*(1+3.5%)</f>
        <v>2.7098179621153581E+125</v>
      </c>
      <c r="XCA53" s="1674">
        <f t="shared" ref="XCA53" si="8148">XBY53*(1+3.5%)</f>
        <v>2.8046615907893953E+125</v>
      </c>
      <c r="XCC53" s="1674">
        <f t="shared" ref="XCC53" si="8149">XCA53*(1+3.5%)</f>
        <v>2.902824746467024E+125</v>
      </c>
      <c r="XCE53" s="1674">
        <f t="shared" ref="XCE53" si="8150">XCC53*(1+3.5%)</f>
        <v>3.0044236125933696E+125</v>
      </c>
      <c r="XCG53" s="1674">
        <f t="shared" ref="XCG53" si="8151">XCE53*(1+3.5%)</f>
        <v>3.1095784390341373E+125</v>
      </c>
      <c r="XCI53" s="1674">
        <f t="shared" ref="XCI53" si="8152">XCG53*(1+3.5%)</f>
        <v>3.2184136844003319E+125</v>
      </c>
      <c r="XCK53" s="1674">
        <f t="shared" ref="XCK53" si="8153">XCI53*(1+3.5%)</f>
        <v>3.3310581633543433E+125</v>
      </c>
      <c r="XCM53" s="1674">
        <f t="shared" ref="XCM53" si="8154">XCK53*(1+3.5%)</f>
        <v>3.4476451990717451E+125</v>
      </c>
      <c r="XCO53" s="1674">
        <f t="shared" ref="XCO53" si="8155">XCM53*(1+3.5%)</f>
        <v>3.5683127810392561E+125</v>
      </c>
      <c r="XCQ53" s="1674">
        <f t="shared" ref="XCQ53" si="8156">XCO53*(1+3.5%)</f>
        <v>3.6932037283756296E+125</v>
      </c>
      <c r="XCS53" s="1674">
        <f t="shared" ref="XCS53" si="8157">XCQ53*(1+3.5%)</f>
        <v>3.8224658588687764E+125</v>
      </c>
      <c r="XCU53" s="1674">
        <f t="shared" ref="XCU53" si="8158">XCS53*(1+3.5%)</f>
        <v>3.9562521639291832E+125</v>
      </c>
      <c r="XCW53" s="1674">
        <f t="shared" ref="XCW53" si="8159">XCU53*(1+3.5%)</f>
        <v>4.0947209896667045E+125</v>
      </c>
      <c r="XCY53" s="1674">
        <f t="shared" ref="XCY53" si="8160">XCW53*(1+3.5%)</f>
        <v>4.2380362243050389E+125</v>
      </c>
      <c r="XDA53" s="1674">
        <f t="shared" ref="XDA53" si="8161">XCY53*(1+3.5%)</f>
        <v>4.3863674921557148E+125</v>
      </c>
      <c r="XDC53" s="1674">
        <f t="shared" ref="XDC53" si="8162">XDA53*(1+3.5%)</f>
        <v>4.5398903543811644E+125</v>
      </c>
      <c r="XDE53" s="1674">
        <f t="shared" ref="XDE53" si="8163">XDC53*(1+3.5%)</f>
        <v>4.6987865167845045E+125</v>
      </c>
      <c r="XDG53" s="1674">
        <f t="shared" ref="XDG53" si="8164">XDE53*(1+3.5%)</f>
        <v>4.8632440448719617E+125</v>
      </c>
      <c r="XDI53" s="1674">
        <f t="shared" ref="XDI53" si="8165">XDG53*(1+3.5%)</f>
        <v>5.0334575864424801E+125</v>
      </c>
      <c r="XDK53" s="1674">
        <f t="shared" ref="XDK53" si="8166">XDI53*(1+3.5%)</f>
        <v>5.2096286019679664E+125</v>
      </c>
      <c r="XDM53" s="1674">
        <f t="shared" ref="XDM53" si="8167">XDK53*(1+3.5%)</f>
        <v>5.3919656030368445E+125</v>
      </c>
      <c r="XDO53" s="1674">
        <f t="shared" ref="XDO53" si="8168">XDM53*(1+3.5%)</f>
        <v>5.580684399143134E+125</v>
      </c>
      <c r="XDQ53" s="1674">
        <f t="shared" ref="XDQ53" si="8169">XDO53*(1+3.5%)</f>
        <v>5.7760083531131434E+125</v>
      </c>
      <c r="XDS53" s="1674">
        <f t="shared" ref="XDS53" si="8170">XDQ53*(1+3.5%)</f>
        <v>5.9781686454721027E+125</v>
      </c>
      <c r="XDU53" s="1674">
        <f t="shared" ref="XDU53" si="8171">XDS53*(1+3.5%)</f>
        <v>6.1874045480636259E+125</v>
      </c>
      <c r="XDW53" s="1674">
        <f t="shared" ref="XDW53" si="8172">XDU53*(1+3.5%)</f>
        <v>6.4039637072458524E+125</v>
      </c>
      <c r="XDY53" s="1674">
        <f t="shared" ref="XDY53" si="8173">XDW53*(1+3.5%)</f>
        <v>6.6281024369994566E+125</v>
      </c>
      <c r="XEA53" s="1674">
        <f t="shared" ref="XEA53" si="8174">XDY53*(1+3.5%)</f>
        <v>6.8600860222944364E+125</v>
      </c>
      <c r="XEC53" s="1674">
        <f t="shared" ref="XEC53" si="8175">XEA53*(1+3.5%)</f>
        <v>7.1001890330747417E+125</v>
      </c>
      <c r="XEE53" s="1674">
        <f t="shared" ref="XEE53" si="8176">XEC53*(1+3.5%)</f>
        <v>7.3486956492323577E+125</v>
      </c>
      <c r="XEG53" s="1674">
        <f t="shared" ref="XEG53" si="8177">XEE53*(1+3.5%)</f>
        <v>7.6058999969554899E+125</v>
      </c>
      <c r="XEI53" s="1674">
        <f t="shared" ref="XEI53" si="8178">XEG53*(1+3.5%)</f>
        <v>7.8721064968489322E+125</v>
      </c>
      <c r="XEK53" s="1674">
        <f t="shared" ref="XEK53" si="8179">XEI53*(1+3.5%)</f>
        <v>8.1476302242386438E+125</v>
      </c>
      <c r="XEM53" s="1674">
        <f t="shared" ref="XEM53" si="8180">XEK53*(1+3.5%)</f>
        <v>8.432797282086996E+125</v>
      </c>
      <c r="XEO53" s="1674">
        <f t="shared" ref="XEO53" si="8181">XEM53*(1+3.5%)</f>
        <v>8.7279451869600401E+125</v>
      </c>
      <c r="XEQ53" s="1674">
        <f t="shared" ref="XEQ53" si="8182">XEO53*(1+3.5%)</f>
        <v>9.0334232685036405E+125</v>
      </c>
      <c r="XES53" s="1674">
        <f t="shared" ref="XES53" si="8183">XEQ53*(1+3.5%)</f>
        <v>9.3495930829012667E+125</v>
      </c>
      <c r="XEU53" s="1674">
        <f t="shared" ref="XEU53" si="8184">XES53*(1+3.5%)</f>
        <v>9.6768288408028109E+125</v>
      </c>
      <c r="XEW53" s="1674">
        <f t="shared" ref="XEW53" si="8185">XEU53*(1+3.5%)</f>
        <v>1.0015517850230908E+126</v>
      </c>
      <c r="XEY53" s="1674">
        <f t="shared" ref="XEY53" si="8186">XEW53*(1+3.5%)</f>
        <v>1.0366060974988988E+126</v>
      </c>
      <c r="XFA53" s="1674">
        <f t="shared" ref="XFA53" si="8187">XEY53*(1+3.5%)</f>
        <v>1.0728873109113603E+126</v>
      </c>
      <c r="XFC53" s="1674">
        <f t="shared" ref="XFC53" si="8188">XFA53*(1+3.5%)</f>
        <v>1.1104383667932578E+126</v>
      </c>
    </row>
    <row r="54" spans="1:1023 1025:2047 2049:3071 3073:4095 4097:5119 5121:6143 6145:7167 7169:8191 8193:9215 9217:10239 10241:11263 11265:12287 12289:13311 13313:14335 14337:15359 15361:16383" s="6" customFormat="1">
      <c r="A54" s="6" t="s">
        <v>918</v>
      </c>
      <c r="C54" s="1672"/>
      <c r="E54" s="1679"/>
      <c r="F54" s="1674"/>
      <c r="G54" s="1674">
        <f t="shared" ref="G54:AG56" si="8189">E54*$C$52</f>
        <v>0</v>
      </c>
      <c r="H54" s="1674"/>
      <c r="I54" s="1674">
        <f t="shared" si="8189"/>
        <v>0</v>
      </c>
      <c r="J54" s="1674"/>
      <c r="K54" s="1674">
        <f t="shared" si="8189"/>
        <v>0</v>
      </c>
      <c r="L54" s="1674"/>
      <c r="M54" s="1674">
        <f t="shared" si="8189"/>
        <v>0</v>
      </c>
      <c r="N54" s="1674"/>
      <c r="O54" s="1674">
        <f t="shared" si="8189"/>
        <v>0</v>
      </c>
      <c r="P54" s="1674"/>
      <c r="Q54" s="1674">
        <f t="shared" si="8189"/>
        <v>0</v>
      </c>
      <c r="R54" s="1674"/>
      <c r="S54" s="1674">
        <f t="shared" si="8189"/>
        <v>0</v>
      </c>
      <c r="T54" s="1674"/>
      <c r="U54" s="1674">
        <f t="shared" si="8189"/>
        <v>0</v>
      </c>
      <c r="V54" s="1674"/>
      <c r="W54" s="1674">
        <f t="shared" si="8189"/>
        <v>0</v>
      </c>
      <c r="X54" s="1674"/>
      <c r="Y54" s="1674">
        <f t="shared" si="8189"/>
        <v>0</v>
      </c>
      <c r="Z54" s="1674"/>
      <c r="AA54" s="1674">
        <f t="shared" si="8189"/>
        <v>0</v>
      </c>
      <c r="AB54" s="1674"/>
      <c r="AC54" s="1674">
        <f t="shared" si="8189"/>
        <v>0</v>
      </c>
      <c r="AD54" s="1674"/>
      <c r="AE54" s="1674">
        <f t="shared" si="8189"/>
        <v>0</v>
      </c>
      <c r="AF54" s="1674"/>
      <c r="AG54" s="1674">
        <f t="shared" si="8189"/>
        <v>0</v>
      </c>
      <c r="AH54" s="1674"/>
      <c r="AI54" s="1674"/>
    </row>
    <row r="55" spans="1:1023 1025:2047 2049:3071 3073:4095 4097:5119 5121:6143 6145:7167 7169:8191 8193:9215 9217:10239 10241:11263 11265:12287 12289:13311 13313:14335 14337:15359 15361:16383" s="6" customFormat="1">
      <c r="A55" s="1680"/>
      <c r="B55" s="1680"/>
      <c r="C55" s="1672"/>
      <c r="E55" s="1679"/>
      <c r="F55" s="1674"/>
      <c r="G55" s="1674">
        <f t="shared" si="8189"/>
        <v>0</v>
      </c>
      <c r="H55" s="1674"/>
      <c r="I55" s="1674">
        <f t="shared" si="8189"/>
        <v>0</v>
      </c>
      <c r="J55" s="1674"/>
      <c r="K55" s="1674">
        <f t="shared" si="8189"/>
        <v>0</v>
      </c>
      <c r="L55" s="1674"/>
      <c r="M55" s="1674">
        <f t="shared" si="8189"/>
        <v>0</v>
      </c>
      <c r="N55" s="1674"/>
      <c r="O55" s="1674">
        <f t="shared" si="8189"/>
        <v>0</v>
      </c>
      <c r="P55" s="1674"/>
      <c r="Q55" s="1674">
        <f t="shared" si="8189"/>
        <v>0</v>
      </c>
      <c r="R55" s="1674"/>
      <c r="S55" s="1674">
        <f t="shared" si="8189"/>
        <v>0</v>
      </c>
      <c r="T55" s="1674"/>
      <c r="U55" s="1674">
        <f t="shared" si="8189"/>
        <v>0</v>
      </c>
      <c r="V55" s="1674"/>
      <c r="W55" s="1674">
        <f t="shared" si="8189"/>
        <v>0</v>
      </c>
      <c r="X55" s="1674"/>
      <c r="Y55" s="1674">
        <f t="shared" si="8189"/>
        <v>0</v>
      </c>
      <c r="Z55" s="1674"/>
      <c r="AA55" s="1674">
        <f t="shared" si="8189"/>
        <v>0</v>
      </c>
      <c r="AB55" s="1674"/>
      <c r="AC55" s="1674">
        <f t="shared" si="8189"/>
        <v>0</v>
      </c>
      <c r="AD55" s="1674"/>
      <c r="AE55" s="1674">
        <f t="shared" si="8189"/>
        <v>0</v>
      </c>
      <c r="AF55" s="1674"/>
      <c r="AG55" s="1674">
        <f t="shared" si="8189"/>
        <v>0</v>
      </c>
      <c r="AH55" s="1674"/>
      <c r="AI55" s="1674"/>
    </row>
    <row r="56" spans="1:1023 1025:2047 2049:3071 3073:4095 4097:5119 5121:6143 6145:7167 7169:8191 8193:9215 9217:10239 10241:11263 11265:12287 12289:13311 13313:14335 14337:15359 15361:16383" s="6" customFormat="1">
      <c r="A56" s="1680"/>
      <c r="B56" s="1680"/>
      <c r="C56" s="1672"/>
      <c r="E56" s="1681"/>
      <c r="F56" s="1674"/>
      <c r="G56" s="1682">
        <f t="shared" si="8189"/>
        <v>0</v>
      </c>
      <c r="H56" s="1674"/>
      <c r="I56" s="1682">
        <f t="shared" si="8189"/>
        <v>0</v>
      </c>
      <c r="J56" s="1674"/>
      <c r="K56" s="1682">
        <f t="shared" si="8189"/>
        <v>0</v>
      </c>
      <c r="L56" s="1674"/>
      <c r="M56" s="1682">
        <f t="shared" si="8189"/>
        <v>0</v>
      </c>
      <c r="N56" s="1674"/>
      <c r="O56" s="1682">
        <f t="shared" si="8189"/>
        <v>0</v>
      </c>
      <c r="P56" s="1674"/>
      <c r="Q56" s="1682">
        <f t="shared" si="8189"/>
        <v>0</v>
      </c>
      <c r="R56" s="1674"/>
      <c r="S56" s="1682">
        <f t="shared" si="8189"/>
        <v>0</v>
      </c>
      <c r="T56" s="1674"/>
      <c r="U56" s="1682">
        <f t="shared" si="8189"/>
        <v>0</v>
      </c>
      <c r="V56" s="1674"/>
      <c r="W56" s="1682">
        <f t="shared" si="8189"/>
        <v>0</v>
      </c>
      <c r="X56" s="1674"/>
      <c r="Y56" s="1682">
        <f t="shared" si="8189"/>
        <v>0</v>
      </c>
      <c r="Z56" s="1674"/>
      <c r="AA56" s="1682">
        <f t="shared" si="8189"/>
        <v>0</v>
      </c>
      <c r="AB56" s="1674"/>
      <c r="AC56" s="1682">
        <f t="shared" si="8189"/>
        <v>0</v>
      </c>
      <c r="AD56" s="1674"/>
      <c r="AE56" s="1682">
        <f t="shared" si="8189"/>
        <v>0</v>
      </c>
      <c r="AF56" s="1674"/>
      <c r="AG56" s="1682">
        <f t="shared" si="8189"/>
        <v>0</v>
      </c>
      <c r="AH56" s="1674"/>
      <c r="AI56" s="1674"/>
    </row>
    <row r="57" spans="1:1023 1025:2047 2049:3071 3073:4095 4097:5119 5121:6143 6145:7167 7169:8191 8193:9215 9217:10239 10241:11263 11265:12287 12289:13311 13313:14335 14337:15359 15361:16383" s="6" customFormat="1">
      <c r="A57" s="1676" t="s">
        <v>915</v>
      </c>
      <c r="C57" s="1675"/>
      <c r="E57" s="1674">
        <f>SUM(E52:E56)</f>
        <v>5000</v>
      </c>
      <c r="F57" s="1674"/>
      <c r="G57" s="1674">
        <f>SUM(G52:G56)</f>
        <v>5175</v>
      </c>
      <c r="H57" s="1674"/>
      <c r="I57" s="1674">
        <f>SUM(I52:I56)</f>
        <v>5356.125</v>
      </c>
      <c r="J57" s="1674"/>
      <c r="K57" s="1674">
        <f>SUM(K52:K56)</f>
        <v>5543.5893749999996</v>
      </c>
      <c r="L57" s="1674"/>
      <c r="M57" s="1674">
        <f>SUM(M52:M56)</f>
        <v>5737.615003124999</v>
      </c>
      <c r="N57" s="1674"/>
      <c r="O57" s="1674">
        <f>SUM(O52:O56)</f>
        <v>5938.4315282343732</v>
      </c>
      <c r="P57" s="1674"/>
      <c r="Q57" s="1674">
        <f>SUM(Q52:Q56)</f>
        <v>6146.276631722576</v>
      </c>
      <c r="R57" s="1674"/>
      <c r="S57" s="1674">
        <f>SUM(S52:S56)</f>
        <v>6361.3963138328654</v>
      </c>
      <c r="T57" s="1674"/>
      <c r="U57" s="1674">
        <f>SUM(U52:U56)</f>
        <v>6584.0451848170151</v>
      </c>
      <c r="V57" s="1674"/>
      <c r="W57" s="1674">
        <f>SUM(W52:W56)</f>
        <v>6814.4867662856104</v>
      </c>
      <c r="X57" s="1674"/>
      <c r="Y57" s="1674">
        <f>SUM(Y52:Y56)</f>
        <v>7052.9938031056063</v>
      </c>
      <c r="Z57" s="1674"/>
      <c r="AA57" s="1674">
        <f>SUM(AA52:AA56)</f>
        <v>7299.8485862143016</v>
      </c>
      <c r="AB57" s="1674"/>
      <c r="AC57" s="1674">
        <f>SUM(AC52:AC56)</f>
        <v>7555.3432867318015</v>
      </c>
      <c r="AD57" s="1674"/>
      <c r="AE57" s="1674">
        <f>SUM(AE52:AE56)</f>
        <v>7819.7803017674141</v>
      </c>
      <c r="AF57" s="1674"/>
      <c r="AG57" s="1674">
        <f>SUM(AG52:AG56)</f>
        <v>8093.472612329273</v>
      </c>
      <c r="AH57" s="1674"/>
      <c r="AI57" s="1674"/>
    </row>
    <row r="58" spans="1:1023 1025:2047 2049:3071 3073:4095 4097:5119 5121:6143 6145:7167 7169:8191 8193:9215 9217:10239 10241:11263 11265:12287 12289:13311 13313:14335 14337:15359 15361:16383"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1023 1025:2047 2049:3071 3073:4095 4097:5119 5121:6143 6145:7167 7169:8191 8193:9215 9217:10239 10241:11263 11265:12287 12289:13311 13313:14335 14337:15359 15361:16383" s="1676" customFormat="1">
      <c r="A59" s="1676" t="s">
        <v>920</v>
      </c>
      <c r="C59" s="1683"/>
      <c r="E59" s="1676">
        <f>E44-E57</f>
        <v>261373.49523408664</v>
      </c>
      <c r="G59" s="1676">
        <f>G44-G57</f>
        <v>295605.09898408689</v>
      </c>
      <c r="I59" s="1676">
        <f>I44-I57</f>
        <v>330061.86546533601</v>
      </c>
      <c r="K59" s="1676">
        <f>K44-K57</f>
        <v>364727.2153919288</v>
      </c>
      <c r="M59" s="1676">
        <f>M44-M57</f>
        <v>399583.37497548695</v>
      </c>
      <c r="O59" s="1676">
        <f>O44-O57</f>
        <v>434611.31870731944</v>
      </c>
      <c r="Q59" s="1676">
        <f>Q44-Q57</f>
        <v>469790.70975163358</v>
      </c>
      <c r="S59" s="1676">
        <f>S44-S57</f>
        <v>505099.83785645501</v>
      </c>
      <c r="U59" s="1676">
        <f>U44-U57</f>
        <v>540515.55468548939</v>
      </c>
      <c r="W59" s="1676">
        <f>W44-W57</f>
        <v>576013.20647049102</v>
      </c>
      <c r="Y59" s="1676">
        <f>Y44-Y57</f>
        <v>611566.56387988175</v>
      </c>
      <c r="AA59" s="1676">
        <f>AA44-AA57</f>
        <v>647147.7489955792</v>
      </c>
      <c r="AC59" s="1676">
        <f>AC44-AC57</f>
        <v>682727.15928578284</v>
      </c>
      <c r="AE59" s="1676">
        <f>AE44-AE57</f>
        <v>718273.38845741376</v>
      </c>
      <c r="AG59" s="1676">
        <f>AG44-AG57</f>
        <v>753753.14406744996</v>
      </c>
    </row>
    <row r="60" spans="1:1023 1025:2047 2049:3071 3073:4095 4097:5119 5121:6143 6145:7167 7169:8191 8193:9215 9217:10239 10241:11263 11265:12287 12289:13311 13313:14335 14337:15359 15361:16383"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1023 1025:2047 2049:3071 3073:4095 4097:5119 5121:6143 6145:7167 7169:8191 8193:9215 9217:10239 10241:11263 11265:12287 12289:13311 13313:14335 14337:15359 15361:16383" s="1676" customFormat="1">
      <c r="A61" s="1676" t="s">
        <v>919</v>
      </c>
      <c r="C61" s="1673">
        <v>0.5</v>
      </c>
      <c r="E61" s="1678">
        <f>E59*$C$61</f>
        <v>130686.74761704332</v>
      </c>
      <c r="G61" s="1684">
        <f>G59*$C$61</f>
        <v>147802.54949204344</v>
      </c>
      <c r="H61" s="1684"/>
      <c r="I61" s="1684">
        <f>I59*$C$61</f>
        <v>165030.93273266801</v>
      </c>
      <c r="J61" s="1684"/>
      <c r="K61" s="1684">
        <f>K59*$C$61</f>
        <v>182363.6076959644</v>
      </c>
      <c r="L61" s="1684"/>
      <c r="M61" s="1684">
        <f>M59*$C$61</f>
        <v>199791.68748774347</v>
      </c>
      <c r="N61" s="1684"/>
      <c r="O61" s="1684">
        <f>O59*$C$61</f>
        <v>217305.65935365972</v>
      </c>
      <c r="P61" s="1684"/>
      <c r="Q61" s="1684">
        <f>Q59*$C$61</f>
        <v>234895.35487581679</v>
      </c>
      <c r="R61" s="1684"/>
      <c r="S61" s="1684">
        <f>S59*$C$61</f>
        <v>252549.9189282275</v>
      </c>
      <c r="T61" s="1684"/>
      <c r="U61" s="1684">
        <f>U59*$C$61</f>
        <v>270257.7773427447</v>
      </c>
      <c r="V61" s="1684"/>
      <c r="W61" s="1684">
        <f>W59*$C$61</f>
        <v>288006.60323524551</v>
      </c>
      <c r="Y61" s="1684">
        <f>Y59*$C$61</f>
        <v>305783.28193994088</v>
      </c>
      <c r="AA61" s="1684">
        <f>AA59*$C$61</f>
        <v>323573.8744977896</v>
      </c>
      <c r="AC61" s="1684">
        <f>AC59*$C$61</f>
        <v>341363.57964289142</v>
      </c>
      <c r="AE61" s="1684">
        <f>AE59*$C$61</f>
        <v>359136.69422870688</v>
      </c>
      <c r="AG61" s="1684">
        <f>AG59*$C$61</f>
        <v>376876.57203372498</v>
      </c>
    </row>
    <row r="62" spans="1:1023 1025:2047 2049:3071 3073:4095 4097:5119 5121:6143 6145:7167 7169:8191 8193:9215 9217:10239 10241:11263 11265:12287 12289:13311 13313:14335 14337:15359 15361:16383" s="1684" customFormat="1">
      <c r="A62" s="3373" t="s">
        <v>1382</v>
      </c>
      <c r="B62" s="3373"/>
      <c r="C62" s="3373"/>
    </row>
    <row r="63" spans="1:1023 1025:2047 2049:3071 3073:4095 4097:5119 5121:6143 6145:7167 7169:8191 8193:9215 9217:10239 10241:11263 11265:12287 12289:13311 13313:14335 14337:15359 15361:16383"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1023 1025:2047 2049:3071 3073:4095 4097:5119 5121:6143 6145:7167 7169:8191 8193:9215 9217:10239 10241:11263 11265:12287 12289:13311 13313:14335 14337:15359 15361:16383" s="6" customFormat="1">
      <c r="A64" s="6" t="s">
        <v>923</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1023 1025:2047 2049:3071 3073:4095 4097:5119 5121:6143 6145:7167 7169:8191 8193:9215 9217:10239 10241:11263 11265:12287 12289:13311 13313:14335 14337:15359 15361:16383" s="1676" customFormat="1">
      <c r="A65" s="1678" t="s">
        <v>2624</v>
      </c>
      <c r="B65" s="1678"/>
      <c r="C65" s="1673">
        <f>'[9]main spreadsheet'!$E$61</f>
        <v>0.70326357940301731</v>
      </c>
      <c r="E65" s="1678">
        <f>(E59-E61)*$C$64*$C$65</f>
        <v>91907.229909700633</v>
      </c>
      <c r="G65" s="1678">
        <f t="shared" ref="G65" si="8190">(G59-G61)*$C$64*$C$65</f>
        <v>103944.15000066609</v>
      </c>
      <c r="I65" s="1678">
        <f t="shared" ref="I65" si="8191">(I59-I61)*$C$64*$C$65</f>
        <v>116060.24446579468</v>
      </c>
      <c r="K65" s="1678">
        <f t="shared" ref="K65" si="8192">(K59-K61)*$C$64*$C$65</f>
        <v>128249.68350111156</v>
      </c>
      <c r="M65" s="1678">
        <f t="shared" ref="M65" si="8193">(M59-M61)*$C$64*$C$65</f>
        <v>140506.2172775995</v>
      </c>
      <c r="O65" s="1678">
        <f t="shared" ref="O65" si="8194">(O59-O61)*$C$64*$C$65</f>
        <v>152823.15582158751</v>
      </c>
      <c r="Q65" s="1678">
        <f t="shared" ref="Q65" si="8195">(Q59-Q61)*$C$64*$C$65</f>
        <v>165193.34805510892</v>
      </c>
      <c r="S65" s="1678">
        <f t="shared" ref="S65" si="8196">(S59-S61)*$C$64*$C$65</f>
        <v>177609.15996340712</v>
      </c>
      <c r="U65" s="1678">
        <f t="shared" ref="U65" si="8197">(U59-U61)*$C$64*$C$65</f>
        <v>190062.45185556231</v>
      </c>
      <c r="W65" s="1678">
        <f t="shared" ref="W65" si="8198">(W59-W61)*$C$64*$C$65</f>
        <v>202544.55468292339</v>
      </c>
      <c r="Y65" s="1678">
        <f t="shared" ref="Y65" si="8199">(Y59-Y61)*$C$64*$C$65</f>
        <v>215046.24537868483</v>
      </c>
      <c r="AA65" s="1678">
        <f t="shared" ref="AA65" si="8200">(AA59-AA61)*$C$64*$C$65</f>
        <v>227557.72118061822</v>
      </c>
      <c r="AC65" s="1678">
        <f t="shared" ref="AC65" si="8201">(AC59-AC61)*$C$64*$C$65</f>
        <v>240068.5728974868</v>
      </c>
      <c r="AE65" s="1678">
        <f t="shared" ref="AE65" si="8202">(AE59-AE61)*$C$64*$C$65</f>
        <v>252567.75707824735</v>
      </c>
      <c r="AG65" s="1678">
        <f t="shared" ref="AG65" si="8203">(AG59-AG61)*$C$64*$C$65</f>
        <v>265043.56704157655</v>
      </c>
      <c r="AI65" s="1678">
        <f t="shared" ref="AI65" si="8204">(AI59-AI61)*$C$64*$C$65</f>
        <v>0</v>
      </c>
      <c r="AK65" s="1678">
        <f t="shared" ref="AK65" si="8205">(AK59-AK61)*$C$64*$C$65</f>
        <v>0</v>
      </c>
      <c r="AM65" s="1678">
        <f t="shared" ref="AM65" si="8206">(AM59-AM61)*$C$64*$C$65</f>
        <v>0</v>
      </c>
      <c r="AO65" s="1678">
        <f t="shared" ref="AO65" si="8207">(AO59-AO61)*$C$64*$C$65</f>
        <v>0</v>
      </c>
      <c r="AQ65" s="1678">
        <f t="shared" ref="AQ65" si="8208">(AQ59-AQ61)*$C$64*$C$65</f>
        <v>0</v>
      </c>
      <c r="AS65" s="1678">
        <f t="shared" ref="AS65" si="8209">(AS59-AS61)*$C$64*$C$65</f>
        <v>0</v>
      </c>
      <c r="AU65" s="1678">
        <f t="shared" ref="AU65" si="8210">(AU59-AU61)*$C$64*$C$65</f>
        <v>0</v>
      </c>
      <c r="AW65" s="1678">
        <f t="shared" ref="AW65" si="8211">(AW59-AW61)*$C$64*$C$65</f>
        <v>0</v>
      </c>
      <c r="AY65" s="1678">
        <f t="shared" ref="AY65" si="8212">(AY59-AY61)*$C$64*$C$65</f>
        <v>0</v>
      </c>
      <c r="BA65" s="1678">
        <f t="shared" ref="BA65" si="8213">(BA59-BA61)*$C$64*$C$65</f>
        <v>0</v>
      </c>
      <c r="BC65" s="1678">
        <f t="shared" ref="BC65" si="8214">(BC59-BC61)*$C$64*$C$65</f>
        <v>0</v>
      </c>
      <c r="BE65" s="1678">
        <f t="shared" ref="BE65" si="8215">(BE59-BE61)*$C$64*$C$65</f>
        <v>0</v>
      </c>
      <c r="BG65" s="1678">
        <f t="shared" ref="BG65" si="8216">(BG59-BG61)*$C$64*$C$65</f>
        <v>0</v>
      </c>
      <c r="BI65" s="1678">
        <f t="shared" ref="BI65" si="8217">(BI59-BI61)*$C$64*$C$65</f>
        <v>0</v>
      </c>
      <c r="BK65" s="1678">
        <f t="shared" ref="BK65" si="8218">(BK59-BK61)*$C$64*$C$65</f>
        <v>0</v>
      </c>
      <c r="BM65" s="1678">
        <f t="shared" ref="BM65" si="8219">(BM59-BM61)*$C$64*$C$65</f>
        <v>0</v>
      </c>
      <c r="BO65" s="1678">
        <f t="shared" ref="BO65" si="8220">(BO59-BO61)*$C$64*$C$65</f>
        <v>0</v>
      </c>
      <c r="BQ65" s="1678">
        <f t="shared" ref="BQ65" si="8221">(BQ59-BQ61)*$C$64*$C$65</f>
        <v>0</v>
      </c>
      <c r="BS65" s="1678">
        <f t="shared" ref="BS65" si="8222">(BS59-BS61)*$C$64*$C$65</f>
        <v>0</v>
      </c>
      <c r="BU65" s="1678">
        <f t="shared" ref="BU65" si="8223">(BU59-BU61)*$C$64*$C$65</f>
        <v>0</v>
      </c>
      <c r="BW65" s="1678">
        <f t="shared" ref="BW65" si="8224">(BW59-BW61)*$C$64*$C$65</f>
        <v>0</v>
      </c>
      <c r="BY65" s="1678">
        <f t="shared" ref="BY65" si="8225">(BY59-BY61)*$C$64*$C$65</f>
        <v>0</v>
      </c>
      <c r="CA65" s="1678">
        <f t="shared" ref="CA65" si="8226">(CA59-CA61)*$C$64*$C$65</f>
        <v>0</v>
      </c>
      <c r="CC65" s="1678">
        <f t="shared" ref="CC65" si="8227">(CC59-CC61)*$C$64*$C$65</f>
        <v>0</v>
      </c>
      <c r="CE65" s="1678">
        <f t="shared" ref="CE65" si="8228">(CE59-CE61)*$C$64*$C$65</f>
        <v>0</v>
      </c>
      <c r="CG65" s="1678">
        <f t="shared" ref="CG65" si="8229">(CG59-CG61)*$C$64*$C$65</f>
        <v>0</v>
      </c>
      <c r="CI65" s="1678">
        <f t="shared" ref="CI65" si="8230">(CI59-CI61)*$C$64*$C$65</f>
        <v>0</v>
      </c>
      <c r="CK65" s="1678">
        <f t="shared" ref="CK65" si="8231">(CK59-CK61)*$C$64*$C$65</f>
        <v>0</v>
      </c>
      <c r="CM65" s="1678">
        <f t="shared" ref="CM65" si="8232">(CM59-CM61)*$C$64*$C$65</f>
        <v>0</v>
      </c>
      <c r="CO65" s="1678">
        <f t="shared" ref="CO65" si="8233">(CO59-CO61)*$C$64*$C$65</f>
        <v>0</v>
      </c>
      <c r="CQ65" s="1678">
        <f t="shared" ref="CQ65" si="8234">(CQ59-CQ61)*$C$64*$C$65</f>
        <v>0</v>
      </c>
      <c r="CS65" s="1678">
        <f t="shared" ref="CS65" si="8235">(CS59-CS61)*$C$64*$C$65</f>
        <v>0</v>
      </c>
      <c r="CU65" s="1678">
        <f t="shared" ref="CU65" si="8236">(CU59-CU61)*$C$64*$C$65</f>
        <v>0</v>
      </c>
      <c r="CW65" s="1678">
        <f t="shared" ref="CW65" si="8237">(CW59-CW61)*$C$64*$C$65</f>
        <v>0</v>
      </c>
      <c r="CY65" s="1678">
        <f t="shared" ref="CY65" si="8238">(CY59-CY61)*$C$64*$C$65</f>
        <v>0</v>
      </c>
      <c r="DA65" s="1678">
        <f t="shared" ref="DA65" si="8239">(DA59-DA61)*$C$64*$C$65</f>
        <v>0</v>
      </c>
      <c r="DC65" s="1678">
        <f t="shared" ref="DC65" si="8240">(DC59-DC61)*$C$64*$C$65</f>
        <v>0</v>
      </c>
      <c r="DE65" s="1678">
        <f t="shared" ref="DE65" si="8241">(DE59-DE61)*$C$64*$C$65</f>
        <v>0</v>
      </c>
      <c r="DG65" s="1678">
        <f t="shared" ref="DG65" si="8242">(DG59-DG61)*$C$64*$C$65</f>
        <v>0</v>
      </c>
      <c r="DI65" s="1678">
        <f t="shared" ref="DI65" si="8243">(DI59-DI61)*$C$64*$C$65</f>
        <v>0</v>
      </c>
      <c r="DK65" s="1678">
        <f t="shared" ref="DK65" si="8244">(DK59-DK61)*$C$64*$C$65</f>
        <v>0</v>
      </c>
      <c r="DM65" s="1678">
        <f t="shared" ref="DM65" si="8245">(DM59-DM61)*$C$64*$C$65</f>
        <v>0</v>
      </c>
      <c r="DO65" s="1678">
        <f t="shared" ref="DO65" si="8246">(DO59-DO61)*$C$64*$C$65</f>
        <v>0</v>
      </c>
      <c r="DQ65" s="1678">
        <f t="shared" ref="DQ65" si="8247">(DQ59-DQ61)*$C$64*$C$65</f>
        <v>0</v>
      </c>
      <c r="DS65" s="1678">
        <f t="shared" ref="DS65" si="8248">(DS59-DS61)*$C$64*$C$65</f>
        <v>0</v>
      </c>
      <c r="DU65" s="1678">
        <f t="shared" ref="DU65" si="8249">(DU59-DU61)*$C$64*$C$65</f>
        <v>0</v>
      </c>
      <c r="DW65" s="1678">
        <f t="shared" ref="DW65" si="8250">(DW59-DW61)*$C$64*$C$65</f>
        <v>0</v>
      </c>
      <c r="DY65" s="1678">
        <f t="shared" ref="DY65" si="8251">(DY59-DY61)*$C$64*$C$65</f>
        <v>0</v>
      </c>
      <c r="EA65" s="1678">
        <f t="shared" ref="EA65" si="8252">(EA59-EA61)*$C$64*$C$65</f>
        <v>0</v>
      </c>
      <c r="EC65" s="1678">
        <f t="shared" ref="EC65" si="8253">(EC59-EC61)*$C$64*$C$65</f>
        <v>0</v>
      </c>
      <c r="EE65" s="1678">
        <f t="shared" ref="EE65" si="8254">(EE59-EE61)*$C$64*$C$65</f>
        <v>0</v>
      </c>
      <c r="EG65" s="1678">
        <f t="shared" ref="EG65" si="8255">(EG59-EG61)*$C$64*$C$65</f>
        <v>0</v>
      </c>
      <c r="EI65" s="1678">
        <f t="shared" ref="EI65" si="8256">(EI59-EI61)*$C$64*$C$65</f>
        <v>0</v>
      </c>
      <c r="EK65" s="1678">
        <f t="shared" ref="EK65" si="8257">(EK59-EK61)*$C$64*$C$65</f>
        <v>0</v>
      </c>
      <c r="EM65" s="1678">
        <f t="shared" ref="EM65" si="8258">(EM59-EM61)*$C$64*$C$65</f>
        <v>0</v>
      </c>
      <c r="EO65" s="1678">
        <f t="shared" ref="EO65" si="8259">(EO59-EO61)*$C$64*$C$65</f>
        <v>0</v>
      </c>
      <c r="EQ65" s="1678">
        <f t="shared" ref="EQ65" si="8260">(EQ59-EQ61)*$C$64*$C$65</f>
        <v>0</v>
      </c>
      <c r="ES65" s="1678">
        <f t="shared" ref="ES65" si="8261">(ES59-ES61)*$C$64*$C$65</f>
        <v>0</v>
      </c>
      <c r="EU65" s="1678">
        <f t="shared" ref="EU65" si="8262">(EU59-EU61)*$C$64*$C$65</f>
        <v>0</v>
      </c>
      <c r="EW65" s="1678">
        <f t="shared" ref="EW65" si="8263">(EW59-EW61)*$C$64*$C$65</f>
        <v>0</v>
      </c>
      <c r="EY65" s="1678">
        <f t="shared" ref="EY65" si="8264">(EY59-EY61)*$C$64*$C$65</f>
        <v>0</v>
      </c>
      <c r="FA65" s="1678">
        <f t="shared" ref="FA65" si="8265">(FA59-FA61)*$C$64*$C$65</f>
        <v>0</v>
      </c>
      <c r="FC65" s="1678">
        <f t="shared" ref="FC65" si="8266">(FC59-FC61)*$C$64*$C$65</f>
        <v>0</v>
      </c>
      <c r="FE65" s="1678">
        <f t="shared" ref="FE65" si="8267">(FE59-FE61)*$C$64*$C$65</f>
        <v>0</v>
      </c>
      <c r="FG65" s="1678">
        <f t="shared" ref="FG65" si="8268">(FG59-FG61)*$C$64*$C$65</f>
        <v>0</v>
      </c>
      <c r="FI65" s="1678">
        <f t="shared" ref="FI65" si="8269">(FI59-FI61)*$C$64*$C$65</f>
        <v>0</v>
      </c>
      <c r="FK65" s="1678">
        <f t="shared" ref="FK65" si="8270">(FK59-FK61)*$C$64*$C$65</f>
        <v>0</v>
      </c>
      <c r="FM65" s="1678">
        <f t="shared" ref="FM65" si="8271">(FM59-FM61)*$C$64*$C$65</f>
        <v>0</v>
      </c>
      <c r="FO65" s="1678">
        <f t="shared" ref="FO65" si="8272">(FO59-FO61)*$C$64*$C$65</f>
        <v>0</v>
      </c>
      <c r="FQ65" s="1678">
        <f t="shared" ref="FQ65" si="8273">(FQ59-FQ61)*$C$64*$C$65</f>
        <v>0</v>
      </c>
      <c r="FS65" s="1678">
        <f t="shared" ref="FS65" si="8274">(FS59-FS61)*$C$64*$C$65</f>
        <v>0</v>
      </c>
      <c r="FU65" s="1678">
        <f t="shared" ref="FU65" si="8275">(FU59-FU61)*$C$64*$C$65</f>
        <v>0</v>
      </c>
      <c r="FW65" s="1678">
        <f t="shared" ref="FW65" si="8276">(FW59-FW61)*$C$64*$C$65</f>
        <v>0</v>
      </c>
      <c r="FY65" s="1678">
        <f t="shared" ref="FY65" si="8277">(FY59-FY61)*$C$64*$C$65</f>
        <v>0</v>
      </c>
      <c r="GA65" s="1678">
        <f t="shared" ref="GA65" si="8278">(GA59-GA61)*$C$64*$C$65</f>
        <v>0</v>
      </c>
      <c r="GC65" s="1678">
        <f t="shared" ref="GC65" si="8279">(GC59-GC61)*$C$64*$C$65</f>
        <v>0</v>
      </c>
      <c r="GE65" s="1678">
        <f t="shared" ref="GE65" si="8280">(GE59-GE61)*$C$64*$C$65</f>
        <v>0</v>
      </c>
      <c r="GG65" s="1678">
        <f t="shared" ref="GG65" si="8281">(GG59-GG61)*$C$64*$C$65</f>
        <v>0</v>
      </c>
      <c r="GI65" s="1678">
        <f t="shared" ref="GI65" si="8282">(GI59-GI61)*$C$64*$C$65</f>
        <v>0</v>
      </c>
      <c r="GK65" s="1678">
        <f t="shared" ref="GK65" si="8283">(GK59-GK61)*$C$64*$C$65</f>
        <v>0</v>
      </c>
      <c r="GM65" s="1678">
        <f t="shared" ref="GM65" si="8284">(GM59-GM61)*$C$64*$C$65</f>
        <v>0</v>
      </c>
      <c r="GO65" s="1678">
        <f t="shared" ref="GO65" si="8285">(GO59-GO61)*$C$64*$C$65</f>
        <v>0</v>
      </c>
      <c r="GQ65" s="1678">
        <f t="shared" ref="GQ65" si="8286">(GQ59-GQ61)*$C$64*$C$65</f>
        <v>0</v>
      </c>
      <c r="GS65" s="1678">
        <f t="shared" ref="GS65" si="8287">(GS59-GS61)*$C$64*$C$65</f>
        <v>0</v>
      </c>
      <c r="GU65" s="1678">
        <f t="shared" ref="GU65" si="8288">(GU59-GU61)*$C$64*$C$65</f>
        <v>0</v>
      </c>
      <c r="GW65" s="1678">
        <f t="shared" ref="GW65" si="8289">(GW59-GW61)*$C$64*$C$65</f>
        <v>0</v>
      </c>
      <c r="GY65" s="1678">
        <f t="shared" ref="GY65" si="8290">(GY59-GY61)*$C$64*$C$65</f>
        <v>0</v>
      </c>
      <c r="HA65" s="1678">
        <f t="shared" ref="HA65" si="8291">(HA59-HA61)*$C$64*$C$65</f>
        <v>0</v>
      </c>
      <c r="HC65" s="1678">
        <f t="shared" ref="HC65" si="8292">(HC59-HC61)*$C$64*$C$65</f>
        <v>0</v>
      </c>
      <c r="HE65" s="1678">
        <f t="shared" ref="HE65" si="8293">(HE59-HE61)*$C$64*$C$65</f>
        <v>0</v>
      </c>
      <c r="HG65" s="1678">
        <f t="shared" ref="HG65" si="8294">(HG59-HG61)*$C$64*$C$65</f>
        <v>0</v>
      </c>
      <c r="HI65" s="1678">
        <f t="shared" ref="HI65" si="8295">(HI59-HI61)*$C$64*$C$65</f>
        <v>0</v>
      </c>
      <c r="HK65" s="1678">
        <f t="shared" ref="HK65" si="8296">(HK59-HK61)*$C$64*$C$65</f>
        <v>0</v>
      </c>
      <c r="HM65" s="1678">
        <f t="shared" ref="HM65" si="8297">(HM59-HM61)*$C$64*$C$65</f>
        <v>0</v>
      </c>
      <c r="HO65" s="1678">
        <f t="shared" ref="HO65" si="8298">(HO59-HO61)*$C$64*$C$65</f>
        <v>0</v>
      </c>
      <c r="HQ65" s="1678">
        <f t="shared" ref="HQ65" si="8299">(HQ59-HQ61)*$C$64*$C$65</f>
        <v>0</v>
      </c>
      <c r="HS65" s="1678">
        <f t="shared" ref="HS65" si="8300">(HS59-HS61)*$C$64*$C$65</f>
        <v>0</v>
      </c>
      <c r="HU65" s="1678">
        <f t="shared" ref="HU65" si="8301">(HU59-HU61)*$C$64*$C$65</f>
        <v>0</v>
      </c>
      <c r="HW65" s="1678">
        <f t="shared" ref="HW65" si="8302">(HW59-HW61)*$C$64*$C$65</f>
        <v>0</v>
      </c>
      <c r="HY65" s="1678">
        <f t="shared" ref="HY65" si="8303">(HY59-HY61)*$C$64*$C$65</f>
        <v>0</v>
      </c>
      <c r="IA65" s="1678">
        <f t="shared" ref="IA65" si="8304">(IA59-IA61)*$C$64*$C$65</f>
        <v>0</v>
      </c>
      <c r="IC65" s="1678">
        <f t="shared" ref="IC65" si="8305">(IC59-IC61)*$C$64*$C$65</f>
        <v>0</v>
      </c>
      <c r="IE65" s="1678">
        <f t="shared" ref="IE65" si="8306">(IE59-IE61)*$C$64*$C$65</f>
        <v>0</v>
      </c>
      <c r="IG65" s="1678">
        <f t="shared" ref="IG65" si="8307">(IG59-IG61)*$C$64*$C$65</f>
        <v>0</v>
      </c>
      <c r="II65" s="1678">
        <f t="shared" ref="II65" si="8308">(II59-II61)*$C$64*$C$65</f>
        <v>0</v>
      </c>
      <c r="IK65" s="1678">
        <f t="shared" ref="IK65" si="8309">(IK59-IK61)*$C$64*$C$65</f>
        <v>0</v>
      </c>
      <c r="IM65" s="1678">
        <f t="shared" ref="IM65" si="8310">(IM59-IM61)*$C$64*$C$65</f>
        <v>0</v>
      </c>
      <c r="IO65" s="1678">
        <f t="shared" ref="IO65" si="8311">(IO59-IO61)*$C$64*$C$65</f>
        <v>0</v>
      </c>
      <c r="IQ65" s="1678">
        <f t="shared" ref="IQ65" si="8312">(IQ59-IQ61)*$C$64*$C$65</f>
        <v>0</v>
      </c>
      <c r="IS65" s="1678">
        <f t="shared" ref="IS65" si="8313">(IS59-IS61)*$C$64*$C$65</f>
        <v>0</v>
      </c>
      <c r="IU65" s="1678">
        <f t="shared" ref="IU65" si="8314">(IU59-IU61)*$C$64*$C$65</f>
        <v>0</v>
      </c>
      <c r="IW65" s="1678">
        <f t="shared" ref="IW65" si="8315">(IW59-IW61)*$C$64*$C$65</f>
        <v>0</v>
      </c>
      <c r="IY65" s="1678">
        <f t="shared" ref="IY65" si="8316">(IY59-IY61)*$C$64*$C$65</f>
        <v>0</v>
      </c>
      <c r="JA65" s="1678">
        <f t="shared" ref="JA65" si="8317">(JA59-JA61)*$C$64*$C$65</f>
        <v>0</v>
      </c>
      <c r="JC65" s="1678">
        <f t="shared" ref="JC65" si="8318">(JC59-JC61)*$C$64*$C$65</f>
        <v>0</v>
      </c>
      <c r="JE65" s="1678">
        <f t="shared" ref="JE65" si="8319">(JE59-JE61)*$C$64*$C$65</f>
        <v>0</v>
      </c>
      <c r="JG65" s="1678">
        <f t="shared" ref="JG65" si="8320">(JG59-JG61)*$C$64*$C$65</f>
        <v>0</v>
      </c>
      <c r="JI65" s="1678">
        <f t="shared" ref="JI65" si="8321">(JI59-JI61)*$C$64*$C$65</f>
        <v>0</v>
      </c>
      <c r="JK65" s="1678">
        <f t="shared" ref="JK65" si="8322">(JK59-JK61)*$C$64*$C$65</f>
        <v>0</v>
      </c>
      <c r="JM65" s="1678">
        <f t="shared" ref="JM65" si="8323">(JM59-JM61)*$C$64*$C$65</f>
        <v>0</v>
      </c>
      <c r="JO65" s="1678">
        <f t="shared" ref="JO65" si="8324">(JO59-JO61)*$C$64*$C$65</f>
        <v>0</v>
      </c>
      <c r="JQ65" s="1678">
        <f t="shared" ref="JQ65" si="8325">(JQ59-JQ61)*$C$64*$C$65</f>
        <v>0</v>
      </c>
      <c r="JS65" s="1678">
        <f t="shared" ref="JS65" si="8326">(JS59-JS61)*$C$64*$C$65</f>
        <v>0</v>
      </c>
      <c r="JU65" s="1678">
        <f t="shared" ref="JU65" si="8327">(JU59-JU61)*$C$64*$C$65</f>
        <v>0</v>
      </c>
      <c r="JW65" s="1678">
        <f t="shared" ref="JW65" si="8328">(JW59-JW61)*$C$64*$C$65</f>
        <v>0</v>
      </c>
      <c r="JY65" s="1678">
        <f t="shared" ref="JY65" si="8329">(JY59-JY61)*$C$64*$C$65</f>
        <v>0</v>
      </c>
      <c r="KA65" s="1678">
        <f t="shared" ref="KA65" si="8330">(KA59-KA61)*$C$64*$C$65</f>
        <v>0</v>
      </c>
      <c r="KC65" s="1678">
        <f t="shared" ref="KC65" si="8331">(KC59-KC61)*$C$64*$C$65</f>
        <v>0</v>
      </c>
      <c r="KE65" s="1678">
        <f t="shared" ref="KE65" si="8332">(KE59-KE61)*$C$64*$C$65</f>
        <v>0</v>
      </c>
      <c r="KG65" s="1678">
        <f t="shared" ref="KG65" si="8333">(KG59-KG61)*$C$64*$C$65</f>
        <v>0</v>
      </c>
      <c r="KI65" s="1678">
        <f t="shared" ref="KI65" si="8334">(KI59-KI61)*$C$64*$C$65</f>
        <v>0</v>
      </c>
      <c r="KK65" s="1678">
        <f t="shared" ref="KK65" si="8335">(KK59-KK61)*$C$64*$C$65</f>
        <v>0</v>
      </c>
      <c r="KM65" s="1678">
        <f t="shared" ref="KM65" si="8336">(KM59-KM61)*$C$64*$C$65</f>
        <v>0</v>
      </c>
      <c r="KO65" s="1678">
        <f t="shared" ref="KO65" si="8337">(KO59-KO61)*$C$64*$C$65</f>
        <v>0</v>
      </c>
      <c r="KQ65" s="1678">
        <f t="shared" ref="KQ65" si="8338">(KQ59-KQ61)*$C$64*$C$65</f>
        <v>0</v>
      </c>
      <c r="KS65" s="1678">
        <f t="shared" ref="KS65" si="8339">(KS59-KS61)*$C$64*$C$65</f>
        <v>0</v>
      </c>
      <c r="KU65" s="1678">
        <f t="shared" ref="KU65" si="8340">(KU59-KU61)*$C$64*$C$65</f>
        <v>0</v>
      </c>
      <c r="KW65" s="1678">
        <f t="shared" ref="KW65" si="8341">(KW59-KW61)*$C$64*$C$65</f>
        <v>0</v>
      </c>
      <c r="KY65" s="1678">
        <f t="shared" ref="KY65" si="8342">(KY59-KY61)*$C$64*$C$65</f>
        <v>0</v>
      </c>
      <c r="LA65" s="1678">
        <f t="shared" ref="LA65" si="8343">(LA59-LA61)*$C$64*$C$65</f>
        <v>0</v>
      </c>
      <c r="LC65" s="1678">
        <f t="shared" ref="LC65" si="8344">(LC59-LC61)*$C$64*$C$65</f>
        <v>0</v>
      </c>
      <c r="LE65" s="1678">
        <f t="shared" ref="LE65" si="8345">(LE59-LE61)*$C$64*$C$65</f>
        <v>0</v>
      </c>
      <c r="LG65" s="1678">
        <f t="shared" ref="LG65" si="8346">(LG59-LG61)*$C$64*$C$65</f>
        <v>0</v>
      </c>
      <c r="LI65" s="1678">
        <f t="shared" ref="LI65" si="8347">(LI59-LI61)*$C$64*$C$65</f>
        <v>0</v>
      </c>
      <c r="LK65" s="1678">
        <f t="shared" ref="LK65" si="8348">(LK59-LK61)*$C$64*$C$65</f>
        <v>0</v>
      </c>
      <c r="LM65" s="1678">
        <f t="shared" ref="LM65" si="8349">(LM59-LM61)*$C$64*$C$65</f>
        <v>0</v>
      </c>
      <c r="LO65" s="1678">
        <f t="shared" ref="LO65" si="8350">(LO59-LO61)*$C$64*$C$65</f>
        <v>0</v>
      </c>
      <c r="LQ65" s="1678">
        <f t="shared" ref="LQ65" si="8351">(LQ59-LQ61)*$C$64*$C$65</f>
        <v>0</v>
      </c>
      <c r="LS65" s="1678">
        <f t="shared" ref="LS65" si="8352">(LS59-LS61)*$C$64*$C$65</f>
        <v>0</v>
      </c>
      <c r="LU65" s="1678">
        <f t="shared" ref="LU65" si="8353">(LU59-LU61)*$C$64*$C$65</f>
        <v>0</v>
      </c>
      <c r="LW65" s="1678">
        <f t="shared" ref="LW65" si="8354">(LW59-LW61)*$C$64*$C$65</f>
        <v>0</v>
      </c>
      <c r="LY65" s="1678">
        <f t="shared" ref="LY65" si="8355">(LY59-LY61)*$C$64*$C$65</f>
        <v>0</v>
      </c>
      <c r="MA65" s="1678">
        <f t="shared" ref="MA65" si="8356">(MA59-MA61)*$C$64*$C$65</f>
        <v>0</v>
      </c>
      <c r="MC65" s="1678">
        <f t="shared" ref="MC65" si="8357">(MC59-MC61)*$C$64*$C$65</f>
        <v>0</v>
      </c>
      <c r="ME65" s="1678">
        <f t="shared" ref="ME65" si="8358">(ME59-ME61)*$C$64*$C$65</f>
        <v>0</v>
      </c>
      <c r="MG65" s="1678">
        <f t="shared" ref="MG65" si="8359">(MG59-MG61)*$C$64*$C$65</f>
        <v>0</v>
      </c>
      <c r="MI65" s="1678">
        <f t="shared" ref="MI65" si="8360">(MI59-MI61)*$C$64*$C$65</f>
        <v>0</v>
      </c>
      <c r="MK65" s="1678">
        <f t="shared" ref="MK65" si="8361">(MK59-MK61)*$C$64*$C$65</f>
        <v>0</v>
      </c>
      <c r="MM65" s="1678">
        <f t="shared" ref="MM65" si="8362">(MM59-MM61)*$C$64*$C$65</f>
        <v>0</v>
      </c>
      <c r="MO65" s="1678">
        <f t="shared" ref="MO65" si="8363">(MO59-MO61)*$C$64*$C$65</f>
        <v>0</v>
      </c>
      <c r="MQ65" s="1678">
        <f t="shared" ref="MQ65" si="8364">(MQ59-MQ61)*$C$64*$C$65</f>
        <v>0</v>
      </c>
      <c r="MS65" s="1678">
        <f t="shared" ref="MS65" si="8365">(MS59-MS61)*$C$64*$C$65</f>
        <v>0</v>
      </c>
      <c r="MU65" s="1678">
        <f t="shared" ref="MU65" si="8366">(MU59-MU61)*$C$64*$C$65</f>
        <v>0</v>
      </c>
      <c r="MW65" s="1678">
        <f t="shared" ref="MW65" si="8367">(MW59-MW61)*$C$64*$C$65</f>
        <v>0</v>
      </c>
      <c r="MY65" s="1678">
        <f t="shared" ref="MY65" si="8368">(MY59-MY61)*$C$64*$C$65</f>
        <v>0</v>
      </c>
      <c r="NA65" s="1678">
        <f t="shared" ref="NA65" si="8369">(NA59-NA61)*$C$64*$C$65</f>
        <v>0</v>
      </c>
      <c r="NC65" s="1678">
        <f t="shared" ref="NC65" si="8370">(NC59-NC61)*$C$64*$C$65</f>
        <v>0</v>
      </c>
      <c r="NE65" s="1678">
        <f t="shared" ref="NE65" si="8371">(NE59-NE61)*$C$64*$C$65</f>
        <v>0</v>
      </c>
      <c r="NG65" s="1678">
        <f t="shared" ref="NG65" si="8372">(NG59-NG61)*$C$64*$C$65</f>
        <v>0</v>
      </c>
      <c r="NI65" s="1678">
        <f t="shared" ref="NI65" si="8373">(NI59-NI61)*$C$64*$C$65</f>
        <v>0</v>
      </c>
      <c r="NK65" s="1678">
        <f t="shared" ref="NK65" si="8374">(NK59-NK61)*$C$64*$C$65</f>
        <v>0</v>
      </c>
      <c r="NM65" s="1678">
        <f t="shared" ref="NM65" si="8375">(NM59-NM61)*$C$64*$C$65</f>
        <v>0</v>
      </c>
      <c r="NO65" s="1678">
        <f t="shared" ref="NO65" si="8376">(NO59-NO61)*$C$64*$C$65</f>
        <v>0</v>
      </c>
      <c r="NQ65" s="1678">
        <f t="shared" ref="NQ65" si="8377">(NQ59-NQ61)*$C$64*$C$65</f>
        <v>0</v>
      </c>
      <c r="NS65" s="1678">
        <f t="shared" ref="NS65" si="8378">(NS59-NS61)*$C$64*$C$65</f>
        <v>0</v>
      </c>
      <c r="NU65" s="1678">
        <f t="shared" ref="NU65" si="8379">(NU59-NU61)*$C$64*$C$65</f>
        <v>0</v>
      </c>
      <c r="NW65" s="1678">
        <f t="shared" ref="NW65" si="8380">(NW59-NW61)*$C$64*$C$65</f>
        <v>0</v>
      </c>
      <c r="NY65" s="1678">
        <f t="shared" ref="NY65" si="8381">(NY59-NY61)*$C$64*$C$65</f>
        <v>0</v>
      </c>
      <c r="OA65" s="1678">
        <f t="shared" ref="OA65" si="8382">(OA59-OA61)*$C$64*$C$65</f>
        <v>0</v>
      </c>
      <c r="OC65" s="1678">
        <f t="shared" ref="OC65" si="8383">(OC59-OC61)*$C$64*$C$65</f>
        <v>0</v>
      </c>
      <c r="OE65" s="1678">
        <f t="shared" ref="OE65" si="8384">(OE59-OE61)*$C$64*$C$65</f>
        <v>0</v>
      </c>
      <c r="OG65" s="1678">
        <f t="shared" ref="OG65" si="8385">(OG59-OG61)*$C$64*$C$65</f>
        <v>0</v>
      </c>
      <c r="OI65" s="1678">
        <f t="shared" ref="OI65" si="8386">(OI59-OI61)*$C$64*$C$65</f>
        <v>0</v>
      </c>
      <c r="OK65" s="1678">
        <f t="shared" ref="OK65" si="8387">(OK59-OK61)*$C$64*$C$65</f>
        <v>0</v>
      </c>
      <c r="OM65" s="1678">
        <f t="shared" ref="OM65" si="8388">(OM59-OM61)*$C$64*$C$65</f>
        <v>0</v>
      </c>
      <c r="OO65" s="1678">
        <f t="shared" ref="OO65" si="8389">(OO59-OO61)*$C$64*$C$65</f>
        <v>0</v>
      </c>
      <c r="OQ65" s="1678">
        <f t="shared" ref="OQ65" si="8390">(OQ59-OQ61)*$C$64*$C$65</f>
        <v>0</v>
      </c>
      <c r="OS65" s="1678">
        <f t="shared" ref="OS65" si="8391">(OS59-OS61)*$C$64*$C$65</f>
        <v>0</v>
      </c>
      <c r="OU65" s="1678">
        <f t="shared" ref="OU65" si="8392">(OU59-OU61)*$C$64*$C$65</f>
        <v>0</v>
      </c>
      <c r="OW65" s="1678">
        <f t="shared" ref="OW65" si="8393">(OW59-OW61)*$C$64*$C$65</f>
        <v>0</v>
      </c>
      <c r="OY65" s="1678">
        <f t="shared" ref="OY65" si="8394">(OY59-OY61)*$C$64*$C$65</f>
        <v>0</v>
      </c>
      <c r="PA65" s="1678">
        <f t="shared" ref="PA65" si="8395">(PA59-PA61)*$C$64*$C$65</f>
        <v>0</v>
      </c>
      <c r="PC65" s="1678">
        <f t="shared" ref="PC65" si="8396">(PC59-PC61)*$C$64*$C$65</f>
        <v>0</v>
      </c>
      <c r="PE65" s="1678">
        <f t="shared" ref="PE65" si="8397">(PE59-PE61)*$C$64*$C$65</f>
        <v>0</v>
      </c>
      <c r="PG65" s="1678">
        <f t="shared" ref="PG65" si="8398">(PG59-PG61)*$C$64*$C$65</f>
        <v>0</v>
      </c>
      <c r="PI65" s="1678">
        <f t="shared" ref="PI65" si="8399">(PI59-PI61)*$C$64*$C$65</f>
        <v>0</v>
      </c>
      <c r="PK65" s="1678">
        <f t="shared" ref="PK65" si="8400">(PK59-PK61)*$C$64*$C$65</f>
        <v>0</v>
      </c>
      <c r="PM65" s="1678">
        <f t="shared" ref="PM65" si="8401">(PM59-PM61)*$C$64*$C$65</f>
        <v>0</v>
      </c>
      <c r="PO65" s="1678">
        <f t="shared" ref="PO65" si="8402">(PO59-PO61)*$C$64*$C$65</f>
        <v>0</v>
      </c>
      <c r="PQ65" s="1678">
        <f t="shared" ref="PQ65" si="8403">(PQ59-PQ61)*$C$64*$C$65</f>
        <v>0</v>
      </c>
      <c r="PS65" s="1678">
        <f t="shared" ref="PS65" si="8404">(PS59-PS61)*$C$64*$C$65</f>
        <v>0</v>
      </c>
      <c r="PU65" s="1678">
        <f t="shared" ref="PU65" si="8405">(PU59-PU61)*$C$64*$C$65</f>
        <v>0</v>
      </c>
      <c r="PW65" s="1678">
        <f t="shared" ref="PW65" si="8406">(PW59-PW61)*$C$64*$C$65</f>
        <v>0</v>
      </c>
      <c r="PY65" s="1678">
        <f t="shared" ref="PY65" si="8407">(PY59-PY61)*$C$64*$C$65</f>
        <v>0</v>
      </c>
      <c r="QA65" s="1678">
        <f t="shared" ref="QA65" si="8408">(QA59-QA61)*$C$64*$C$65</f>
        <v>0</v>
      </c>
      <c r="QC65" s="1678">
        <f t="shared" ref="QC65" si="8409">(QC59-QC61)*$C$64*$C$65</f>
        <v>0</v>
      </c>
      <c r="QE65" s="1678">
        <f t="shared" ref="QE65" si="8410">(QE59-QE61)*$C$64*$C$65</f>
        <v>0</v>
      </c>
      <c r="QG65" s="1678">
        <f t="shared" ref="QG65" si="8411">(QG59-QG61)*$C$64*$C$65</f>
        <v>0</v>
      </c>
      <c r="QI65" s="1678">
        <f t="shared" ref="QI65" si="8412">(QI59-QI61)*$C$64*$C$65</f>
        <v>0</v>
      </c>
      <c r="QK65" s="1678">
        <f t="shared" ref="QK65" si="8413">(QK59-QK61)*$C$64*$C$65</f>
        <v>0</v>
      </c>
      <c r="QM65" s="1678">
        <f t="shared" ref="QM65" si="8414">(QM59-QM61)*$C$64*$C$65</f>
        <v>0</v>
      </c>
      <c r="QO65" s="1678">
        <f t="shared" ref="QO65" si="8415">(QO59-QO61)*$C$64*$C$65</f>
        <v>0</v>
      </c>
      <c r="QQ65" s="1678">
        <f t="shared" ref="QQ65" si="8416">(QQ59-QQ61)*$C$64*$C$65</f>
        <v>0</v>
      </c>
      <c r="QS65" s="1678">
        <f t="shared" ref="QS65" si="8417">(QS59-QS61)*$C$64*$C$65</f>
        <v>0</v>
      </c>
      <c r="QU65" s="1678">
        <f t="shared" ref="QU65" si="8418">(QU59-QU61)*$C$64*$C$65</f>
        <v>0</v>
      </c>
      <c r="QW65" s="1678">
        <f t="shared" ref="QW65" si="8419">(QW59-QW61)*$C$64*$C$65</f>
        <v>0</v>
      </c>
      <c r="QY65" s="1678">
        <f t="shared" ref="QY65" si="8420">(QY59-QY61)*$C$64*$C$65</f>
        <v>0</v>
      </c>
      <c r="RA65" s="1678">
        <f t="shared" ref="RA65" si="8421">(RA59-RA61)*$C$64*$C$65</f>
        <v>0</v>
      </c>
      <c r="RC65" s="1678">
        <f t="shared" ref="RC65" si="8422">(RC59-RC61)*$C$64*$C$65</f>
        <v>0</v>
      </c>
      <c r="RE65" s="1678">
        <f t="shared" ref="RE65" si="8423">(RE59-RE61)*$C$64*$C$65</f>
        <v>0</v>
      </c>
      <c r="RG65" s="1678">
        <f t="shared" ref="RG65" si="8424">(RG59-RG61)*$C$64*$C$65</f>
        <v>0</v>
      </c>
      <c r="RI65" s="1678">
        <f t="shared" ref="RI65" si="8425">(RI59-RI61)*$C$64*$C$65</f>
        <v>0</v>
      </c>
      <c r="RK65" s="1678">
        <f t="shared" ref="RK65" si="8426">(RK59-RK61)*$C$64*$C$65</f>
        <v>0</v>
      </c>
      <c r="RM65" s="1678">
        <f t="shared" ref="RM65" si="8427">(RM59-RM61)*$C$64*$C$65</f>
        <v>0</v>
      </c>
      <c r="RO65" s="1678">
        <f t="shared" ref="RO65" si="8428">(RO59-RO61)*$C$64*$C$65</f>
        <v>0</v>
      </c>
      <c r="RQ65" s="1678">
        <f t="shared" ref="RQ65" si="8429">(RQ59-RQ61)*$C$64*$C$65</f>
        <v>0</v>
      </c>
      <c r="RS65" s="1678">
        <f t="shared" ref="RS65" si="8430">(RS59-RS61)*$C$64*$C$65</f>
        <v>0</v>
      </c>
      <c r="RU65" s="1678">
        <f t="shared" ref="RU65" si="8431">(RU59-RU61)*$C$64*$C$65</f>
        <v>0</v>
      </c>
      <c r="RW65" s="1678">
        <f t="shared" ref="RW65" si="8432">(RW59-RW61)*$C$64*$C$65</f>
        <v>0</v>
      </c>
      <c r="RY65" s="1678">
        <f t="shared" ref="RY65" si="8433">(RY59-RY61)*$C$64*$C$65</f>
        <v>0</v>
      </c>
      <c r="SA65" s="1678">
        <f t="shared" ref="SA65" si="8434">(SA59-SA61)*$C$64*$C$65</f>
        <v>0</v>
      </c>
      <c r="SC65" s="1678">
        <f t="shared" ref="SC65" si="8435">(SC59-SC61)*$C$64*$C$65</f>
        <v>0</v>
      </c>
      <c r="SE65" s="1678">
        <f t="shared" ref="SE65" si="8436">(SE59-SE61)*$C$64*$C$65</f>
        <v>0</v>
      </c>
      <c r="SG65" s="1678">
        <f t="shared" ref="SG65" si="8437">(SG59-SG61)*$C$64*$C$65</f>
        <v>0</v>
      </c>
      <c r="SI65" s="1678">
        <f t="shared" ref="SI65" si="8438">(SI59-SI61)*$C$64*$C$65</f>
        <v>0</v>
      </c>
      <c r="SK65" s="1678">
        <f t="shared" ref="SK65" si="8439">(SK59-SK61)*$C$64*$C$65</f>
        <v>0</v>
      </c>
      <c r="SM65" s="1678">
        <f t="shared" ref="SM65" si="8440">(SM59-SM61)*$C$64*$C$65</f>
        <v>0</v>
      </c>
      <c r="SO65" s="1678">
        <f t="shared" ref="SO65" si="8441">(SO59-SO61)*$C$64*$C$65</f>
        <v>0</v>
      </c>
      <c r="SQ65" s="1678">
        <f t="shared" ref="SQ65" si="8442">(SQ59-SQ61)*$C$64*$C$65</f>
        <v>0</v>
      </c>
      <c r="SS65" s="1678">
        <f t="shared" ref="SS65" si="8443">(SS59-SS61)*$C$64*$C$65</f>
        <v>0</v>
      </c>
      <c r="SU65" s="1678">
        <f t="shared" ref="SU65" si="8444">(SU59-SU61)*$C$64*$C$65</f>
        <v>0</v>
      </c>
      <c r="SW65" s="1678">
        <f t="shared" ref="SW65" si="8445">(SW59-SW61)*$C$64*$C$65</f>
        <v>0</v>
      </c>
      <c r="SY65" s="1678">
        <f t="shared" ref="SY65" si="8446">(SY59-SY61)*$C$64*$C$65</f>
        <v>0</v>
      </c>
      <c r="TA65" s="1678">
        <f t="shared" ref="TA65" si="8447">(TA59-TA61)*$C$64*$C$65</f>
        <v>0</v>
      </c>
      <c r="TC65" s="1678">
        <f t="shared" ref="TC65" si="8448">(TC59-TC61)*$C$64*$C$65</f>
        <v>0</v>
      </c>
      <c r="TE65" s="1678">
        <f t="shared" ref="TE65" si="8449">(TE59-TE61)*$C$64*$C$65</f>
        <v>0</v>
      </c>
      <c r="TG65" s="1678">
        <f t="shared" ref="TG65" si="8450">(TG59-TG61)*$C$64*$C$65</f>
        <v>0</v>
      </c>
      <c r="TI65" s="1678">
        <f t="shared" ref="TI65" si="8451">(TI59-TI61)*$C$64*$C$65</f>
        <v>0</v>
      </c>
      <c r="TK65" s="1678">
        <f t="shared" ref="TK65" si="8452">(TK59-TK61)*$C$64*$C$65</f>
        <v>0</v>
      </c>
      <c r="TM65" s="1678">
        <f t="shared" ref="TM65" si="8453">(TM59-TM61)*$C$64*$C$65</f>
        <v>0</v>
      </c>
      <c r="TO65" s="1678">
        <f t="shared" ref="TO65" si="8454">(TO59-TO61)*$C$64*$C$65</f>
        <v>0</v>
      </c>
      <c r="TQ65" s="1678">
        <f t="shared" ref="TQ65" si="8455">(TQ59-TQ61)*$C$64*$C$65</f>
        <v>0</v>
      </c>
      <c r="TS65" s="1678">
        <f t="shared" ref="TS65" si="8456">(TS59-TS61)*$C$64*$C$65</f>
        <v>0</v>
      </c>
      <c r="TU65" s="1678">
        <f t="shared" ref="TU65" si="8457">(TU59-TU61)*$C$64*$C$65</f>
        <v>0</v>
      </c>
      <c r="TW65" s="1678">
        <f t="shared" ref="TW65" si="8458">(TW59-TW61)*$C$64*$C$65</f>
        <v>0</v>
      </c>
      <c r="TY65" s="1678">
        <f t="shared" ref="TY65" si="8459">(TY59-TY61)*$C$64*$C$65</f>
        <v>0</v>
      </c>
      <c r="UA65" s="1678">
        <f t="shared" ref="UA65" si="8460">(UA59-UA61)*$C$64*$C$65</f>
        <v>0</v>
      </c>
      <c r="UC65" s="1678">
        <f t="shared" ref="UC65" si="8461">(UC59-UC61)*$C$64*$C$65</f>
        <v>0</v>
      </c>
      <c r="UE65" s="1678">
        <f t="shared" ref="UE65" si="8462">(UE59-UE61)*$C$64*$C$65</f>
        <v>0</v>
      </c>
      <c r="UG65" s="1678">
        <f t="shared" ref="UG65" si="8463">(UG59-UG61)*$C$64*$C$65</f>
        <v>0</v>
      </c>
      <c r="UI65" s="1678">
        <f t="shared" ref="UI65" si="8464">(UI59-UI61)*$C$64*$C$65</f>
        <v>0</v>
      </c>
      <c r="UK65" s="1678">
        <f t="shared" ref="UK65" si="8465">(UK59-UK61)*$C$64*$C$65</f>
        <v>0</v>
      </c>
      <c r="UM65" s="1678">
        <f t="shared" ref="UM65" si="8466">(UM59-UM61)*$C$64*$C$65</f>
        <v>0</v>
      </c>
      <c r="UO65" s="1678">
        <f t="shared" ref="UO65" si="8467">(UO59-UO61)*$C$64*$C$65</f>
        <v>0</v>
      </c>
      <c r="UQ65" s="1678">
        <f t="shared" ref="UQ65" si="8468">(UQ59-UQ61)*$C$64*$C$65</f>
        <v>0</v>
      </c>
      <c r="US65" s="1678">
        <f t="shared" ref="US65" si="8469">(US59-US61)*$C$64*$C$65</f>
        <v>0</v>
      </c>
      <c r="UU65" s="1678">
        <f t="shared" ref="UU65" si="8470">(UU59-UU61)*$C$64*$C$65</f>
        <v>0</v>
      </c>
      <c r="UW65" s="1678">
        <f t="shared" ref="UW65" si="8471">(UW59-UW61)*$C$64*$C$65</f>
        <v>0</v>
      </c>
      <c r="UY65" s="1678">
        <f t="shared" ref="UY65" si="8472">(UY59-UY61)*$C$64*$C$65</f>
        <v>0</v>
      </c>
      <c r="VA65" s="1678">
        <f t="shared" ref="VA65" si="8473">(VA59-VA61)*$C$64*$C$65</f>
        <v>0</v>
      </c>
      <c r="VC65" s="1678">
        <f t="shared" ref="VC65" si="8474">(VC59-VC61)*$C$64*$C$65</f>
        <v>0</v>
      </c>
      <c r="VE65" s="1678">
        <f t="shared" ref="VE65" si="8475">(VE59-VE61)*$C$64*$C$65</f>
        <v>0</v>
      </c>
      <c r="VG65" s="1678">
        <f t="shared" ref="VG65" si="8476">(VG59-VG61)*$C$64*$C$65</f>
        <v>0</v>
      </c>
      <c r="VI65" s="1678">
        <f t="shared" ref="VI65" si="8477">(VI59-VI61)*$C$64*$C$65</f>
        <v>0</v>
      </c>
      <c r="VK65" s="1678">
        <f t="shared" ref="VK65" si="8478">(VK59-VK61)*$C$64*$C$65</f>
        <v>0</v>
      </c>
      <c r="VM65" s="1678">
        <f t="shared" ref="VM65" si="8479">(VM59-VM61)*$C$64*$C$65</f>
        <v>0</v>
      </c>
      <c r="VO65" s="1678">
        <f t="shared" ref="VO65" si="8480">(VO59-VO61)*$C$64*$C$65</f>
        <v>0</v>
      </c>
      <c r="VQ65" s="1678">
        <f t="shared" ref="VQ65" si="8481">(VQ59-VQ61)*$C$64*$C$65</f>
        <v>0</v>
      </c>
      <c r="VS65" s="1678">
        <f t="shared" ref="VS65" si="8482">(VS59-VS61)*$C$64*$C$65</f>
        <v>0</v>
      </c>
      <c r="VU65" s="1678">
        <f t="shared" ref="VU65" si="8483">(VU59-VU61)*$C$64*$C$65</f>
        <v>0</v>
      </c>
      <c r="VW65" s="1678">
        <f t="shared" ref="VW65" si="8484">(VW59-VW61)*$C$64*$C$65</f>
        <v>0</v>
      </c>
      <c r="VY65" s="1678">
        <f t="shared" ref="VY65" si="8485">(VY59-VY61)*$C$64*$C$65</f>
        <v>0</v>
      </c>
      <c r="WA65" s="1678">
        <f t="shared" ref="WA65" si="8486">(WA59-WA61)*$C$64*$C$65</f>
        <v>0</v>
      </c>
      <c r="WC65" s="1678">
        <f t="shared" ref="WC65" si="8487">(WC59-WC61)*$C$64*$C$65</f>
        <v>0</v>
      </c>
      <c r="WE65" s="1678">
        <f t="shared" ref="WE65" si="8488">(WE59-WE61)*$C$64*$C$65</f>
        <v>0</v>
      </c>
      <c r="WG65" s="1678">
        <f t="shared" ref="WG65" si="8489">(WG59-WG61)*$C$64*$C$65</f>
        <v>0</v>
      </c>
      <c r="WI65" s="1678">
        <f t="shared" ref="WI65" si="8490">(WI59-WI61)*$C$64*$C$65</f>
        <v>0</v>
      </c>
      <c r="WK65" s="1678">
        <f t="shared" ref="WK65" si="8491">(WK59-WK61)*$C$64*$C$65</f>
        <v>0</v>
      </c>
      <c r="WM65" s="1678">
        <f t="shared" ref="WM65" si="8492">(WM59-WM61)*$C$64*$C$65</f>
        <v>0</v>
      </c>
      <c r="WO65" s="1678">
        <f t="shared" ref="WO65" si="8493">(WO59-WO61)*$C$64*$C$65</f>
        <v>0</v>
      </c>
      <c r="WQ65" s="1678">
        <f t="shared" ref="WQ65" si="8494">(WQ59-WQ61)*$C$64*$C$65</f>
        <v>0</v>
      </c>
      <c r="WS65" s="1678">
        <f t="shared" ref="WS65" si="8495">(WS59-WS61)*$C$64*$C$65</f>
        <v>0</v>
      </c>
      <c r="WU65" s="1678">
        <f t="shared" ref="WU65" si="8496">(WU59-WU61)*$C$64*$C$65</f>
        <v>0</v>
      </c>
      <c r="WW65" s="1678">
        <f t="shared" ref="WW65" si="8497">(WW59-WW61)*$C$64*$C$65</f>
        <v>0</v>
      </c>
      <c r="WY65" s="1678">
        <f t="shared" ref="WY65" si="8498">(WY59-WY61)*$C$64*$C$65</f>
        <v>0</v>
      </c>
      <c r="XA65" s="1678">
        <f t="shared" ref="XA65" si="8499">(XA59-XA61)*$C$64*$C$65</f>
        <v>0</v>
      </c>
      <c r="XC65" s="1678">
        <f t="shared" ref="XC65" si="8500">(XC59-XC61)*$C$64*$C$65</f>
        <v>0</v>
      </c>
      <c r="XE65" s="1678">
        <f t="shared" ref="XE65" si="8501">(XE59-XE61)*$C$64*$C$65</f>
        <v>0</v>
      </c>
      <c r="XG65" s="1678">
        <f t="shared" ref="XG65" si="8502">(XG59-XG61)*$C$64*$C$65</f>
        <v>0</v>
      </c>
      <c r="XI65" s="1678">
        <f t="shared" ref="XI65" si="8503">(XI59-XI61)*$C$64*$C$65</f>
        <v>0</v>
      </c>
      <c r="XK65" s="1678">
        <f t="shared" ref="XK65" si="8504">(XK59-XK61)*$C$64*$C$65</f>
        <v>0</v>
      </c>
      <c r="XM65" s="1678">
        <f t="shared" ref="XM65" si="8505">(XM59-XM61)*$C$64*$C$65</f>
        <v>0</v>
      </c>
      <c r="XO65" s="1678">
        <f t="shared" ref="XO65" si="8506">(XO59-XO61)*$C$64*$C$65</f>
        <v>0</v>
      </c>
      <c r="XQ65" s="1678">
        <f t="shared" ref="XQ65" si="8507">(XQ59-XQ61)*$C$64*$C$65</f>
        <v>0</v>
      </c>
      <c r="XS65" s="1678">
        <f t="shared" ref="XS65" si="8508">(XS59-XS61)*$C$64*$C$65</f>
        <v>0</v>
      </c>
      <c r="XU65" s="1678">
        <f t="shared" ref="XU65" si="8509">(XU59-XU61)*$C$64*$C$65</f>
        <v>0</v>
      </c>
      <c r="XW65" s="1678">
        <f t="shared" ref="XW65" si="8510">(XW59-XW61)*$C$64*$C$65</f>
        <v>0</v>
      </c>
      <c r="XY65" s="1678">
        <f t="shared" ref="XY65" si="8511">(XY59-XY61)*$C$64*$C$65</f>
        <v>0</v>
      </c>
      <c r="YA65" s="1678">
        <f t="shared" ref="YA65" si="8512">(YA59-YA61)*$C$64*$C$65</f>
        <v>0</v>
      </c>
      <c r="YC65" s="1678">
        <f t="shared" ref="YC65" si="8513">(YC59-YC61)*$C$64*$C$65</f>
        <v>0</v>
      </c>
      <c r="YE65" s="1678">
        <f t="shared" ref="YE65" si="8514">(YE59-YE61)*$C$64*$C$65</f>
        <v>0</v>
      </c>
      <c r="YG65" s="1678">
        <f t="shared" ref="YG65" si="8515">(YG59-YG61)*$C$64*$C$65</f>
        <v>0</v>
      </c>
      <c r="YI65" s="1678">
        <f t="shared" ref="YI65" si="8516">(YI59-YI61)*$C$64*$C$65</f>
        <v>0</v>
      </c>
      <c r="YK65" s="1678">
        <f t="shared" ref="YK65" si="8517">(YK59-YK61)*$C$64*$C$65</f>
        <v>0</v>
      </c>
      <c r="YM65" s="1678">
        <f t="shared" ref="YM65" si="8518">(YM59-YM61)*$C$64*$C$65</f>
        <v>0</v>
      </c>
      <c r="YO65" s="1678">
        <f t="shared" ref="YO65" si="8519">(YO59-YO61)*$C$64*$C$65</f>
        <v>0</v>
      </c>
      <c r="YQ65" s="1678">
        <f t="shared" ref="YQ65" si="8520">(YQ59-YQ61)*$C$64*$C$65</f>
        <v>0</v>
      </c>
      <c r="YS65" s="1678">
        <f t="shared" ref="YS65" si="8521">(YS59-YS61)*$C$64*$C$65</f>
        <v>0</v>
      </c>
      <c r="YU65" s="1678">
        <f t="shared" ref="YU65" si="8522">(YU59-YU61)*$C$64*$C$65</f>
        <v>0</v>
      </c>
      <c r="YW65" s="1678">
        <f t="shared" ref="YW65" si="8523">(YW59-YW61)*$C$64*$C$65</f>
        <v>0</v>
      </c>
      <c r="YY65" s="1678">
        <f t="shared" ref="YY65" si="8524">(YY59-YY61)*$C$64*$C$65</f>
        <v>0</v>
      </c>
      <c r="ZA65" s="1678">
        <f t="shared" ref="ZA65" si="8525">(ZA59-ZA61)*$C$64*$C$65</f>
        <v>0</v>
      </c>
      <c r="ZC65" s="1678">
        <f t="shared" ref="ZC65" si="8526">(ZC59-ZC61)*$C$64*$C$65</f>
        <v>0</v>
      </c>
      <c r="ZE65" s="1678">
        <f t="shared" ref="ZE65" si="8527">(ZE59-ZE61)*$C$64*$C$65</f>
        <v>0</v>
      </c>
      <c r="ZG65" s="1678">
        <f t="shared" ref="ZG65" si="8528">(ZG59-ZG61)*$C$64*$C$65</f>
        <v>0</v>
      </c>
      <c r="ZI65" s="1678">
        <f t="shared" ref="ZI65" si="8529">(ZI59-ZI61)*$C$64*$C$65</f>
        <v>0</v>
      </c>
      <c r="ZK65" s="1678">
        <f t="shared" ref="ZK65" si="8530">(ZK59-ZK61)*$C$64*$C$65</f>
        <v>0</v>
      </c>
      <c r="ZM65" s="1678">
        <f t="shared" ref="ZM65" si="8531">(ZM59-ZM61)*$C$64*$C$65</f>
        <v>0</v>
      </c>
      <c r="ZO65" s="1678">
        <f t="shared" ref="ZO65" si="8532">(ZO59-ZO61)*$C$64*$C$65</f>
        <v>0</v>
      </c>
      <c r="ZQ65" s="1678">
        <f t="shared" ref="ZQ65" si="8533">(ZQ59-ZQ61)*$C$64*$C$65</f>
        <v>0</v>
      </c>
      <c r="ZS65" s="1678">
        <f t="shared" ref="ZS65" si="8534">(ZS59-ZS61)*$C$64*$C$65</f>
        <v>0</v>
      </c>
      <c r="ZU65" s="1678">
        <f t="shared" ref="ZU65" si="8535">(ZU59-ZU61)*$C$64*$C$65</f>
        <v>0</v>
      </c>
      <c r="ZW65" s="1678">
        <f t="shared" ref="ZW65" si="8536">(ZW59-ZW61)*$C$64*$C$65</f>
        <v>0</v>
      </c>
      <c r="ZY65" s="1678">
        <f t="shared" ref="ZY65" si="8537">(ZY59-ZY61)*$C$64*$C$65</f>
        <v>0</v>
      </c>
      <c r="AAA65" s="1678">
        <f t="shared" ref="AAA65" si="8538">(AAA59-AAA61)*$C$64*$C$65</f>
        <v>0</v>
      </c>
      <c r="AAC65" s="1678">
        <f t="shared" ref="AAC65" si="8539">(AAC59-AAC61)*$C$64*$C$65</f>
        <v>0</v>
      </c>
      <c r="AAE65" s="1678">
        <f t="shared" ref="AAE65" si="8540">(AAE59-AAE61)*$C$64*$C$65</f>
        <v>0</v>
      </c>
      <c r="AAG65" s="1678">
        <f t="shared" ref="AAG65" si="8541">(AAG59-AAG61)*$C$64*$C$65</f>
        <v>0</v>
      </c>
      <c r="AAI65" s="1678">
        <f t="shared" ref="AAI65" si="8542">(AAI59-AAI61)*$C$64*$C$65</f>
        <v>0</v>
      </c>
      <c r="AAK65" s="1678">
        <f t="shared" ref="AAK65" si="8543">(AAK59-AAK61)*$C$64*$C$65</f>
        <v>0</v>
      </c>
      <c r="AAM65" s="1678">
        <f t="shared" ref="AAM65" si="8544">(AAM59-AAM61)*$C$64*$C$65</f>
        <v>0</v>
      </c>
      <c r="AAO65" s="1678">
        <f t="shared" ref="AAO65" si="8545">(AAO59-AAO61)*$C$64*$C$65</f>
        <v>0</v>
      </c>
      <c r="AAQ65" s="1678">
        <f t="shared" ref="AAQ65" si="8546">(AAQ59-AAQ61)*$C$64*$C$65</f>
        <v>0</v>
      </c>
      <c r="AAS65" s="1678">
        <f t="shared" ref="AAS65" si="8547">(AAS59-AAS61)*$C$64*$C$65</f>
        <v>0</v>
      </c>
      <c r="AAU65" s="1678">
        <f t="shared" ref="AAU65" si="8548">(AAU59-AAU61)*$C$64*$C$65</f>
        <v>0</v>
      </c>
      <c r="AAW65" s="1678">
        <f t="shared" ref="AAW65" si="8549">(AAW59-AAW61)*$C$64*$C$65</f>
        <v>0</v>
      </c>
      <c r="AAY65" s="1678">
        <f t="shared" ref="AAY65" si="8550">(AAY59-AAY61)*$C$64*$C$65</f>
        <v>0</v>
      </c>
      <c r="ABA65" s="1678">
        <f t="shared" ref="ABA65" si="8551">(ABA59-ABA61)*$C$64*$C$65</f>
        <v>0</v>
      </c>
      <c r="ABC65" s="1678">
        <f t="shared" ref="ABC65" si="8552">(ABC59-ABC61)*$C$64*$C$65</f>
        <v>0</v>
      </c>
      <c r="ABE65" s="1678">
        <f t="shared" ref="ABE65" si="8553">(ABE59-ABE61)*$C$64*$C$65</f>
        <v>0</v>
      </c>
      <c r="ABG65" s="1678">
        <f t="shared" ref="ABG65" si="8554">(ABG59-ABG61)*$C$64*$C$65</f>
        <v>0</v>
      </c>
      <c r="ABI65" s="1678">
        <f t="shared" ref="ABI65" si="8555">(ABI59-ABI61)*$C$64*$C$65</f>
        <v>0</v>
      </c>
      <c r="ABK65" s="1678">
        <f t="shared" ref="ABK65" si="8556">(ABK59-ABK61)*$C$64*$C$65</f>
        <v>0</v>
      </c>
      <c r="ABM65" s="1678">
        <f t="shared" ref="ABM65" si="8557">(ABM59-ABM61)*$C$64*$C$65</f>
        <v>0</v>
      </c>
      <c r="ABO65" s="1678">
        <f t="shared" ref="ABO65" si="8558">(ABO59-ABO61)*$C$64*$C$65</f>
        <v>0</v>
      </c>
      <c r="ABQ65" s="1678">
        <f t="shared" ref="ABQ65" si="8559">(ABQ59-ABQ61)*$C$64*$C$65</f>
        <v>0</v>
      </c>
      <c r="ABS65" s="1678">
        <f t="shared" ref="ABS65" si="8560">(ABS59-ABS61)*$C$64*$C$65</f>
        <v>0</v>
      </c>
      <c r="ABU65" s="1678">
        <f t="shared" ref="ABU65" si="8561">(ABU59-ABU61)*$C$64*$C$65</f>
        <v>0</v>
      </c>
      <c r="ABW65" s="1678">
        <f t="shared" ref="ABW65" si="8562">(ABW59-ABW61)*$C$64*$C$65</f>
        <v>0</v>
      </c>
      <c r="ABY65" s="1678">
        <f t="shared" ref="ABY65" si="8563">(ABY59-ABY61)*$C$64*$C$65</f>
        <v>0</v>
      </c>
      <c r="ACA65" s="1678">
        <f t="shared" ref="ACA65" si="8564">(ACA59-ACA61)*$C$64*$C$65</f>
        <v>0</v>
      </c>
      <c r="ACC65" s="1678">
        <f t="shared" ref="ACC65" si="8565">(ACC59-ACC61)*$C$64*$C$65</f>
        <v>0</v>
      </c>
      <c r="ACE65" s="1678">
        <f t="shared" ref="ACE65" si="8566">(ACE59-ACE61)*$C$64*$C$65</f>
        <v>0</v>
      </c>
      <c r="ACG65" s="1678">
        <f t="shared" ref="ACG65" si="8567">(ACG59-ACG61)*$C$64*$C$65</f>
        <v>0</v>
      </c>
      <c r="ACI65" s="1678">
        <f t="shared" ref="ACI65" si="8568">(ACI59-ACI61)*$C$64*$C$65</f>
        <v>0</v>
      </c>
      <c r="ACK65" s="1678">
        <f t="shared" ref="ACK65" si="8569">(ACK59-ACK61)*$C$64*$C$65</f>
        <v>0</v>
      </c>
      <c r="ACM65" s="1678">
        <f t="shared" ref="ACM65" si="8570">(ACM59-ACM61)*$C$64*$C$65</f>
        <v>0</v>
      </c>
      <c r="ACO65" s="1678">
        <f t="shared" ref="ACO65" si="8571">(ACO59-ACO61)*$C$64*$C$65</f>
        <v>0</v>
      </c>
      <c r="ACQ65" s="1678">
        <f t="shared" ref="ACQ65" si="8572">(ACQ59-ACQ61)*$C$64*$C$65</f>
        <v>0</v>
      </c>
      <c r="ACS65" s="1678">
        <f t="shared" ref="ACS65" si="8573">(ACS59-ACS61)*$C$64*$C$65</f>
        <v>0</v>
      </c>
      <c r="ACU65" s="1678">
        <f t="shared" ref="ACU65" si="8574">(ACU59-ACU61)*$C$64*$C$65</f>
        <v>0</v>
      </c>
      <c r="ACW65" s="1678">
        <f t="shared" ref="ACW65" si="8575">(ACW59-ACW61)*$C$64*$C$65</f>
        <v>0</v>
      </c>
      <c r="ACY65" s="1678">
        <f t="shared" ref="ACY65" si="8576">(ACY59-ACY61)*$C$64*$C$65</f>
        <v>0</v>
      </c>
      <c r="ADA65" s="1678">
        <f t="shared" ref="ADA65" si="8577">(ADA59-ADA61)*$C$64*$C$65</f>
        <v>0</v>
      </c>
      <c r="ADC65" s="1678">
        <f t="shared" ref="ADC65" si="8578">(ADC59-ADC61)*$C$64*$C$65</f>
        <v>0</v>
      </c>
      <c r="ADE65" s="1678">
        <f t="shared" ref="ADE65" si="8579">(ADE59-ADE61)*$C$64*$C$65</f>
        <v>0</v>
      </c>
      <c r="ADG65" s="1678">
        <f t="shared" ref="ADG65" si="8580">(ADG59-ADG61)*$C$64*$C$65</f>
        <v>0</v>
      </c>
      <c r="ADI65" s="1678">
        <f t="shared" ref="ADI65" si="8581">(ADI59-ADI61)*$C$64*$C$65</f>
        <v>0</v>
      </c>
      <c r="ADK65" s="1678">
        <f t="shared" ref="ADK65" si="8582">(ADK59-ADK61)*$C$64*$C$65</f>
        <v>0</v>
      </c>
      <c r="ADM65" s="1678">
        <f t="shared" ref="ADM65" si="8583">(ADM59-ADM61)*$C$64*$C$65</f>
        <v>0</v>
      </c>
      <c r="ADO65" s="1678">
        <f t="shared" ref="ADO65" si="8584">(ADO59-ADO61)*$C$64*$C$65</f>
        <v>0</v>
      </c>
      <c r="ADQ65" s="1678">
        <f t="shared" ref="ADQ65" si="8585">(ADQ59-ADQ61)*$C$64*$C$65</f>
        <v>0</v>
      </c>
      <c r="ADS65" s="1678">
        <f t="shared" ref="ADS65" si="8586">(ADS59-ADS61)*$C$64*$C$65</f>
        <v>0</v>
      </c>
      <c r="ADU65" s="1678">
        <f t="shared" ref="ADU65" si="8587">(ADU59-ADU61)*$C$64*$C$65</f>
        <v>0</v>
      </c>
      <c r="ADW65" s="1678">
        <f t="shared" ref="ADW65" si="8588">(ADW59-ADW61)*$C$64*$C$65</f>
        <v>0</v>
      </c>
      <c r="ADY65" s="1678">
        <f t="shared" ref="ADY65" si="8589">(ADY59-ADY61)*$C$64*$C$65</f>
        <v>0</v>
      </c>
      <c r="AEA65" s="1678">
        <f t="shared" ref="AEA65" si="8590">(AEA59-AEA61)*$C$64*$C$65</f>
        <v>0</v>
      </c>
      <c r="AEC65" s="1678">
        <f t="shared" ref="AEC65" si="8591">(AEC59-AEC61)*$C$64*$C$65</f>
        <v>0</v>
      </c>
      <c r="AEE65" s="1678">
        <f t="shared" ref="AEE65" si="8592">(AEE59-AEE61)*$C$64*$C$65</f>
        <v>0</v>
      </c>
      <c r="AEG65" s="1678">
        <f t="shared" ref="AEG65" si="8593">(AEG59-AEG61)*$C$64*$C$65</f>
        <v>0</v>
      </c>
      <c r="AEI65" s="1678">
        <f t="shared" ref="AEI65" si="8594">(AEI59-AEI61)*$C$64*$C$65</f>
        <v>0</v>
      </c>
      <c r="AEK65" s="1678">
        <f t="shared" ref="AEK65" si="8595">(AEK59-AEK61)*$C$64*$C$65</f>
        <v>0</v>
      </c>
      <c r="AEM65" s="1678">
        <f t="shared" ref="AEM65" si="8596">(AEM59-AEM61)*$C$64*$C$65</f>
        <v>0</v>
      </c>
      <c r="AEO65" s="1678">
        <f t="shared" ref="AEO65" si="8597">(AEO59-AEO61)*$C$64*$C$65</f>
        <v>0</v>
      </c>
      <c r="AEQ65" s="1678">
        <f t="shared" ref="AEQ65" si="8598">(AEQ59-AEQ61)*$C$64*$C$65</f>
        <v>0</v>
      </c>
      <c r="AES65" s="1678">
        <f t="shared" ref="AES65" si="8599">(AES59-AES61)*$C$64*$C$65</f>
        <v>0</v>
      </c>
      <c r="AEU65" s="1678">
        <f t="shared" ref="AEU65" si="8600">(AEU59-AEU61)*$C$64*$C$65</f>
        <v>0</v>
      </c>
      <c r="AEW65" s="1678">
        <f t="shared" ref="AEW65" si="8601">(AEW59-AEW61)*$C$64*$C$65</f>
        <v>0</v>
      </c>
      <c r="AEY65" s="1678">
        <f t="shared" ref="AEY65" si="8602">(AEY59-AEY61)*$C$64*$C$65</f>
        <v>0</v>
      </c>
      <c r="AFA65" s="1678">
        <f t="shared" ref="AFA65" si="8603">(AFA59-AFA61)*$C$64*$C$65</f>
        <v>0</v>
      </c>
      <c r="AFC65" s="1678">
        <f t="shared" ref="AFC65" si="8604">(AFC59-AFC61)*$C$64*$C$65</f>
        <v>0</v>
      </c>
      <c r="AFE65" s="1678">
        <f t="shared" ref="AFE65" si="8605">(AFE59-AFE61)*$C$64*$C$65</f>
        <v>0</v>
      </c>
      <c r="AFG65" s="1678">
        <f t="shared" ref="AFG65" si="8606">(AFG59-AFG61)*$C$64*$C$65</f>
        <v>0</v>
      </c>
      <c r="AFI65" s="1678">
        <f t="shared" ref="AFI65" si="8607">(AFI59-AFI61)*$C$64*$C$65</f>
        <v>0</v>
      </c>
      <c r="AFK65" s="1678">
        <f t="shared" ref="AFK65" si="8608">(AFK59-AFK61)*$C$64*$C$65</f>
        <v>0</v>
      </c>
      <c r="AFM65" s="1678">
        <f t="shared" ref="AFM65" si="8609">(AFM59-AFM61)*$C$64*$C$65</f>
        <v>0</v>
      </c>
      <c r="AFO65" s="1678">
        <f t="shared" ref="AFO65" si="8610">(AFO59-AFO61)*$C$64*$C$65</f>
        <v>0</v>
      </c>
      <c r="AFQ65" s="1678">
        <f t="shared" ref="AFQ65" si="8611">(AFQ59-AFQ61)*$C$64*$C$65</f>
        <v>0</v>
      </c>
      <c r="AFS65" s="1678">
        <f t="shared" ref="AFS65" si="8612">(AFS59-AFS61)*$C$64*$C$65</f>
        <v>0</v>
      </c>
      <c r="AFU65" s="1678">
        <f t="shared" ref="AFU65" si="8613">(AFU59-AFU61)*$C$64*$C$65</f>
        <v>0</v>
      </c>
      <c r="AFW65" s="1678">
        <f t="shared" ref="AFW65" si="8614">(AFW59-AFW61)*$C$64*$C$65</f>
        <v>0</v>
      </c>
      <c r="AFY65" s="1678">
        <f t="shared" ref="AFY65" si="8615">(AFY59-AFY61)*$C$64*$C$65</f>
        <v>0</v>
      </c>
      <c r="AGA65" s="1678">
        <f t="shared" ref="AGA65" si="8616">(AGA59-AGA61)*$C$64*$C$65</f>
        <v>0</v>
      </c>
      <c r="AGC65" s="1678">
        <f t="shared" ref="AGC65" si="8617">(AGC59-AGC61)*$C$64*$C$65</f>
        <v>0</v>
      </c>
      <c r="AGE65" s="1678">
        <f t="shared" ref="AGE65" si="8618">(AGE59-AGE61)*$C$64*$C$65</f>
        <v>0</v>
      </c>
      <c r="AGG65" s="1678">
        <f t="shared" ref="AGG65" si="8619">(AGG59-AGG61)*$C$64*$C$65</f>
        <v>0</v>
      </c>
      <c r="AGI65" s="1678">
        <f t="shared" ref="AGI65" si="8620">(AGI59-AGI61)*$C$64*$C$65</f>
        <v>0</v>
      </c>
      <c r="AGK65" s="1678">
        <f t="shared" ref="AGK65" si="8621">(AGK59-AGK61)*$C$64*$C$65</f>
        <v>0</v>
      </c>
      <c r="AGM65" s="1678">
        <f t="shared" ref="AGM65" si="8622">(AGM59-AGM61)*$C$64*$C$65</f>
        <v>0</v>
      </c>
      <c r="AGO65" s="1678">
        <f t="shared" ref="AGO65" si="8623">(AGO59-AGO61)*$C$64*$C$65</f>
        <v>0</v>
      </c>
      <c r="AGQ65" s="1678">
        <f t="shared" ref="AGQ65" si="8624">(AGQ59-AGQ61)*$C$64*$C$65</f>
        <v>0</v>
      </c>
      <c r="AGS65" s="1678">
        <f t="shared" ref="AGS65" si="8625">(AGS59-AGS61)*$C$64*$C$65</f>
        <v>0</v>
      </c>
      <c r="AGU65" s="1678">
        <f t="shared" ref="AGU65" si="8626">(AGU59-AGU61)*$C$64*$C$65</f>
        <v>0</v>
      </c>
      <c r="AGW65" s="1678">
        <f t="shared" ref="AGW65" si="8627">(AGW59-AGW61)*$C$64*$C$65</f>
        <v>0</v>
      </c>
      <c r="AGY65" s="1678">
        <f t="shared" ref="AGY65" si="8628">(AGY59-AGY61)*$C$64*$C$65</f>
        <v>0</v>
      </c>
      <c r="AHA65" s="1678">
        <f t="shared" ref="AHA65" si="8629">(AHA59-AHA61)*$C$64*$C$65</f>
        <v>0</v>
      </c>
      <c r="AHC65" s="1678">
        <f t="shared" ref="AHC65" si="8630">(AHC59-AHC61)*$C$64*$C$65</f>
        <v>0</v>
      </c>
      <c r="AHE65" s="1678">
        <f t="shared" ref="AHE65" si="8631">(AHE59-AHE61)*$C$64*$C$65</f>
        <v>0</v>
      </c>
      <c r="AHG65" s="1678">
        <f t="shared" ref="AHG65" si="8632">(AHG59-AHG61)*$C$64*$C$65</f>
        <v>0</v>
      </c>
      <c r="AHI65" s="1678">
        <f t="shared" ref="AHI65" si="8633">(AHI59-AHI61)*$C$64*$C$65</f>
        <v>0</v>
      </c>
      <c r="AHK65" s="1678">
        <f t="shared" ref="AHK65" si="8634">(AHK59-AHK61)*$C$64*$C$65</f>
        <v>0</v>
      </c>
      <c r="AHM65" s="1678">
        <f t="shared" ref="AHM65" si="8635">(AHM59-AHM61)*$C$64*$C$65</f>
        <v>0</v>
      </c>
      <c r="AHO65" s="1678">
        <f t="shared" ref="AHO65" si="8636">(AHO59-AHO61)*$C$64*$C$65</f>
        <v>0</v>
      </c>
      <c r="AHQ65" s="1678">
        <f t="shared" ref="AHQ65" si="8637">(AHQ59-AHQ61)*$C$64*$C$65</f>
        <v>0</v>
      </c>
      <c r="AHS65" s="1678">
        <f t="shared" ref="AHS65" si="8638">(AHS59-AHS61)*$C$64*$C$65</f>
        <v>0</v>
      </c>
      <c r="AHU65" s="1678">
        <f t="shared" ref="AHU65" si="8639">(AHU59-AHU61)*$C$64*$C$65</f>
        <v>0</v>
      </c>
      <c r="AHW65" s="1678">
        <f t="shared" ref="AHW65" si="8640">(AHW59-AHW61)*$C$64*$C$65</f>
        <v>0</v>
      </c>
      <c r="AHY65" s="1678">
        <f t="shared" ref="AHY65" si="8641">(AHY59-AHY61)*$C$64*$C$65</f>
        <v>0</v>
      </c>
      <c r="AIA65" s="1678">
        <f t="shared" ref="AIA65" si="8642">(AIA59-AIA61)*$C$64*$C$65</f>
        <v>0</v>
      </c>
      <c r="AIC65" s="1678">
        <f t="shared" ref="AIC65" si="8643">(AIC59-AIC61)*$C$64*$C$65</f>
        <v>0</v>
      </c>
      <c r="AIE65" s="1678">
        <f t="shared" ref="AIE65" si="8644">(AIE59-AIE61)*$C$64*$C$65</f>
        <v>0</v>
      </c>
      <c r="AIG65" s="1678">
        <f t="shared" ref="AIG65" si="8645">(AIG59-AIG61)*$C$64*$C$65</f>
        <v>0</v>
      </c>
      <c r="AII65" s="1678">
        <f t="shared" ref="AII65" si="8646">(AII59-AII61)*$C$64*$C$65</f>
        <v>0</v>
      </c>
      <c r="AIK65" s="1678">
        <f t="shared" ref="AIK65" si="8647">(AIK59-AIK61)*$C$64*$C$65</f>
        <v>0</v>
      </c>
      <c r="AIM65" s="1678">
        <f t="shared" ref="AIM65" si="8648">(AIM59-AIM61)*$C$64*$C$65</f>
        <v>0</v>
      </c>
      <c r="AIO65" s="1678">
        <f t="shared" ref="AIO65" si="8649">(AIO59-AIO61)*$C$64*$C$65</f>
        <v>0</v>
      </c>
      <c r="AIQ65" s="1678">
        <f t="shared" ref="AIQ65" si="8650">(AIQ59-AIQ61)*$C$64*$C$65</f>
        <v>0</v>
      </c>
      <c r="AIS65" s="1678">
        <f t="shared" ref="AIS65" si="8651">(AIS59-AIS61)*$C$64*$C$65</f>
        <v>0</v>
      </c>
      <c r="AIU65" s="1678">
        <f t="shared" ref="AIU65" si="8652">(AIU59-AIU61)*$C$64*$C$65</f>
        <v>0</v>
      </c>
      <c r="AIW65" s="1678">
        <f t="shared" ref="AIW65" si="8653">(AIW59-AIW61)*$C$64*$C$65</f>
        <v>0</v>
      </c>
      <c r="AIY65" s="1678">
        <f t="shared" ref="AIY65" si="8654">(AIY59-AIY61)*$C$64*$C$65</f>
        <v>0</v>
      </c>
      <c r="AJA65" s="1678">
        <f t="shared" ref="AJA65" si="8655">(AJA59-AJA61)*$C$64*$C$65</f>
        <v>0</v>
      </c>
      <c r="AJC65" s="1678">
        <f t="shared" ref="AJC65" si="8656">(AJC59-AJC61)*$C$64*$C$65</f>
        <v>0</v>
      </c>
      <c r="AJE65" s="1678">
        <f t="shared" ref="AJE65" si="8657">(AJE59-AJE61)*$C$64*$C$65</f>
        <v>0</v>
      </c>
      <c r="AJG65" s="1678">
        <f t="shared" ref="AJG65" si="8658">(AJG59-AJG61)*$C$64*$C$65</f>
        <v>0</v>
      </c>
      <c r="AJI65" s="1678">
        <f t="shared" ref="AJI65" si="8659">(AJI59-AJI61)*$C$64*$C$65</f>
        <v>0</v>
      </c>
      <c r="AJK65" s="1678">
        <f t="shared" ref="AJK65" si="8660">(AJK59-AJK61)*$C$64*$C$65</f>
        <v>0</v>
      </c>
      <c r="AJM65" s="1678">
        <f t="shared" ref="AJM65" si="8661">(AJM59-AJM61)*$C$64*$C$65</f>
        <v>0</v>
      </c>
      <c r="AJO65" s="1678">
        <f t="shared" ref="AJO65" si="8662">(AJO59-AJO61)*$C$64*$C$65</f>
        <v>0</v>
      </c>
      <c r="AJQ65" s="1678">
        <f t="shared" ref="AJQ65" si="8663">(AJQ59-AJQ61)*$C$64*$C$65</f>
        <v>0</v>
      </c>
      <c r="AJS65" s="1678">
        <f t="shared" ref="AJS65" si="8664">(AJS59-AJS61)*$C$64*$C$65</f>
        <v>0</v>
      </c>
      <c r="AJU65" s="1678">
        <f t="shared" ref="AJU65" si="8665">(AJU59-AJU61)*$C$64*$C$65</f>
        <v>0</v>
      </c>
      <c r="AJW65" s="1678">
        <f t="shared" ref="AJW65" si="8666">(AJW59-AJW61)*$C$64*$C$65</f>
        <v>0</v>
      </c>
      <c r="AJY65" s="1678">
        <f t="shared" ref="AJY65" si="8667">(AJY59-AJY61)*$C$64*$C$65</f>
        <v>0</v>
      </c>
      <c r="AKA65" s="1678">
        <f t="shared" ref="AKA65" si="8668">(AKA59-AKA61)*$C$64*$C$65</f>
        <v>0</v>
      </c>
      <c r="AKC65" s="1678">
        <f t="shared" ref="AKC65" si="8669">(AKC59-AKC61)*$C$64*$C$65</f>
        <v>0</v>
      </c>
      <c r="AKE65" s="1678">
        <f t="shared" ref="AKE65" si="8670">(AKE59-AKE61)*$C$64*$C$65</f>
        <v>0</v>
      </c>
      <c r="AKG65" s="1678">
        <f t="shared" ref="AKG65" si="8671">(AKG59-AKG61)*$C$64*$C$65</f>
        <v>0</v>
      </c>
      <c r="AKI65" s="1678">
        <f t="shared" ref="AKI65" si="8672">(AKI59-AKI61)*$C$64*$C$65</f>
        <v>0</v>
      </c>
      <c r="AKK65" s="1678">
        <f t="shared" ref="AKK65" si="8673">(AKK59-AKK61)*$C$64*$C$65</f>
        <v>0</v>
      </c>
      <c r="AKM65" s="1678">
        <f t="shared" ref="AKM65" si="8674">(AKM59-AKM61)*$C$64*$C$65</f>
        <v>0</v>
      </c>
      <c r="AKO65" s="1678">
        <f t="shared" ref="AKO65" si="8675">(AKO59-AKO61)*$C$64*$C$65</f>
        <v>0</v>
      </c>
      <c r="AKQ65" s="1678">
        <f t="shared" ref="AKQ65" si="8676">(AKQ59-AKQ61)*$C$64*$C$65</f>
        <v>0</v>
      </c>
      <c r="AKS65" s="1678">
        <f t="shared" ref="AKS65" si="8677">(AKS59-AKS61)*$C$64*$C$65</f>
        <v>0</v>
      </c>
      <c r="AKU65" s="1678">
        <f t="shared" ref="AKU65" si="8678">(AKU59-AKU61)*$C$64*$C$65</f>
        <v>0</v>
      </c>
      <c r="AKW65" s="1678">
        <f t="shared" ref="AKW65" si="8679">(AKW59-AKW61)*$C$64*$C$65</f>
        <v>0</v>
      </c>
      <c r="AKY65" s="1678">
        <f t="shared" ref="AKY65" si="8680">(AKY59-AKY61)*$C$64*$C$65</f>
        <v>0</v>
      </c>
      <c r="ALA65" s="1678">
        <f t="shared" ref="ALA65" si="8681">(ALA59-ALA61)*$C$64*$C$65</f>
        <v>0</v>
      </c>
      <c r="ALC65" s="1678">
        <f t="shared" ref="ALC65" si="8682">(ALC59-ALC61)*$C$64*$C$65</f>
        <v>0</v>
      </c>
      <c r="ALE65" s="1678">
        <f t="shared" ref="ALE65" si="8683">(ALE59-ALE61)*$C$64*$C$65</f>
        <v>0</v>
      </c>
      <c r="ALG65" s="1678">
        <f t="shared" ref="ALG65" si="8684">(ALG59-ALG61)*$C$64*$C$65</f>
        <v>0</v>
      </c>
      <c r="ALI65" s="1678">
        <f t="shared" ref="ALI65" si="8685">(ALI59-ALI61)*$C$64*$C$65</f>
        <v>0</v>
      </c>
      <c r="ALK65" s="1678">
        <f t="shared" ref="ALK65" si="8686">(ALK59-ALK61)*$C$64*$C$65</f>
        <v>0</v>
      </c>
      <c r="ALM65" s="1678">
        <f t="shared" ref="ALM65" si="8687">(ALM59-ALM61)*$C$64*$C$65</f>
        <v>0</v>
      </c>
      <c r="ALO65" s="1678">
        <f t="shared" ref="ALO65" si="8688">(ALO59-ALO61)*$C$64*$C$65</f>
        <v>0</v>
      </c>
      <c r="ALQ65" s="1678">
        <f t="shared" ref="ALQ65" si="8689">(ALQ59-ALQ61)*$C$64*$C$65</f>
        <v>0</v>
      </c>
      <c r="ALS65" s="1678">
        <f t="shared" ref="ALS65" si="8690">(ALS59-ALS61)*$C$64*$C$65</f>
        <v>0</v>
      </c>
      <c r="ALU65" s="1678">
        <f t="shared" ref="ALU65" si="8691">(ALU59-ALU61)*$C$64*$C$65</f>
        <v>0</v>
      </c>
      <c r="ALW65" s="1678">
        <f t="shared" ref="ALW65" si="8692">(ALW59-ALW61)*$C$64*$C$65</f>
        <v>0</v>
      </c>
      <c r="ALY65" s="1678">
        <f t="shared" ref="ALY65" si="8693">(ALY59-ALY61)*$C$64*$C$65</f>
        <v>0</v>
      </c>
      <c r="AMA65" s="1678">
        <f t="shared" ref="AMA65" si="8694">(AMA59-AMA61)*$C$64*$C$65</f>
        <v>0</v>
      </c>
      <c r="AMC65" s="1678">
        <f t="shared" ref="AMC65" si="8695">(AMC59-AMC61)*$C$64*$C$65</f>
        <v>0</v>
      </c>
      <c r="AME65" s="1678">
        <f t="shared" ref="AME65" si="8696">(AME59-AME61)*$C$64*$C$65</f>
        <v>0</v>
      </c>
      <c r="AMG65" s="1678">
        <f t="shared" ref="AMG65" si="8697">(AMG59-AMG61)*$C$64*$C$65</f>
        <v>0</v>
      </c>
      <c r="AMI65" s="1678">
        <f t="shared" ref="AMI65" si="8698">(AMI59-AMI61)*$C$64*$C$65</f>
        <v>0</v>
      </c>
      <c r="AMK65" s="1678">
        <f t="shared" ref="AMK65" si="8699">(AMK59-AMK61)*$C$64*$C$65</f>
        <v>0</v>
      </c>
      <c r="AMM65" s="1678">
        <f t="shared" ref="AMM65" si="8700">(AMM59-AMM61)*$C$64*$C$65</f>
        <v>0</v>
      </c>
      <c r="AMO65" s="1678">
        <f t="shared" ref="AMO65" si="8701">(AMO59-AMO61)*$C$64*$C$65</f>
        <v>0</v>
      </c>
      <c r="AMQ65" s="1678">
        <f t="shared" ref="AMQ65" si="8702">(AMQ59-AMQ61)*$C$64*$C$65</f>
        <v>0</v>
      </c>
      <c r="AMS65" s="1678">
        <f t="shared" ref="AMS65" si="8703">(AMS59-AMS61)*$C$64*$C$65</f>
        <v>0</v>
      </c>
      <c r="AMU65" s="1678">
        <f t="shared" ref="AMU65" si="8704">(AMU59-AMU61)*$C$64*$C$65</f>
        <v>0</v>
      </c>
      <c r="AMW65" s="1678">
        <f t="shared" ref="AMW65" si="8705">(AMW59-AMW61)*$C$64*$C$65</f>
        <v>0</v>
      </c>
      <c r="AMY65" s="1678">
        <f t="shared" ref="AMY65" si="8706">(AMY59-AMY61)*$C$64*$C$65</f>
        <v>0</v>
      </c>
      <c r="ANA65" s="1678">
        <f t="shared" ref="ANA65" si="8707">(ANA59-ANA61)*$C$64*$C$65</f>
        <v>0</v>
      </c>
      <c r="ANC65" s="1678">
        <f t="shared" ref="ANC65" si="8708">(ANC59-ANC61)*$C$64*$C$65</f>
        <v>0</v>
      </c>
      <c r="ANE65" s="1678">
        <f t="shared" ref="ANE65" si="8709">(ANE59-ANE61)*$C$64*$C$65</f>
        <v>0</v>
      </c>
      <c r="ANG65" s="1678">
        <f t="shared" ref="ANG65" si="8710">(ANG59-ANG61)*$C$64*$C$65</f>
        <v>0</v>
      </c>
      <c r="ANI65" s="1678">
        <f t="shared" ref="ANI65" si="8711">(ANI59-ANI61)*$C$64*$C$65</f>
        <v>0</v>
      </c>
      <c r="ANK65" s="1678">
        <f t="shared" ref="ANK65" si="8712">(ANK59-ANK61)*$C$64*$C$65</f>
        <v>0</v>
      </c>
      <c r="ANM65" s="1678">
        <f t="shared" ref="ANM65" si="8713">(ANM59-ANM61)*$C$64*$C$65</f>
        <v>0</v>
      </c>
      <c r="ANO65" s="1678">
        <f t="shared" ref="ANO65" si="8714">(ANO59-ANO61)*$C$64*$C$65</f>
        <v>0</v>
      </c>
      <c r="ANQ65" s="1678">
        <f t="shared" ref="ANQ65" si="8715">(ANQ59-ANQ61)*$C$64*$C$65</f>
        <v>0</v>
      </c>
      <c r="ANS65" s="1678">
        <f t="shared" ref="ANS65" si="8716">(ANS59-ANS61)*$C$64*$C$65</f>
        <v>0</v>
      </c>
      <c r="ANU65" s="1678">
        <f t="shared" ref="ANU65" si="8717">(ANU59-ANU61)*$C$64*$C$65</f>
        <v>0</v>
      </c>
      <c r="ANW65" s="1678">
        <f t="shared" ref="ANW65" si="8718">(ANW59-ANW61)*$C$64*$C$65</f>
        <v>0</v>
      </c>
      <c r="ANY65" s="1678">
        <f t="shared" ref="ANY65" si="8719">(ANY59-ANY61)*$C$64*$C$65</f>
        <v>0</v>
      </c>
      <c r="AOA65" s="1678">
        <f t="shared" ref="AOA65" si="8720">(AOA59-AOA61)*$C$64*$C$65</f>
        <v>0</v>
      </c>
      <c r="AOC65" s="1678">
        <f t="shared" ref="AOC65" si="8721">(AOC59-AOC61)*$C$64*$C$65</f>
        <v>0</v>
      </c>
      <c r="AOE65" s="1678">
        <f t="shared" ref="AOE65" si="8722">(AOE59-AOE61)*$C$64*$C$65</f>
        <v>0</v>
      </c>
      <c r="AOG65" s="1678">
        <f t="shared" ref="AOG65" si="8723">(AOG59-AOG61)*$C$64*$C$65</f>
        <v>0</v>
      </c>
      <c r="AOI65" s="1678">
        <f t="shared" ref="AOI65" si="8724">(AOI59-AOI61)*$C$64*$C$65</f>
        <v>0</v>
      </c>
      <c r="AOK65" s="1678">
        <f t="shared" ref="AOK65" si="8725">(AOK59-AOK61)*$C$64*$C$65</f>
        <v>0</v>
      </c>
      <c r="AOM65" s="1678">
        <f t="shared" ref="AOM65" si="8726">(AOM59-AOM61)*$C$64*$C$65</f>
        <v>0</v>
      </c>
      <c r="AOO65" s="1678">
        <f t="shared" ref="AOO65" si="8727">(AOO59-AOO61)*$C$64*$C$65</f>
        <v>0</v>
      </c>
      <c r="AOQ65" s="1678">
        <f t="shared" ref="AOQ65" si="8728">(AOQ59-AOQ61)*$C$64*$C$65</f>
        <v>0</v>
      </c>
      <c r="AOS65" s="1678">
        <f t="shared" ref="AOS65" si="8729">(AOS59-AOS61)*$C$64*$C$65</f>
        <v>0</v>
      </c>
      <c r="AOU65" s="1678">
        <f t="shared" ref="AOU65" si="8730">(AOU59-AOU61)*$C$64*$C$65</f>
        <v>0</v>
      </c>
      <c r="AOW65" s="1678">
        <f t="shared" ref="AOW65" si="8731">(AOW59-AOW61)*$C$64*$C$65</f>
        <v>0</v>
      </c>
      <c r="AOY65" s="1678">
        <f t="shared" ref="AOY65" si="8732">(AOY59-AOY61)*$C$64*$C$65</f>
        <v>0</v>
      </c>
      <c r="APA65" s="1678">
        <f t="shared" ref="APA65" si="8733">(APA59-APA61)*$C$64*$C$65</f>
        <v>0</v>
      </c>
      <c r="APC65" s="1678">
        <f t="shared" ref="APC65" si="8734">(APC59-APC61)*$C$64*$C$65</f>
        <v>0</v>
      </c>
      <c r="APE65" s="1678">
        <f t="shared" ref="APE65" si="8735">(APE59-APE61)*$C$64*$C$65</f>
        <v>0</v>
      </c>
      <c r="APG65" s="1678">
        <f t="shared" ref="APG65" si="8736">(APG59-APG61)*$C$64*$C$65</f>
        <v>0</v>
      </c>
      <c r="API65" s="1678">
        <f t="shared" ref="API65" si="8737">(API59-API61)*$C$64*$C$65</f>
        <v>0</v>
      </c>
      <c r="APK65" s="1678">
        <f t="shared" ref="APK65" si="8738">(APK59-APK61)*$C$64*$C$65</f>
        <v>0</v>
      </c>
      <c r="APM65" s="1678">
        <f t="shared" ref="APM65" si="8739">(APM59-APM61)*$C$64*$C$65</f>
        <v>0</v>
      </c>
      <c r="APO65" s="1678">
        <f t="shared" ref="APO65" si="8740">(APO59-APO61)*$C$64*$C$65</f>
        <v>0</v>
      </c>
      <c r="APQ65" s="1678">
        <f t="shared" ref="APQ65" si="8741">(APQ59-APQ61)*$C$64*$C$65</f>
        <v>0</v>
      </c>
      <c r="APS65" s="1678">
        <f t="shared" ref="APS65" si="8742">(APS59-APS61)*$C$64*$C$65</f>
        <v>0</v>
      </c>
      <c r="APU65" s="1678">
        <f t="shared" ref="APU65" si="8743">(APU59-APU61)*$C$64*$C$65</f>
        <v>0</v>
      </c>
      <c r="APW65" s="1678">
        <f t="shared" ref="APW65" si="8744">(APW59-APW61)*$C$64*$C$65</f>
        <v>0</v>
      </c>
      <c r="APY65" s="1678">
        <f t="shared" ref="APY65" si="8745">(APY59-APY61)*$C$64*$C$65</f>
        <v>0</v>
      </c>
      <c r="AQA65" s="1678">
        <f t="shared" ref="AQA65" si="8746">(AQA59-AQA61)*$C$64*$C$65</f>
        <v>0</v>
      </c>
      <c r="AQC65" s="1678">
        <f t="shared" ref="AQC65" si="8747">(AQC59-AQC61)*$C$64*$C$65</f>
        <v>0</v>
      </c>
      <c r="AQE65" s="1678">
        <f t="shared" ref="AQE65" si="8748">(AQE59-AQE61)*$C$64*$C$65</f>
        <v>0</v>
      </c>
      <c r="AQG65" s="1678">
        <f t="shared" ref="AQG65" si="8749">(AQG59-AQG61)*$C$64*$C$65</f>
        <v>0</v>
      </c>
      <c r="AQI65" s="1678">
        <f t="shared" ref="AQI65" si="8750">(AQI59-AQI61)*$C$64*$C$65</f>
        <v>0</v>
      </c>
      <c r="AQK65" s="1678">
        <f t="shared" ref="AQK65" si="8751">(AQK59-AQK61)*$C$64*$C$65</f>
        <v>0</v>
      </c>
      <c r="AQM65" s="1678">
        <f t="shared" ref="AQM65" si="8752">(AQM59-AQM61)*$C$64*$C$65</f>
        <v>0</v>
      </c>
      <c r="AQO65" s="1678">
        <f t="shared" ref="AQO65" si="8753">(AQO59-AQO61)*$C$64*$C$65</f>
        <v>0</v>
      </c>
      <c r="AQQ65" s="1678">
        <f t="shared" ref="AQQ65" si="8754">(AQQ59-AQQ61)*$C$64*$C$65</f>
        <v>0</v>
      </c>
      <c r="AQS65" s="1678">
        <f t="shared" ref="AQS65" si="8755">(AQS59-AQS61)*$C$64*$C$65</f>
        <v>0</v>
      </c>
      <c r="AQU65" s="1678">
        <f t="shared" ref="AQU65" si="8756">(AQU59-AQU61)*$C$64*$C$65</f>
        <v>0</v>
      </c>
      <c r="AQW65" s="1678">
        <f t="shared" ref="AQW65" si="8757">(AQW59-AQW61)*$C$64*$C$65</f>
        <v>0</v>
      </c>
      <c r="AQY65" s="1678">
        <f t="shared" ref="AQY65" si="8758">(AQY59-AQY61)*$C$64*$C$65</f>
        <v>0</v>
      </c>
      <c r="ARA65" s="1678">
        <f t="shared" ref="ARA65" si="8759">(ARA59-ARA61)*$C$64*$C$65</f>
        <v>0</v>
      </c>
      <c r="ARC65" s="1678">
        <f t="shared" ref="ARC65" si="8760">(ARC59-ARC61)*$C$64*$C$65</f>
        <v>0</v>
      </c>
      <c r="ARE65" s="1678">
        <f t="shared" ref="ARE65" si="8761">(ARE59-ARE61)*$C$64*$C$65</f>
        <v>0</v>
      </c>
      <c r="ARG65" s="1678">
        <f t="shared" ref="ARG65" si="8762">(ARG59-ARG61)*$C$64*$C$65</f>
        <v>0</v>
      </c>
      <c r="ARI65" s="1678">
        <f t="shared" ref="ARI65" si="8763">(ARI59-ARI61)*$C$64*$C$65</f>
        <v>0</v>
      </c>
      <c r="ARK65" s="1678">
        <f t="shared" ref="ARK65" si="8764">(ARK59-ARK61)*$C$64*$C$65</f>
        <v>0</v>
      </c>
      <c r="ARM65" s="1678">
        <f t="shared" ref="ARM65" si="8765">(ARM59-ARM61)*$C$64*$C$65</f>
        <v>0</v>
      </c>
      <c r="ARO65" s="1678">
        <f t="shared" ref="ARO65" si="8766">(ARO59-ARO61)*$C$64*$C$65</f>
        <v>0</v>
      </c>
      <c r="ARQ65" s="1678">
        <f t="shared" ref="ARQ65" si="8767">(ARQ59-ARQ61)*$C$64*$C$65</f>
        <v>0</v>
      </c>
      <c r="ARS65" s="1678">
        <f t="shared" ref="ARS65" si="8768">(ARS59-ARS61)*$C$64*$C$65</f>
        <v>0</v>
      </c>
      <c r="ARU65" s="1678">
        <f t="shared" ref="ARU65" si="8769">(ARU59-ARU61)*$C$64*$C$65</f>
        <v>0</v>
      </c>
      <c r="ARW65" s="1678">
        <f t="shared" ref="ARW65" si="8770">(ARW59-ARW61)*$C$64*$C$65</f>
        <v>0</v>
      </c>
      <c r="ARY65" s="1678">
        <f t="shared" ref="ARY65" si="8771">(ARY59-ARY61)*$C$64*$C$65</f>
        <v>0</v>
      </c>
      <c r="ASA65" s="1678">
        <f t="shared" ref="ASA65" si="8772">(ASA59-ASA61)*$C$64*$C$65</f>
        <v>0</v>
      </c>
      <c r="ASC65" s="1678">
        <f t="shared" ref="ASC65" si="8773">(ASC59-ASC61)*$C$64*$C$65</f>
        <v>0</v>
      </c>
      <c r="ASE65" s="1678">
        <f t="shared" ref="ASE65" si="8774">(ASE59-ASE61)*$C$64*$C$65</f>
        <v>0</v>
      </c>
      <c r="ASG65" s="1678">
        <f t="shared" ref="ASG65" si="8775">(ASG59-ASG61)*$C$64*$C$65</f>
        <v>0</v>
      </c>
      <c r="ASI65" s="1678">
        <f t="shared" ref="ASI65" si="8776">(ASI59-ASI61)*$C$64*$C$65</f>
        <v>0</v>
      </c>
      <c r="ASK65" s="1678">
        <f t="shared" ref="ASK65" si="8777">(ASK59-ASK61)*$C$64*$C$65</f>
        <v>0</v>
      </c>
      <c r="ASM65" s="1678">
        <f t="shared" ref="ASM65" si="8778">(ASM59-ASM61)*$C$64*$C$65</f>
        <v>0</v>
      </c>
      <c r="ASO65" s="1678">
        <f t="shared" ref="ASO65" si="8779">(ASO59-ASO61)*$C$64*$C$65</f>
        <v>0</v>
      </c>
      <c r="ASQ65" s="1678">
        <f t="shared" ref="ASQ65" si="8780">(ASQ59-ASQ61)*$C$64*$C$65</f>
        <v>0</v>
      </c>
      <c r="ASS65" s="1678">
        <f t="shared" ref="ASS65" si="8781">(ASS59-ASS61)*$C$64*$C$65</f>
        <v>0</v>
      </c>
      <c r="ASU65" s="1678">
        <f t="shared" ref="ASU65" si="8782">(ASU59-ASU61)*$C$64*$C$65</f>
        <v>0</v>
      </c>
      <c r="ASW65" s="1678">
        <f t="shared" ref="ASW65" si="8783">(ASW59-ASW61)*$C$64*$C$65</f>
        <v>0</v>
      </c>
      <c r="ASY65" s="1678">
        <f t="shared" ref="ASY65" si="8784">(ASY59-ASY61)*$C$64*$C$65</f>
        <v>0</v>
      </c>
      <c r="ATA65" s="1678">
        <f t="shared" ref="ATA65" si="8785">(ATA59-ATA61)*$C$64*$C$65</f>
        <v>0</v>
      </c>
      <c r="ATC65" s="1678">
        <f t="shared" ref="ATC65" si="8786">(ATC59-ATC61)*$C$64*$C$65</f>
        <v>0</v>
      </c>
      <c r="ATE65" s="1678">
        <f t="shared" ref="ATE65" si="8787">(ATE59-ATE61)*$C$64*$C$65</f>
        <v>0</v>
      </c>
      <c r="ATG65" s="1678">
        <f t="shared" ref="ATG65" si="8788">(ATG59-ATG61)*$C$64*$C$65</f>
        <v>0</v>
      </c>
      <c r="ATI65" s="1678">
        <f t="shared" ref="ATI65" si="8789">(ATI59-ATI61)*$C$64*$C$65</f>
        <v>0</v>
      </c>
      <c r="ATK65" s="1678">
        <f t="shared" ref="ATK65" si="8790">(ATK59-ATK61)*$C$64*$C$65</f>
        <v>0</v>
      </c>
      <c r="ATM65" s="1678">
        <f t="shared" ref="ATM65" si="8791">(ATM59-ATM61)*$C$64*$C$65</f>
        <v>0</v>
      </c>
      <c r="ATO65" s="1678">
        <f t="shared" ref="ATO65" si="8792">(ATO59-ATO61)*$C$64*$C$65</f>
        <v>0</v>
      </c>
      <c r="ATQ65" s="1678">
        <f t="shared" ref="ATQ65" si="8793">(ATQ59-ATQ61)*$C$64*$C$65</f>
        <v>0</v>
      </c>
      <c r="ATS65" s="1678">
        <f t="shared" ref="ATS65" si="8794">(ATS59-ATS61)*$C$64*$C$65</f>
        <v>0</v>
      </c>
      <c r="ATU65" s="1678">
        <f t="shared" ref="ATU65" si="8795">(ATU59-ATU61)*$C$64*$C$65</f>
        <v>0</v>
      </c>
      <c r="ATW65" s="1678">
        <f t="shared" ref="ATW65" si="8796">(ATW59-ATW61)*$C$64*$C$65</f>
        <v>0</v>
      </c>
      <c r="ATY65" s="1678">
        <f t="shared" ref="ATY65" si="8797">(ATY59-ATY61)*$C$64*$C$65</f>
        <v>0</v>
      </c>
      <c r="AUA65" s="1678">
        <f t="shared" ref="AUA65" si="8798">(AUA59-AUA61)*$C$64*$C$65</f>
        <v>0</v>
      </c>
      <c r="AUC65" s="1678">
        <f t="shared" ref="AUC65" si="8799">(AUC59-AUC61)*$C$64*$C$65</f>
        <v>0</v>
      </c>
      <c r="AUE65" s="1678">
        <f t="shared" ref="AUE65" si="8800">(AUE59-AUE61)*$C$64*$C$65</f>
        <v>0</v>
      </c>
      <c r="AUG65" s="1678">
        <f t="shared" ref="AUG65" si="8801">(AUG59-AUG61)*$C$64*$C$65</f>
        <v>0</v>
      </c>
      <c r="AUI65" s="1678">
        <f t="shared" ref="AUI65" si="8802">(AUI59-AUI61)*$C$64*$C$65</f>
        <v>0</v>
      </c>
      <c r="AUK65" s="1678">
        <f t="shared" ref="AUK65" si="8803">(AUK59-AUK61)*$C$64*$C$65</f>
        <v>0</v>
      </c>
      <c r="AUM65" s="1678">
        <f t="shared" ref="AUM65" si="8804">(AUM59-AUM61)*$C$64*$C$65</f>
        <v>0</v>
      </c>
      <c r="AUO65" s="1678">
        <f t="shared" ref="AUO65" si="8805">(AUO59-AUO61)*$C$64*$C$65</f>
        <v>0</v>
      </c>
      <c r="AUQ65" s="1678">
        <f t="shared" ref="AUQ65" si="8806">(AUQ59-AUQ61)*$C$64*$C$65</f>
        <v>0</v>
      </c>
      <c r="AUS65" s="1678">
        <f t="shared" ref="AUS65" si="8807">(AUS59-AUS61)*$C$64*$C$65</f>
        <v>0</v>
      </c>
      <c r="AUU65" s="1678">
        <f t="shared" ref="AUU65" si="8808">(AUU59-AUU61)*$C$64*$C$65</f>
        <v>0</v>
      </c>
      <c r="AUW65" s="1678">
        <f t="shared" ref="AUW65" si="8809">(AUW59-AUW61)*$C$64*$C$65</f>
        <v>0</v>
      </c>
      <c r="AUY65" s="1678">
        <f t="shared" ref="AUY65" si="8810">(AUY59-AUY61)*$C$64*$C$65</f>
        <v>0</v>
      </c>
      <c r="AVA65" s="1678">
        <f t="shared" ref="AVA65" si="8811">(AVA59-AVA61)*$C$64*$C$65</f>
        <v>0</v>
      </c>
      <c r="AVC65" s="1678">
        <f t="shared" ref="AVC65" si="8812">(AVC59-AVC61)*$C$64*$C$65</f>
        <v>0</v>
      </c>
      <c r="AVE65" s="1678">
        <f t="shared" ref="AVE65" si="8813">(AVE59-AVE61)*$C$64*$C$65</f>
        <v>0</v>
      </c>
      <c r="AVG65" s="1678">
        <f t="shared" ref="AVG65" si="8814">(AVG59-AVG61)*$C$64*$C$65</f>
        <v>0</v>
      </c>
      <c r="AVI65" s="1678">
        <f t="shared" ref="AVI65" si="8815">(AVI59-AVI61)*$C$64*$C$65</f>
        <v>0</v>
      </c>
      <c r="AVK65" s="1678">
        <f t="shared" ref="AVK65" si="8816">(AVK59-AVK61)*$C$64*$C$65</f>
        <v>0</v>
      </c>
      <c r="AVM65" s="1678">
        <f t="shared" ref="AVM65" si="8817">(AVM59-AVM61)*$C$64*$C$65</f>
        <v>0</v>
      </c>
      <c r="AVO65" s="1678">
        <f t="shared" ref="AVO65" si="8818">(AVO59-AVO61)*$C$64*$C$65</f>
        <v>0</v>
      </c>
      <c r="AVQ65" s="1678">
        <f t="shared" ref="AVQ65" si="8819">(AVQ59-AVQ61)*$C$64*$C$65</f>
        <v>0</v>
      </c>
      <c r="AVS65" s="1678">
        <f t="shared" ref="AVS65" si="8820">(AVS59-AVS61)*$C$64*$C$65</f>
        <v>0</v>
      </c>
      <c r="AVU65" s="1678">
        <f t="shared" ref="AVU65" si="8821">(AVU59-AVU61)*$C$64*$C$65</f>
        <v>0</v>
      </c>
      <c r="AVW65" s="1678">
        <f t="shared" ref="AVW65" si="8822">(AVW59-AVW61)*$C$64*$C$65</f>
        <v>0</v>
      </c>
      <c r="AVY65" s="1678">
        <f t="shared" ref="AVY65" si="8823">(AVY59-AVY61)*$C$64*$C$65</f>
        <v>0</v>
      </c>
      <c r="AWA65" s="1678">
        <f t="shared" ref="AWA65" si="8824">(AWA59-AWA61)*$C$64*$C$65</f>
        <v>0</v>
      </c>
      <c r="AWC65" s="1678">
        <f t="shared" ref="AWC65" si="8825">(AWC59-AWC61)*$C$64*$C$65</f>
        <v>0</v>
      </c>
      <c r="AWE65" s="1678">
        <f t="shared" ref="AWE65" si="8826">(AWE59-AWE61)*$C$64*$C$65</f>
        <v>0</v>
      </c>
      <c r="AWG65" s="1678">
        <f t="shared" ref="AWG65" si="8827">(AWG59-AWG61)*$C$64*$C$65</f>
        <v>0</v>
      </c>
      <c r="AWI65" s="1678">
        <f t="shared" ref="AWI65" si="8828">(AWI59-AWI61)*$C$64*$C$65</f>
        <v>0</v>
      </c>
      <c r="AWK65" s="1678">
        <f t="shared" ref="AWK65" si="8829">(AWK59-AWK61)*$C$64*$C$65</f>
        <v>0</v>
      </c>
      <c r="AWM65" s="1678">
        <f t="shared" ref="AWM65" si="8830">(AWM59-AWM61)*$C$64*$C$65</f>
        <v>0</v>
      </c>
      <c r="AWO65" s="1678">
        <f t="shared" ref="AWO65" si="8831">(AWO59-AWO61)*$C$64*$C$65</f>
        <v>0</v>
      </c>
      <c r="AWQ65" s="1678">
        <f t="shared" ref="AWQ65" si="8832">(AWQ59-AWQ61)*$C$64*$C$65</f>
        <v>0</v>
      </c>
      <c r="AWS65" s="1678">
        <f t="shared" ref="AWS65" si="8833">(AWS59-AWS61)*$C$64*$C$65</f>
        <v>0</v>
      </c>
      <c r="AWU65" s="1678">
        <f t="shared" ref="AWU65" si="8834">(AWU59-AWU61)*$C$64*$C$65</f>
        <v>0</v>
      </c>
      <c r="AWW65" s="1678">
        <f t="shared" ref="AWW65" si="8835">(AWW59-AWW61)*$C$64*$C$65</f>
        <v>0</v>
      </c>
      <c r="AWY65" s="1678">
        <f t="shared" ref="AWY65" si="8836">(AWY59-AWY61)*$C$64*$C$65</f>
        <v>0</v>
      </c>
      <c r="AXA65" s="1678">
        <f t="shared" ref="AXA65" si="8837">(AXA59-AXA61)*$C$64*$C$65</f>
        <v>0</v>
      </c>
      <c r="AXC65" s="1678">
        <f t="shared" ref="AXC65" si="8838">(AXC59-AXC61)*$C$64*$C$65</f>
        <v>0</v>
      </c>
      <c r="AXE65" s="1678">
        <f t="shared" ref="AXE65" si="8839">(AXE59-AXE61)*$C$64*$C$65</f>
        <v>0</v>
      </c>
      <c r="AXG65" s="1678">
        <f t="shared" ref="AXG65" si="8840">(AXG59-AXG61)*$C$64*$C$65</f>
        <v>0</v>
      </c>
      <c r="AXI65" s="1678">
        <f t="shared" ref="AXI65" si="8841">(AXI59-AXI61)*$C$64*$C$65</f>
        <v>0</v>
      </c>
      <c r="AXK65" s="1678">
        <f t="shared" ref="AXK65" si="8842">(AXK59-AXK61)*$C$64*$C$65</f>
        <v>0</v>
      </c>
      <c r="AXM65" s="1678">
        <f t="shared" ref="AXM65" si="8843">(AXM59-AXM61)*$C$64*$C$65</f>
        <v>0</v>
      </c>
      <c r="AXO65" s="1678">
        <f t="shared" ref="AXO65" si="8844">(AXO59-AXO61)*$C$64*$C$65</f>
        <v>0</v>
      </c>
      <c r="AXQ65" s="1678">
        <f t="shared" ref="AXQ65" si="8845">(AXQ59-AXQ61)*$C$64*$C$65</f>
        <v>0</v>
      </c>
      <c r="AXS65" s="1678">
        <f t="shared" ref="AXS65" si="8846">(AXS59-AXS61)*$C$64*$C$65</f>
        <v>0</v>
      </c>
      <c r="AXU65" s="1678">
        <f t="shared" ref="AXU65" si="8847">(AXU59-AXU61)*$C$64*$C$65</f>
        <v>0</v>
      </c>
      <c r="AXW65" s="1678">
        <f t="shared" ref="AXW65" si="8848">(AXW59-AXW61)*$C$64*$C$65</f>
        <v>0</v>
      </c>
      <c r="AXY65" s="1678">
        <f t="shared" ref="AXY65" si="8849">(AXY59-AXY61)*$C$64*$C$65</f>
        <v>0</v>
      </c>
      <c r="AYA65" s="1678">
        <f t="shared" ref="AYA65" si="8850">(AYA59-AYA61)*$C$64*$C$65</f>
        <v>0</v>
      </c>
      <c r="AYC65" s="1678">
        <f t="shared" ref="AYC65" si="8851">(AYC59-AYC61)*$C$64*$C$65</f>
        <v>0</v>
      </c>
      <c r="AYE65" s="1678">
        <f t="shared" ref="AYE65" si="8852">(AYE59-AYE61)*$C$64*$C$65</f>
        <v>0</v>
      </c>
      <c r="AYG65" s="1678">
        <f t="shared" ref="AYG65" si="8853">(AYG59-AYG61)*$C$64*$C$65</f>
        <v>0</v>
      </c>
      <c r="AYI65" s="1678">
        <f t="shared" ref="AYI65" si="8854">(AYI59-AYI61)*$C$64*$C$65</f>
        <v>0</v>
      </c>
      <c r="AYK65" s="1678">
        <f t="shared" ref="AYK65" si="8855">(AYK59-AYK61)*$C$64*$C$65</f>
        <v>0</v>
      </c>
      <c r="AYM65" s="1678">
        <f t="shared" ref="AYM65" si="8856">(AYM59-AYM61)*$C$64*$C$65</f>
        <v>0</v>
      </c>
      <c r="AYO65" s="1678">
        <f t="shared" ref="AYO65" si="8857">(AYO59-AYO61)*$C$64*$C$65</f>
        <v>0</v>
      </c>
      <c r="AYQ65" s="1678">
        <f t="shared" ref="AYQ65" si="8858">(AYQ59-AYQ61)*$C$64*$C$65</f>
        <v>0</v>
      </c>
      <c r="AYS65" s="1678">
        <f t="shared" ref="AYS65" si="8859">(AYS59-AYS61)*$C$64*$C$65</f>
        <v>0</v>
      </c>
      <c r="AYU65" s="1678">
        <f t="shared" ref="AYU65" si="8860">(AYU59-AYU61)*$C$64*$C$65</f>
        <v>0</v>
      </c>
      <c r="AYW65" s="1678">
        <f t="shared" ref="AYW65" si="8861">(AYW59-AYW61)*$C$64*$C$65</f>
        <v>0</v>
      </c>
      <c r="AYY65" s="1678">
        <f t="shared" ref="AYY65" si="8862">(AYY59-AYY61)*$C$64*$C$65</f>
        <v>0</v>
      </c>
      <c r="AZA65" s="1678">
        <f t="shared" ref="AZA65" si="8863">(AZA59-AZA61)*$C$64*$C$65</f>
        <v>0</v>
      </c>
      <c r="AZC65" s="1678">
        <f t="shared" ref="AZC65" si="8864">(AZC59-AZC61)*$C$64*$C$65</f>
        <v>0</v>
      </c>
      <c r="AZE65" s="1678">
        <f t="shared" ref="AZE65" si="8865">(AZE59-AZE61)*$C$64*$C$65</f>
        <v>0</v>
      </c>
      <c r="AZG65" s="1678">
        <f t="shared" ref="AZG65" si="8866">(AZG59-AZG61)*$C$64*$C$65</f>
        <v>0</v>
      </c>
      <c r="AZI65" s="1678">
        <f t="shared" ref="AZI65" si="8867">(AZI59-AZI61)*$C$64*$C$65</f>
        <v>0</v>
      </c>
      <c r="AZK65" s="1678">
        <f t="shared" ref="AZK65" si="8868">(AZK59-AZK61)*$C$64*$C$65</f>
        <v>0</v>
      </c>
      <c r="AZM65" s="1678">
        <f t="shared" ref="AZM65" si="8869">(AZM59-AZM61)*$C$64*$C$65</f>
        <v>0</v>
      </c>
      <c r="AZO65" s="1678">
        <f t="shared" ref="AZO65" si="8870">(AZO59-AZO61)*$C$64*$C$65</f>
        <v>0</v>
      </c>
      <c r="AZQ65" s="1678">
        <f t="shared" ref="AZQ65" si="8871">(AZQ59-AZQ61)*$C$64*$C$65</f>
        <v>0</v>
      </c>
      <c r="AZS65" s="1678">
        <f t="shared" ref="AZS65" si="8872">(AZS59-AZS61)*$C$64*$C$65</f>
        <v>0</v>
      </c>
      <c r="AZU65" s="1678">
        <f t="shared" ref="AZU65" si="8873">(AZU59-AZU61)*$C$64*$C$65</f>
        <v>0</v>
      </c>
      <c r="AZW65" s="1678">
        <f t="shared" ref="AZW65" si="8874">(AZW59-AZW61)*$C$64*$C$65</f>
        <v>0</v>
      </c>
      <c r="AZY65" s="1678">
        <f t="shared" ref="AZY65" si="8875">(AZY59-AZY61)*$C$64*$C$65</f>
        <v>0</v>
      </c>
      <c r="BAA65" s="1678">
        <f t="shared" ref="BAA65" si="8876">(BAA59-BAA61)*$C$64*$C$65</f>
        <v>0</v>
      </c>
      <c r="BAC65" s="1678">
        <f t="shared" ref="BAC65" si="8877">(BAC59-BAC61)*$C$64*$C$65</f>
        <v>0</v>
      </c>
      <c r="BAE65" s="1678">
        <f t="shared" ref="BAE65" si="8878">(BAE59-BAE61)*$C$64*$C$65</f>
        <v>0</v>
      </c>
      <c r="BAG65" s="1678">
        <f t="shared" ref="BAG65" si="8879">(BAG59-BAG61)*$C$64*$C$65</f>
        <v>0</v>
      </c>
      <c r="BAI65" s="1678">
        <f t="shared" ref="BAI65" si="8880">(BAI59-BAI61)*$C$64*$C$65</f>
        <v>0</v>
      </c>
      <c r="BAK65" s="1678">
        <f t="shared" ref="BAK65" si="8881">(BAK59-BAK61)*$C$64*$C$65</f>
        <v>0</v>
      </c>
      <c r="BAM65" s="1678">
        <f t="shared" ref="BAM65" si="8882">(BAM59-BAM61)*$C$64*$C$65</f>
        <v>0</v>
      </c>
      <c r="BAO65" s="1678">
        <f t="shared" ref="BAO65" si="8883">(BAO59-BAO61)*$C$64*$C$65</f>
        <v>0</v>
      </c>
      <c r="BAQ65" s="1678">
        <f t="shared" ref="BAQ65" si="8884">(BAQ59-BAQ61)*$C$64*$C$65</f>
        <v>0</v>
      </c>
      <c r="BAS65" s="1678">
        <f t="shared" ref="BAS65" si="8885">(BAS59-BAS61)*$C$64*$C$65</f>
        <v>0</v>
      </c>
      <c r="BAU65" s="1678">
        <f t="shared" ref="BAU65" si="8886">(BAU59-BAU61)*$C$64*$C$65</f>
        <v>0</v>
      </c>
      <c r="BAW65" s="1678">
        <f t="shared" ref="BAW65" si="8887">(BAW59-BAW61)*$C$64*$C$65</f>
        <v>0</v>
      </c>
      <c r="BAY65" s="1678">
        <f t="shared" ref="BAY65" si="8888">(BAY59-BAY61)*$C$64*$C$65</f>
        <v>0</v>
      </c>
      <c r="BBA65" s="1678">
        <f t="shared" ref="BBA65" si="8889">(BBA59-BBA61)*$C$64*$C$65</f>
        <v>0</v>
      </c>
      <c r="BBC65" s="1678">
        <f t="shared" ref="BBC65" si="8890">(BBC59-BBC61)*$C$64*$C$65</f>
        <v>0</v>
      </c>
      <c r="BBE65" s="1678">
        <f t="shared" ref="BBE65" si="8891">(BBE59-BBE61)*$C$64*$C$65</f>
        <v>0</v>
      </c>
      <c r="BBG65" s="1678">
        <f t="shared" ref="BBG65" si="8892">(BBG59-BBG61)*$C$64*$C$65</f>
        <v>0</v>
      </c>
      <c r="BBI65" s="1678">
        <f t="shared" ref="BBI65" si="8893">(BBI59-BBI61)*$C$64*$C$65</f>
        <v>0</v>
      </c>
      <c r="BBK65" s="1678">
        <f t="shared" ref="BBK65" si="8894">(BBK59-BBK61)*$C$64*$C$65</f>
        <v>0</v>
      </c>
      <c r="BBM65" s="1678">
        <f t="shared" ref="BBM65" si="8895">(BBM59-BBM61)*$C$64*$C$65</f>
        <v>0</v>
      </c>
      <c r="BBO65" s="1678">
        <f t="shared" ref="BBO65" si="8896">(BBO59-BBO61)*$C$64*$C$65</f>
        <v>0</v>
      </c>
      <c r="BBQ65" s="1678">
        <f t="shared" ref="BBQ65" si="8897">(BBQ59-BBQ61)*$C$64*$C$65</f>
        <v>0</v>
      </c>
      <c r="BBS65" s="1678">
        <f t="shared" ref="BBS65" si="8898">(BBS59-BBS61)*$C$64*$C$65</f>
        <v>0</v>
      </c>
      <c r="BBU65" s="1678">
        <f t="shared" ref="BBU65" si="8899">(BBU59-BBU61)*$C$64*$C$65</f>
        <v>0</v>
      </c>
      <c r="BBW65" s="1678">
        <f t="shared" ref="BBW65" si="8900">(BBW59-BBW61)*$C$64*$C$65</f>
        <v>0</v>
      </c>
      <c r="BBY65" s="1678">
        <f t="shared" ref="BBY65" si="8901">(BBY59-BBY61)*$C$64*$C$65</f>
        <v>0</v>
      </c>
      <c r="BCA65" s="1678">
        <f t="shared" ref="BCA65" si="8902">(BCA59-BCA61)*$C$64*$C$65</f>
        <v>0</v>
      </c>
      <c r="BCC65" s="1678">
        <f t="shared" ref="BCC65" si="8903">(BCC59-BCC61)*$C$64*$C$65</f>
        <v>0</v>
      </c>
      <c r="BCE65" s="1678">
        <f t="shared" ref="BCE65" si="8904">(BCE59-BCE61)*$C$64*$C$65</f>
        <v>0</v>
      </c>
      <c r="BCG65" s="1678">
        <f t="shared" ref="BCG65" si="8905">(BCG59-BCG61)*$C$64*$C$65</f>
        <v>0</v>
      </c>
      <c r="BCI65" s="1678">
        <f t="shared" ref="BCI65" si="8906">(BCI59-BCI61)*$C$64*$C$65</f>
        <v>0</v>
      </c>
      <c r="BCK65" s="1678">
        <f t="shared" ref="BCK65" si="8907">(BCK59-BCK61)*$C$64*$C$65</f>
        <v>0</v>
      </c>
      <c r="BCM65" s="1678">
        <f t="shared" ref="BCM65" si="8908">(BCM59-BCM61)*$C$64*$C$65</f>
        <v>0</v>
      </c>
      <c r="BCO65" s="1678">
        <f t="shared" ref="BCO65" si="8909">(BCO59-BCO61)*$C$64*$C$65</f>
        <v>0</v>
      </c>
      <c r="BCQ65" s="1678">
        <f t="shared" ref="BCQ65" si="8910">(BCQ59-BCQ61)*$C$64*$C$65</f>
        <v>0</v>
      </c>
      <c r="BCS65" s="1678">
        <f t="shared" ref="BCS65" si="8911">(BCS59-BCS61)*$C$64*$C$65</f>
        <v>0</v>
      </c>
      <c r="BCU65" s="1678">
        <f t="shared" ref="BCU65" si="8912">(BCU59-BCU61)*$C$64*$C$65</f>
        <v>0</v>
      </c>
      <c r="BCW65" s="1678">
        <f t="shared" ref="BCW65" si="8913">(BCW59-BCW61)*$C$64*$C$65</f>
        <v>0</v>
      </c>
      <c r="BCY65" s="1678">
        <f t="shared" ref="BCY65" si="8914">(BCY59-BCY61)*$C$64*$C$65</f>
        <v>0</v>
      </c>
      <c r="BDA65" s="1678">
        <f t="shared" ref="BDA65" si="8915">(BDA59-BDA61)*$C$64*$C$65</f>
        <v>0</v>
      </c>
      <c r="BDC65" s="1678">
        <f t="shared" ref="BDC65" si="8916">(BDC59-BDC61)*$C$64*$C$65</f>
        <v>0</v>
      </c>
      <c r="BDE65" s="1678">
        <f t="shared" ref="BDE65" si="8917">(BDE59-BDE61)*$C$64*$C$65</f>
        <v>0</v>
      </c>
      <c r="BDG65" s="1678">
        <f t="shared" ref="BDG65" si="8918">(BDG59-BDG61)*$C$64*$C$65</f>
        <v>0</v>
      </c>
      <c r="BDI65" s="1678">
        <f t="shared" ref="BDI65" si="8919">(BDI59-BDI61)*$C$64*$C$65</f>
        <v>0</v>
      </c>
      <c r="BDK65" s="1678">
        <f t="shared" ref="BDK65" si="8920">(BDK59-BDK61)*$C$64*$C$65</f>
        <v>0</v>
      </c>
      <c r="BDM65" s="1678">
        <f t="shared" ref="BDM65" si="8921">(BDM59-BDM61)*$C$64*$C$65</f>
        <v>0</v>
      </c>
      <c r="BDO65" s="1678">
        <f t="shared" ref="BDO65" si="8922">(BDO59-BDO61)*$C$64*$C$65</f>
        <v>0</v>
      </c>
      <c r="BDQ65" s="1678">
        <f t="shared" ref="BDQ65" si="8923">(BDQ59-BDQ61)*$C$64*$C$65</f>
        <v>0</v>
      </c>
      <c r="BDS65" s="1678">
        <f t="shared" ref="BDS65" si="8924">(BDS59-BDS61)*$C$64*$C$65</f>
        <v>0</v>
      </c>
      <c r="BDU65" s="1678">
        <f t="shared" ref="BDU65" si="8925">(BDU59-BDU61)*$C$64*$C$65</f>
        <v>0</v>
      </c>
      <c r="BDW65" s="1678">
        <f t="shared" ref="BDW65" si="8926">(BDW59-BDW61)*$C$64*$C$65</f>
        <v>0</v>
      </c>
      <c r="BDY65" s="1678">
        <f t="shared" ref="BDY65" si="8927">(BDY59-BDY61)*$C$64*$C$65</f>
        <v>0</v>
      </c>
      <c r="BEA65" s="1678">
        <f t="shared" ref="BEA65" si="8928">(BEA59-BEA61)*$C$64*$C$65</f>
        <v>0</v>
      </c>
      <c r="BEC65" s="1678">
        <f t="shared" ref="BEC65" si="8929">(BEC59-BEC61)*$C$64*$C$65</f>
        <v>0</v>
      </c>
      <c r="BEE65" s="1678">
        <f t="shared" ref="BEE65" si="8930">(BEE59-BEE61)*$C$64*$C$65</f>
        <v>0</v>
      </c>
      <c r="BEG65" s="1678">
        <f t="shared" ref="BEG65" si="8931">(BEG59-BEG61)*$C$64*$C$65</f>
        <v>0</v>
      </c>
      <c r="BEI65" s="1678">
        <f t="shared" ref="BEI65" si="8932">(BEI59-BEI61)*$C$64*$C$65</f>
        <v>0</v>
      </c>
      <c r="BEK65" s="1678">
        <f t="shared" ref="BEK65" si="8933">(BEK59-BEK61)*$C$64*$C$65</f>
        <v>0</v>
      </c>
      <c r="BEM65" s="1678">
        <f t="shared" ref="BEM65" si="8934">(BEM59-BEM61)*$C$64*$C$65</f>
        <v>0</v>
      </c>
      <c r="BEO65" s="1678">
        <f t="shared" ref="BEO65" si="8935">(BEO59-BEO61)*$C$64*$C$65</f>
        <v>0</v>
      </c>
      <c r="BEQ65" s="1678">
        <f t="shared" ref="BEQ65" si="8936">(BEQ59-BEQ61)*$C$64*$C$65</f>
        <v>0</v>
      </c>
      <c r="BES65" s="1678">
        <f t="shared" ref="BES65" si="8937">(BES59-BES61)*$C$64*$C$65</f>
        <v>0</v>
      </c>
      <c r="BEU65" s="1678">
        <f t="shared" ref="BEU65" si="8938">(BEU59-BEU61)*$C$64*$C$65</f>
        <v>0</v>
      </c>
      <c r="BEW65" s="1678">
        <f t="shared" ref="BEW65" si="8939">(BEW59-BEW61)*$C$64*$C$65</f>
        <v>0</v>
      </c>
      <c r="BEY65" s="1678">
        <f t="shared" ref="BEY65" si="8940">(BEY59-BEY61)*$C$64*$C$65</f>
        <v>0</v>
      </c>
      <c r="BFA65" s="1678">
        <f t="shared" ref="BFA65" si="8941">(BFA59-BFA61)*$C$64*$C$65</f>
        <v>0</v>
      </c>
      <c r="BFC65" s="1678">
        <f t="shared" ref="BFC65" si="8942">(BFC59-BFC61)*$C$64*$C$65</f>
        <v>0</v>
      </c>
      <c r="BFE65" s="1678">
        <f t="shared" ref="BFE65" si="8943">(BFE59-BFE61)*$C$64*$C$65</f>
        <v>0</v>
      </c>
      <c r="BFG65" s="1678">
        <f t="shared" ref="BFG65" si="8944">(BFG59-BFG61)*$C$64*$C$65</f>
        <v>0</v>
      </c>
      <c r="BFI65" s="1678">
        <f t="shared" ref="BFI65" si="8945">(BFI59-BFI61)*$C$64*$C$65</f>
        <v>0</v>
      </c>
      <c r="BFK65" s="1678">
        <f t="shared" ref="BFK65" si="8946">(BFK59-BFK61)*$C$64*$C$65</f>
        <v>0</v>
      </c>
      <c r="BFM65" s="1678">
        <f t="shared" ref="BFM65" si="8947">(BFM59-BFM61)*$C$64*$C$65</f>
        <v>0</v>
      </c>
      <c r="BFO65" s="1678">
        <f t="shared" ref="BFO65" si="8948">(BFO59-BFO61)*$C$64*$C$65</f>
        <v>0</v>
      </c>
      <c r="BFQ65" s="1678">
        <f t="shared" ref="BFQ65" si="8949">(BFQ59-BFQ61)*$C$64*$C$65</f>
        <v>0</v>
      </c>
      <c r="BFS65" s="1678">
        <f t="shared" ref="BFS65" si="8950">(BFS59-BFS61)*$C$64*$C$65</f>
        <v>0</v>
      </c>
      <c r="BFU65" s="1678">
        <f t="shared" ref="BFU65" si="8951">(BFU59-BFU61)*$C$64*$C$65</f>
        <v>0</v>
      </c>
      <c r="BFW65" s="1678">
        <f t="shared" ref="BFW65" si="8952">(BFW59-BFW61)*$C$64*$C$65</f>
        <v>0</v>
      </c>
      <c r="BFY65" s="1678">
        <f t="shared" ref="BFY65" si="8953">(BFY59-BFY61)*$C$64*$C$65</f>
        <v>0</v>
      </c>
      <c r="BGA65" s="1678">
        <f t="shared" ref="BGA65" si="8954">(BGA59-BGA61)*$C$64*$C$65</f>
        <v>0</v>
      </c>
      <c r="BGC65" s="1678">
        <f t="shared" ref="BGC65" si="8955">(BGC59-BGC61)*$C$64*$C$65</f>
        <v>0</v>
      </c>
      <c r="BGE65" s="1678">
        <f t="shared" ref="BGE65" si="8956">(BGE59-BGE61)*$C$64*$C$65</f>
        <v>0</v>
      </c>
      <c r="BGG65" s="1678">
        <f t="shared" ref="BGG65" si="8957">(BGG59-BGG61)*$C$64*$C$65</f>
        <v>0</v>
      </c>
      <c r="BGI65" s="1678">
        <f t="shared" ref="BGI65" si="8958">(BGI59-BGI61)*$C$64*$C$65</f>
        <v>0</v>
      </c>
      <c r="BGK65" s="1678">
        <f t="shared" ref="BGK65" si="8959">(BGK59-BGK61)*$C$64*$C$65</f>
        <v>0</v>
      </c>
      <c r="BGM65" s="1678">
        <f t="shared" ref="BGM65" si="8960">(BGM59-BGM61)*$C$64*$C$65</f>
        <v>0</v>
      </c>
      <c r="BGO65" s="1678">
        <f t="shared" ref="BGO65" si="8961">(BGO59-BGO61)*$C$64*$C$65</f>
        <v>0</v>
      </c>
      <c r="BGQ65" s="1678">
        <f t="shared" ref="BGQ65" si="8962">(BGQ59-BGQ61)*$C$64*$C$65</f>
        <v>0</v>
      </c>
      <c r="BGS65" s="1678">
        <f t="shared" ref="BGS65" si="8963">(BGS59-BGS61)*$C$64*$C$65</f>
        <v>0</v>
      </c>
      <c r="BGU65" s="1678">
        <f t="shared" ref="BGU65" si="8964">(BGU59-BGU61)*$C$64*$C$65</f>
        <v>0</v>
      </c>
      <c r="BGW65" s="1678">
        <f t="shared" ref="BGW65" si="8965">(BGW59-BGW61)*$C$64*$C$65</f>
        <v>0</v>
      </c>
      <c r="BGY65" s="1678">
        <f t="shared" ref="BGY65" si="8966">(BGY59-BGY61)*$C$64*$C$65</f>
        <v>0</v>
      </c>
      <c r="BHA65" s="1678">
        <f t="shared" ref="BHA65" si="8967">(BHA59-BHA61)*$C$64*$C$65</f>
        <v>0</v>
      </c>
      <c r="BHC65" s="1678">
        <f t="shared" ref="BHC65" si="8968">(BHC59-BHC61)*$C$64*$C$65</f>
        <v>0</v>
      </c>
      <c r="BHE65" s="1678">
        <f t="shared" ref="BHE65" si="8969">(BHE59-BHE61)*$C$64*$C$65</f>
        <v>0</v>
      </c>
      <c r="BHG65" s="1678">
        <f t="shared" ref="BHG65" si="8970">(BHG59-BHG61)*$C$64*$C$65</f>
        <v>0</v>
      </c>
      <c r="BHI65" s="1678">
        <f t="shared" ref="BHI65" si="8971">(BHI59-BHI61)*$C$64*$C$65</f>
        <v>0</v>
      </c>
      <c r="BHK65" s="1678">
        <f t="shared" ref="BHK65" si="8972">(BHK59-BHK61)*$C$64*$C$65</f>
        <v>0</v>
      </c>
      <c r="BHM65" s="1678">
        <f t="shared" ref="BHM65" si="8973">(BHM59-BHM61)*$C$64*$C$65</f>
        <v>0</v>
      </c>
      <c r="BHO65" s="1678">
        <f t="shared" ref="BHO65" si="8974">(BHO59-BHO61)*$C$64*$C$65</f>
        <v>0</v>
      </c>
      <c r="BHQ65" s="1678">
        <f t="shared" ref="BHQ65" si="8975">(BHQ59-BHQ61)*$C$64*$C$65</f>
        <v>0</v>
      </c>
      <c r="BHS65" s="1678">
        <f t="shared" ref="BHS65" si="8976">(BHS59-BHS61)*$C$64*$C$65</f>
        <v>0</v>
      </c>
      <c r="BHU65" s="1678">
        <f t="shared" ref="BHU65" si="8977">(BHU59-BHU61)*$C$64*$C$65</f>
        <v>0</v>
      </c>
      <c r="BHW65" s="1678">
        <f t="shared" ref="BHW65" si="8978">(BHW59-BHW61)*$C$64*$C$65</f>
        <v>0</v>
      </c>
      <c r="BHY65" s="1678">
        <f t="shared" ref="BHY65" si="8979">(BHY59-BHY61)*$C$64*$C$65</f>
        <v>0</v>
      </c>
      <c r="BIA65" s="1678">
        <f t="shared" ref="BIA65" si="8980">(BIA59-BIA61)*$C$64*$C$65</f>
        <v>0</v>
      </c>
      <c r="BIC65" s="1678">
        <f t="shared" ref="BIC65" si="8981">(BIC59-BIC61)*$C$64*$C$65</f>
        <v>0</v>
      </c>
      <c r="BIE65" s="1678">
        <f t="shared" ref="BIE65" si="8982">(BIE59-BIE61)*$C$64*$C$65</f>
        <v>0</v>
      </c>
      <c r="BIG65" s="1678">
        <f t="shared" ref="BIG65" si="8983">(BIG59-BIG61)*$C$64*$C$65</f>
        <v>0</v>
      </c>
      <c r="BII65" s="1678">
        <f t="shared" ref="BII65" si="8984">(BII59-BII61)*$C$64*$C$65</f>
        <v>0</v>
      </c>
      <c r="BIK65" s="1678">
        <f t="shared" ref="BIK65" si="8985">(BIK59-BIK61)*$C$64*$C$65</f>
        <v>0</v>
      </c>
      <c r="BIM65" s="1678">
        <f t="shared" ref="BIM65" si="8986">(BIM59-BIM61)*$C$64*$C$65</f>
        <v>0</v>
      </c>
      <c r="BIO65" s="1678">
        <f t="shared" ref="BIO65" si="8987">(BIO59-BIO61)*$C$64*$C$65</f>
        <v>0</v>
      </c>
      <c r="BIQ65" s="1678">
        <f t="shared" ref="BIQ65" si="8988">(BIQ59-BIQ61)*$C$64*$C$65</f>
        <v>0</v>
      </c>
      <c r="BIS65" s="1678">
        <f t="shared" ref="BIS65" si="8989">(BIS59-BIS61)*$C$64*$C$65</f>
        <v>0</v>
      </c>
      <c r="BIU65" s="1678">
        <f t="shared" ref="BIU65" si="8990">(BIU59-BIU61)*$C$64*$C$65</f>
        <v>0</v>
      </c>
      <c r="BIW65" s="1678">
        <f t="shared" ref="BIW65" si="8991">(BIW59-BIW61)*$C$64*$C$65</f>
        <v>0</v>
      </c>
      <c r="BIY65" s="1678">
        <f t="shared" ref="BIY65" si="8992">(BIY59-BIY61)*$C$64*$C$65</f>
        <v>0</v>
      </c>
      <c r="BJA65" s="1678">
        <f t="shared" ref="BJA65" si="8993">(BJA59-BJA61)*$C$64*$C$65</f>
        <v>0</v>
      </c>
      <c r="BJC65" s="1678">
        <f t="shared" ref="BJC65" si="8994">(BJC59-BJC61)*$C$64*$C$65</f>
        <v>0</v>
      </c>
      <c r="BJE65" s="1678">
        <f t="shared" ref="BJE65" si="8995">(BJE59-BJE61)*$C$64*$C$65</f>
        <v>0</v>
      </c>
      <c r="BJG65" s="1678">
        <f t="shared" ref="BJG65" si="8996">(BJG59-BJG61)*$C$64*$C$65</f>
        <v>0</v>
      </c>
      <c r="BJI65" s="1678">
        <f t="shared" ref="BJI65" si="8997">(BJI59-BJI61)*$C$64*$C$65</f>
        <v>0</v>
      </c>
      <c r="BJK65" s="1678">
        <f t="shared" ref="BJK65" si="8998">(BJK59-BJK61)*$C$64*$C$65</f>
        <v>0</v>
      </c>
      <c r="BJM65" s="1678">
        <f t="shared" ref="BJM65" si="8999">(BJM59-BJM61)*$C$64*$C$65</f>
        <v>0</v>
      </c>
      <c r="BJO65" s="1678">
        <f t="shared" ref="BJO65" si="9000">(BJO59-BJO61)*$C$64*$C$65</f>
        <v>0</v>
      </c>
      <c r="BJQ65" s="1678">
        <f t="shared" ref="BJQ65" si="9001">(BJQ59-BJQ61)*$C$64*$C$65</f>
        <v>0</v>
      </c>
      <c r="BJS65" s="1678">
        <f t="shared" ref="BJS65" si="9002">(BJS59-BJS61)*$C$64*$C$65</f>
        <v>0</v>
      </c>
      <c r="BJU65" s="1678">
        <f t="shared" ref="BJU65" si="9003">(BJU59-BJU61)*$C$64*$C$65</f>
        <v>0</v>
      </c>
      <c r="BJW65" s="1678">
        <f t="shared" ref="BJW65" si="9004">(BJW59-BJW61)*$C$64*$C$65</f>
        <v>0</v>
      </c>
      <c r="BJY65" s="1678">
        <f t="shared" ref="BJY65" si="9005">(BJY59-BJY61)*$C$64*$C$65</f>
        <v>0</v>
      </c>
      <c r="BKA65" s="1678">
        <f t="shared" ref="BKA65" si="9006">(BKA59-BKA61)*$C$64*$C$65</f>
        <v>0</v>
      </c>
      <c r="BKC65" s="1678">
        <f t="shared" ref="BKC65" si="9007">(BKC59-BKC61)*$C$64*$C$65</f>
        <v>0</v>
      </c>
      <c r="BKE65" s="1678">
        <f t="shared" ref="BKE65" si="9008">(BKE59-BKE61)*$C$64*$C$65</f>
        <v>0</v>
      </c>
      <c r="BKG65" s="1678">
        <f t="shared" ref="BKG65" si="9009">(BKG59-BKG61)*$C$64*$C$65</f>
        <v>0</v>
      </c>
      <c r="BKI65" s="1678">
        <f t="shared" ref="BKI65" si="9010">(BKI59-BKI61)*$C$64*$C$65</f>
        <v>0</v>
      </c>
      <c r="BKK65" s="1678">
        <f t="shared" ref="BKK65" si="9011">(BKK59-BKK61)*$C$64*$C$65</f>
        <v>0</v>
      </c>
      <c r="BKM65" s="1678">
        <f t="shared" ref="BKM65" si="9012">(BKM59-BKM61)*$C$64*$C$65</f>
        <v>0</v>
      </c>
      <c r="BKO65" s="1678">
        <f t="shared" ref="BKO65" si="9013">(BKO59-BKO61)*$C$64*$C$65</f>
        <v>0</v>
      </c>
      <c r="BKQ65" s="1678">
        <f t="shared" ref="BKQ65" si="9014">(BKQ59-BKQ61)*$C$64*$C$65</f>
        <v>0</v>
      </c>
      <c r="BKS65" s="1678">
        <f t="shared" ref="BKS65" si="9015">(BKS59-BKS61)*$C$64*$C$65</f>
        <v>0</v>
      </c>
      <c r="BKU65" s="1678">
        <f t="shared" ref="BKU65" si="9016">(BKU59-BKU61)*$C$64*$C$65</f>
        <v>0</v>
      </c>
      <c r="BKW65" s="1678">
        <f t="shared" ref="BKW65" si="9017">(BKW59-BKW61)*$C$64*$C$65</f>
        <v>0</v>
      </c>
      <c r="BKY65" s="1678">
        <f t="shared" ref="BKY65" si="9018">(BKY59-BKY61)*$C$64*$C$65</f>
        <v>0</v>
      </c>
      <c r="BLA65" s="1678">
        <f t="shared" ref="BLA65" si="9019">(BLA59-BLA61)*$C$64*$C$65</f>
        <v>0</v>
      </c>
      <c r="BLC65" s="1678">
        <f t="shared" ref="BLC65" si="9020">(BLC59-BLC61)*$C$64*$C$65</f>
        <v>0</v>
      </c>
      <c r="BLE65" s="1678">
        <f t="shared" ref="BLE65" si="9021">(BLE59-BLE61)*$C$64*$C$65</f>
        <v>0</v>
      </c>
      <c r="BLG65" s="1678">
        <f t="shared" ref="BLG65" si="9022">(BLG59-BLG61)*$C$64*$C$65</f>
        <v>0</v>
      </c>
      <c r="BLI65" s="1678">
        <f t="shared" ref="BLI65" si="9023">(BLI59-BLI61)*$C$64*$C$65</f>
        <v>0</v>
      </c>
      <c r="BLK65" s="1678">
        <f t="shared" ref="BLK65" si="9024">(BLK59-BLK61)*$C$64*$C$65</f>
        <v>0</v>
      </c>
      <c r="BLM65" s="1678">
        <f t="shared" ref="BLM65" si="9025">(BLM59-BLM61)*$C$64*$C$65</f>
        <v>0</v>
      </c>
      <c r="BLO65" s="1678">
        <f t="shared" ref="BLO65" si="9026">(BLO59-BLO61)*$C$64*$C$65</f>
        <v>0</v>
      </c>
      <c r="BLQ65" s="1678">
        <f t="shared" ref="BLQ65" si="9027">(BLQ59-BLQ61)*$C$64*$C$65</f>
        <v>0</v>
      </c>
      <c r="BLS65" s="1678">
        <f t="shared" ref="BLS65" si="9028">(BLS59-BLS61)*$C$64*$C$65</f>
        <v>0</v>
      </c>
      <c r="BLU65" s="1678">
        <f t="shared" ref="BLU65" si="9029">(BLU59-BLU61)*$C$64*$C$65</f>
        <v>0</v>
      </c>
      <c r="BLW65" s="1678">
        <f t="shared" ref="BLW65" si="9030">(BLW59-BLW61)*$C$64*$C$65</f>
        <v>0</v>
      </c>
      <c r="BLY65" s="1678">
        <f t="shared" ref="BLY65" si="9031">(BLY59-BLY61)*$C$64*$C$65</f>
        <v>0</v>
      </c>
      <c r="BMA65" s="1678">
        <f t="shared" ref="BMA65" si="9032">(BMA59-BMA61)*$C$64*$C$65</f>
        <v>0</v>
      </c>
      <c r="BMC65" s="1678">
        <f t="shared" ref="BMC65" si="9033">(BMC59-BMC61)*$C$64*$C$65</f>
        <v>0</v>
      </c>
      <c r="BME65" s="1678">
        <f t="shared" ref="BME65" si="9034">(BME59-BME61)*$C$64*$C$65</f>
        <v>0</v>
      </c>
      <c r="BMG65" s="1678">
        <f t="shared" ref="BMG65" si="9035">(BMG59-BMG61)*$C$64*$C$65</f>
        <v>0</v>
      </c>
      <c r="BMI65" s="1678">
        <f t="shared" ref="BMI65" si="9036">(BMI59-BMI61)*$C$64*$C$65</f>
        <v>0</v>
      </c>
      <c r="BMK65" s="1678">
        <f t="shared" ref="BMK65" si="9037">(BMK59-BMK61)*$C$64*$C$65</f>
        <v>0</v>
      </c>
      <c r="BMM65" s="1678">
        <f t="shared" ref="BMM65" si="9038">(BMM59-BMM61)*$C$64*$C$65</f>
        <v>0</v>
      </c>
      <c r="BMO65" s="1678">
        <f t="shared" ref="BMO65" si="9039">(BMO59-BMO61)*$C$64*$C$65</f>
        <v>0</v>
      </c>
      <c r="BMQ65" s="1678">
        <f t="shared" ref="BMQ65" si="9040">(BMQ59-BMQ61)*$C$64*$C$65</f>
        <v>0</v>
      </c>
      <c r="BMS65" s="1678">
        <f t="shared" ref="BMS65" si="9041">(BMS59-BMS61)*$C$64*$C$65</f>
        <v>0</v>
      </c>
      <c r="BMU65" s="1678">
        <f t="shared" ref="BMU65" si="9042">(BMU59-BMU61)*$C$64*$C$65</f>
        <v>0</v>
      </c>
      <c r="BMW65" s="1678">
        <f t="shared" ref="BMW65" si="9043">(BMW59-BMW61)*$C$64*$C$65</f>
        <v>0</v>
      </c>
      <c r="BMY65" s="1678">
        <f t="shared" ref="BMY65" si="9044">(BMY59-BMY61)*$C$64*$C$65</f>
        <v>0</v>
      </c>
      <c r="BNA65" s="1678">
        <f t="shared" ref="BNA65" si="9045">(BNA59-BNA61)*$C$64*$C$65</f>
        <v>0</v>
      </c>
      <c r="BNC65" s="1678">
        <f t="shared" ref="BNC65" si="9046">(BNC59-BNC61)*$C$64*$C$65</f>
        <v>0</v>
      </c>
      <c r="BNE65" s="1678">
        <f t="shared" ref="BNE65" si="9047">(BNE59-BNE61)*$C$64*$C$65</f>
        <v>0</v>
      </c>
      <c r="BNG65" s="1678">
        <f t="shared" ref="BNG65" si="9048">(BNG59-BNG61)*$C$64*$C$65</f>
        <v>0</v>
      </c>
      <c r="BNI65" s="1678">
        <f t="shared" ref="BNI65" si="9049">(BNI59-BNI61)*$C$64*$C$65</f>
        <v>0</v>
      </c>
      <c r="BNK65" s="1678">
        <f t="shared" ref="BNK65" si="9050">(BNK59-BNK61)*$C$64*$C$65</f>
        <v>0</v>
      </c>
      <c r="BNM65" s="1678">
        <f t="shared" ref="BNM65" si="9051">(BNM59-BNM61)*$C$64*$C$65</f>
        <v>0</v>
      </c>
      <c r="BNO65" s="1678">
        <f t="shared" ref="BNO65" si="9052">(BNO59-BNO61)*$C$64*$C$65</f>
        <v>0</v>
      </c>
      <c r="BNQ65" s="1678">
        <f t="shared" ref="BNQ65" si="9053">(BNQ59-BNQ61)*$C$64*$C$65</f>
        <v>0</v>
      </c>
      <c r="BNS65" s="1678">
        <f t="shared" ref="BNS65" si="9054">(BNS59-BNS61)*$C$64*$C$65</f>
        <v>0</v>
      </c>
      <c r="BNU65" s="1678">
        <f t="shared" ref="BNU65" si="9055">(BNU59-BNU61)*$C$64*$C$65</f>
        <v>0</v>
      </c>
      <c r="BNW65" s="1678">
        <f t="shared" ref="BNW65" si="9056">(BNW59-BNW61)*$C$64*$C$65</f>
        <v>0</v>
      </c>
      <c r="BNY65" s="1678">
        <f t="shared" ref="BNY65" si="9057">(BNY59-BNY61)*$C$64*$C$65</f>
        <v>0</v>
      </c>
      <c r="BOA65" s="1678">
        <f t="shared" ref="BOA65" si="9058">(BOA59-BOA61)*$C$64*$C$65</f>
        <v>0</v>
      </c>
      <c r="BOC65" s="1678">
        <f t="shared" ref="BOC65" si="9059">(BOC59-BOC61)*$C$64*$C$65</f>
        <v>0</v>
      </c>
      <c r="BOE65" s="1678">
        <f t="shared" ref="BOE65" si="9060">(BOE59-BOE61)*$C$64*$C$65</f>
        <v>0</v>
      </c>
      <c r="BOG65" s="1678">
        <f t="shared" ref="BOG65" si="9061">(BOG59-BOG61)*$C$64*$C$65</f>
        <v>0</v>
      </c>
      <c r="BOI65" s="1678">
        <f t="shared" ref="BOI65" si="9062">(BOI59-BOI61)*$C$64*$C$65</f>
        <v>0</v>
      </c>
      <c r="BOK65" s="1678">
        <f t="shared" ref="BOK65" si="9063">(BOK59-BOK61)*$C$64*$C$65</f>
        <v>0</v>
      </c>
      <c r="BOM65" s="1678">
        <f t="shared" ref="BOM65" si="9064">(BOM59-BOM61)*$C$64*$C$65</f>
        <v>0</v>
      </c>
      <c r="BOO65" s="1678">
        <f t="shared" ref="BOO65" si="9065">(BOO59-BOO61)*$C$64*$C$65</f>
        <v>0</v>
      </c>
      <c r="BOQ65" s="1678">
        <f t="shared" ref="BOQ65" si="9066">(BOQ59-BOQ61)*$C$64*$C$65</f>
        <v>0</v>
      </c>
      <c r="BOS65" s="1678">
        <f t="shared" ref="BOS65" si="9067">(BOS59-BOS61)*$C$64*$C$65</f>
        <v>0</v>
      </c>
      <c r="BOU65" s="1678">
        <f t="shared" ref="BOU65" si="9068">(BOU59-BOU61)*$C$64*$C$65</f>
        <v>0</v>
      </c>
      <c r="BOW65" s="1678">
        <f t="shared" ref="BOW65" si="9069">(BOW59-BOW61)*$C$64*$C$65</f>
        <v>0</v>
      </c>
      <c r="BOY65" s="1678">
        <f t="shared" ref="BOY65" si="9070">(BOY59-BOY61)*$C$64*$C$65</f>
        <v>0</v>
      </c>
      <c r="BPA65" s="1678">
        <f t="shared" ref="BPA65" si="9071">(BPA59-BPA61)*$C$64*$C$65</f>
        <v>0</v>
      </c>
      <c r="BPC65" s="1678">
        <f t="shared" ref="BPC65" si="9072">(BPC59-BPC61)*$C$64*$C$65</f>
        <v>0</v>
      </c>
      <c r="BPE65" s="1678">
        <f t="shared" ref="BPE65" si="9073">(BPE59-BPE61)*$C$64*$C$65</f>
        <v>0</v>
      </c>
      <c r="BPG65" s="1678">
        <f t="shared" ref="BPG65" si="9074">(BPG59-BPG61)*$C$64*$C$65</f>
        <v>0</v>
      </c>
      <c r="BPI65" s="1678">
        <f t="shared" ref="BPI65" si="9075">(BPI59-BPI61)*$C$64*$C$65</f>
        <v>0</v>
      </c>
      <c r="BPK65" s="1678">
        <f t="shared" ref="BPK65" si="9076">(BPK59-BPK61)*$C$64*$C$65</f>
        <v>0</v>
      </c>
      <c r="BPM65" s="1678">
        <f t="shared" ref="BPM65" si="9077">(BPM59-BPM61)*$C$64*$C$65</f>
        <v>0</v>
      </c>
      <c r="BPO65" s="1678">
        <f t="shared" ref="BPO65" si="9078">(BPO59-BPO61)*$C$64*$C$65</f>
        <v>0</v>
      </c>
      <c r="BPQ65" s="1678">
        <f t="shared" ref="BPQ65" si="9079">(BPQ59-BPQ61)*$C$64*$C$65</f>
        <v>0</v>
      </c>
      <c r="BPS65" s="1678">
        <f t="shared" ref="BPS65" si="9080">(BPS59-BPS61)*$C$64*$C$65</f>
        <v>0</v>
      </c>
      <c r="BPU65" s="1678">
        <f t="shared" ref="BPU65" si="9081">(BPU59-BPU61)*$C$64*$C$65</f>
        <v>0</v>
      </c>
      <c r="BPW65" s="1678">
        <f t="shared" ref="BPW65" si="9082">(BPW59-BPW61)*$C$64*$C$65</f>
        <v>0</v>
      </c>
      <c r="BPY65" s="1678">
        <f t="shared" ref="BPY65" si="9083">(BPY59-BPY61)*$C$64*$C$65</f>
        <v>0</v>
      </c>
      <c r="BQA65" s="1678">
        <f t="shared" ref="BQA65" si="9084">(BQA59-BQA61)*$C$64*$C$65</f>
        <v>0</v>
      </c>
      <c r="BQC65" s="1678">
        <f t="shared" ref="BQC65" si="9085">(BQC59-BQC61)*$C$64*$C$65</f>
        <v>0</v>
      </c>
      <c r="BQE65" s="1678">
        <f t="shared" ref="BQE65" si="9086">(BQE59-BQE61)*$C$64*$C$65</f>
        <v>0</v>
      </c>
      <c r="BQG65" s="1678">
        <f t="shared" ref="BQG65" si="9087">(BQG59-BQG61)*$C$64*$C$65</f>
        <v>0</v>
      </c>
      <c r="BQI65" s="1678">
        <f t="shared" ref="BQI65" si="9088">(BQI59-BQI61)*$C$64*$C$65</f>
        <v>0</v>
      </c>
      <c r="BQK65" s="1678">
        <f t="shared" ref="BQK65" si="9089">(BQK59-BQK61)*$C$64*$C$65</f>
        <v>0</v>
      </c>
      <c r="BQM65" s="1678">
        <f t="shared" ref="BQM65" si="9090">(BQM59-BQM61)*$C$64*$C$65</f>
        <v>0</v>
      </c>
      <c r="BQO65" s="1678">
        <f t="shared" ref="BQO65" si="9091">(BQO59-BQO61)*$C$64*$C$65</f>
        <v>0</v>
      </c>
      <c r="BQQ65" s="1678">
        <f t="shared" ref="BQQ65" si="9092">(BQQ59-BQQ61)*$C$64*$C$65</f>
        <v>0</v>
      </c>
      <c r="BQS65" s="1678">
        <f t="shared" ref="BQS65" si="9093">(BQS59-BQS61)*$C$64*$C$65</f>
        <v>0</v>
      </c>
      <c r="BQU65" s="1678">
        <f t="shared" ref="BQU65" si="9094">(BQU59-BQU61)*$C$64*$C$65</f>
        <v>0</v>
      </c>
      <c r="BQW65" s="1678">
        <f t="shared" ref="BQW65" si="9095">(BQW59-BQW61)*$C$64*$C$65</f>
        <v>0</v>
      </c>
      <c r="BQY65" s="1678">
        <f t="shared" ref="BQY65" si="9096">(BQY59-BQY61)*$C$64*$C$65</f>
        <v>0</v>
      </c>
      <c r="BRA65" s="1678">
        <f t="shared" ref="BRA65" si="9097">(BRA59-BRA61)*$C$64*$C$65</f>
        <v>0</v>
      </c>
      <c r="BRC65" s="1678">
        <f t="shared" ref="BRC65" si="9098">(BRC59-BRC61)*$C$64*$C$65</f>
        <v>0</v>
      </c>
      <c r="BRE65" s="1678">
        <f t="shared" ref="BRE65" si="9099">(BRE59-BRE61)*$C$64*$C$65</f>
        <v>0</v>
      </c>
      <c r="BRG65" s="1678">
        <f t="shared" ref="BRG65" si="9100">(BRG59-BRG61)*$C$64*$C$65</f>
        <v>0</v>
      </c>
      <c r="BRI65" s="1678">
        <f t="shared" ref="BRI65" si="9101">(BRI59-BRI61)*$C$64*$C$65</f>
        <v>0</v>
      </c>
      <c r="BRK65" s="1678">
        <f t="shared" ref="BRK65" si="9102">(BRK59-BRK61)*$C$64*$C$65</f>
        <v>0</v>
      </c>
      <c r="BRM65" s="1678">
        <f t="shared" ref="BRM65" si="9103">(BRM59-BRM61)*$C$64*$C$65</f>
        <v>0</v>
      </c>
      <c r="BRO65" s="1678">
        <f t="shared" ref="BRO65" si="9104">(BRO59-BRO61)*$C$64*$C$65</f>
        <v>0</v>
      </c>
      <c r="BRQ65" s="1678">
        <f t="shared" ref="BRQ65" si="9105">(BRQ59-BRQ61)*$C$64*$C$65</f>
        <v>0</v>
      </c>
      <c r="BRS65" s="1678">
        <f t="shared" ref="BRS65" si="9106">(BRS59-BRS61)*$C$64*$C$65</f>
        <v>0</v>
      </c>
      <c r="BRU65" s="1678">
        <f t="shared" ref="BRU65" si="9107">(BRU59-BRU61)*$C$64*$C$65</f>
        <v>0</v>
      </c>
      <c r="BRW65" s="1678">
        <f t="shared" ref="BRW65" si="9108">(BRW59-BRW61)*$C$64*$C$65</f>
        <v>0</v>
      </c>
      <c r="BRY65" s="1678">
        <f t="shared" ref="BRY65" si="9109">(BRY59-BRY61)*$C$64*$C$65</f>
        <v>0</v>
      </c>
      <c r="BSA65" s="1678">
        <f t="shared" ref="BSA65" si="9110">(BSA59-BSA61)*$C$64*$C$65</f>
        <v>0</v>
      </c>
      <c r="BSC65" s="1678">
        <f t="shared" ref="BSC65" si="9111">(BSC59-BSC61)*$C$64*$C$65</f>
        <v>0</v>
      </c>
      <c r="BSE65" s="1678">
        <f t="shared" ref="BSE65" si="9112">(BSE59-BSE61)*$C$64*$C$65</f>
        <v>0</v>
      </c>
      <c r="BSG65" s="1678">
        <f t="shared" ref="BSG65" si="9113">(BSG59-BSG61)*$C$64*$C$65</f>
        <v>0</v>
      </c>
      <c r="BSI65" s="1678">
        <f t="shared" ref="BSI65" si="9114">(BSI59-BSI61)*$C$64*$C$65</f>
        <v>0</v>
      </c>
      <c r="BSK65" s="1678">
        <f t="shared" ref="BSK65" si="9115">(BSK59-BSK61)*$C$64*$C$65</f>
        <v>0</v>
      </c>
      <c r="BSM65" s="1678">
        <f t="shared" ref="BSM65" si="9116">(BSM59-BSM61)*$C$64*$C$65</f>
        <v>0</v>
      </c>
      <c r="BSO65" s="1678">
        <f t="shared" ref="BSO65" si="9117">(BSO59-BSO61)*$C$64*$C$65</f>
        <v>0</v>
      </c>
      <c r="BSQ65" s="1678">
        <f t="shared" ref="BSQ65" si="9118">(BSQ59-BSQ61)*$C$64*$C$65</f>
        <v>0</v>
      </c>
      <c r="BSS65" s="1678">
        <f t="shared" ref="BSS65" si="9119">(BSS59-BSS61)*$C$64*$C$65</f>
        <v>0</v>
      </c>
      <c r="BSU65" s="1678">
        <f t="shared" ref="BSU65" si="9120">(BSU59-BSU61)*$C$64*$C$65</f>
        <v>0</v>
      </c>
      <c r="BSW65" s="1678">
        <f t="shared" ref="BSW65" si="9121">(BSW59-BSW61)*$C$64*$C$65</f>
        <v>0</v>
      </c>
      <c r="BSY65" s="1678">
        <f t="shared" ref="BSY65" si="9122">(BSY59-BSY61)*$C$64*$C$65</f>
        <v>0</v>
      </c>
      <c r="BTA65" s="1678">
        <f t="shared" ref="BTA65" si="9123">(BTA59-BTA61)*$C$64*$C$65</f>
        <v>0</v>
      </c>
      <c r="BTC65" s="1678">
        <f t="shared" ref="BTC65" si="9124">(BTC59-BTC61)*$C$64*$C$65</f>
        <v>0</v>
      </c>
      <c r="BTE65" s="1678">
        <f t="shared" ref="BTE65" si="9125">(BTE59-BTE61)*$C$64*$C$65</f>
        <v>0</v>
      </c>
      <c r="BTG65" s="1678">
        <f t="shared" ref="BTG65" si="9126">(BTG59-BTG61)*$C$64*$C$65</f>
        <v>0</v>
      </c>
      <c r="BTI65" s="1678">
        <f t="shared" ref="BTI65" si="9127">(BTI59-BTI61)*$C$64*$C$65</f>
        <v>0</v>
      </c>
      <c r="BTK65" s="1678">
        <f t="shared" ref="BTK65" si="9128">(BTK59-BTK61)*$C$64*$C$65</f>
        <v>0</v>
      </c>
      <c r="BTM65" s="1678">
        <f t="shared" ref="BTM65" si="9129">(BTM59-BTM61)*$C$64*$C$65</f>
        <v>0</v>
      </c>
      <c r="BTO65" s="1678">
        <f t="shared" ref="BTO65" si="9130">(BTO59-BTO61)*$C$64*$C$65</f>
        <v>0</v>
      </c>
      <c r="BTQ65" s="1678">
        <f t="shared" ref="BTQ65" si="9131">(BTQ59-BTQ61)*$C$64*$C$65</f>
        <v>0</v>
      </c>
      <c r="BTS65" s="1678">
        <f t="shared" ref="BTS65" si="9132">(BTS59-BTS61)*$C$64*$C$65</f>
        <v>0</v>
      </c>
      <c r="BTU65" s="1678">
        <f t="shared" ref="BTU65" si="9133">(BTU59-BTU61)*$C$64*$C$65</f>
        <v>0</v>
      </c>
      <c r="BTW65" s="1678">
        <f t="shared" ref="BTW65" si="9134">(BTW59-BTW61)*$C$64*$C$65</f>
        <v>0</v>
      </c>
      <c r="BTY65" s="1678">
        <f t="shared" ref="BTY65" si="9135">(BTY59-BTY61)*$C$64*$C$65</f>
        <v>0</v>
      </c>
      <c r="BUA65" s="1678">
        <f t="shared" ref="BUA65" si="9136">(BUA59-BUA61)*$C$64*$C$65</f>
        <v>0</v>
      </c>
      <c r="BUC65" s="1678">
        <f t="shared" ref="BUC65" si="9137">(BUC59-BUC61)*$C$64*$C$65</f>
        <v>0</v>
      </c>
      <c r="BUE65" s="1678">
        <f t="shared" ref="BUE65" si="9138">(BUE59-BUE61)*$C$64*$C$65</f>
        <v>0</v>
      </c>
      <c r="BUG65" s="1678">
        <f t="shared" ref="BUG65" si="9139">(BUG59-BUG61)*$C$64*$C$65</f>
        <v>0</v>
      </c>
      <c r="BUI65" s="1678">
        <f t="shared" ref="BUI65" si="9140">(BUI59-BUI61)*$C$64*$C$65</f>
        <v>0</v>
      </c>
      <c r="BUK65" s="1678">
        <f t="shared" ref="BUK65" si="9141">(BUK59-BUK61)*$C$64*$C$65</f>
        <v>0</v>
      </c>
      <c r="BUM65" s="1678">
        <f t="shared" ref="BUM65" si="9142">(BUM59-BUM61)*$C$64*$C$65</f>
        <v>0</v>
      </c>
      <c r="BUO65" s="1678">
        <f t="shared" ref="BUO65" si="9143">(BUO59-BUO61)*$C$64*$C$65</f>
        <v>0</v>
      </c>
      <c r="BUQ65" s="1678">
        <f t="shared" ref="BUQ65" si="9144">(BUQ59-BUQ61)*$C$64*$C$65</f>
        <v>0</v>
      </c>
      <c r="BUS65" s="1678">
        <f t="shared" ref="BUS65" si="9145">(BUS59-BUS61)*$C$64*$C$65</f>
        <v>0</v>
      </c>
      <c r="BUU65" s="1678">
        <f t="shared" ref="BUU65" si="9146">(BUU59-BUU61)*$C$64*$C$65</f>
        <v>0</v>
      </c>
      <c r="BUW65" s="1678">
        <f t="shared" ref="BUW65" si="9147">(BUW59-BUW61)*$C$64*$C$65</f>
        <v>0</v>
      </c>
      <c r="BUY65" s="1678">
        <f t="shared" ref="BUY65" si="9148">(BUY59-BUY61)*$C$64*$C$65</f>
        <v>0</v>
      </c>
      <c r="BVA65" s="1678">
        <f t="shared" ref="BVA65" si="9149">(BVA59-BVA61)*$C$64*$C$65</f>
        <v>0</v>
      </c>
      <c r="BVC65" s="1678">
        <f t="shared" ref="BVC65" si="9150">(BVC59-BVC61)*$C$64*$C$65</f>
        <v>0</v>
      </c>
      <c r="BVE65" s="1678">
        <f t="shared" ref="BVE65" si="9151">(BVE59-BVE61)*$C$64*$C$65</f>
        <v>0</v>
      </c>
      <c r="BVG65" s="1678">
        <f t="shared" ref="BVG65" si="9152">(BVG59-BVG61)*$C$64*$C$65</f>
        <v>0</v>
      </c>
      <c r="BVI65" s="1678">
        <f t="shared" ref="BVI65" si="9153">(BVI59-BVI61)*$C$64*$C$65</f>
        <v>0</v>
      </c>
      <c r="BVK65" s="1678">
        <f t="shared" ref="BVK65" si="9154">(BVK59-BVK61)*$C$64*$C$65</f>
        <v>0</v>
      </c>
      <c r="BVM65" s="1678">
        <f t="shared" ref="BVM65" si="9155">(BVM59-BVM61)*$C$64*$C$65</f>
        <v>0</v>
      </c>
      <c r="BVO65" s="1678">
        <f t="shared" ref="BVO65" si="9156">(BVO59-BVO61)*$C$64*$C$65</f>
        <v>0</v>
      </c>
      <c r="BVQ65" s="1678">
        <f t="shared" ref="BVQ65" si="9157">(BVQ59-BVQ61)*$C$64*$C$65</f>
        <v>0</v>
      </c>
      <c r="BVS65" s="1678">
        <f t="shared" ref="BVS65" si="9158">(BVS59-BVS61)*$C$64*$C$65</f>
        <v>0</v>
      </c>
      <c r="BVU65" s="1678">
        <f t="shared" ref="BVU65" si="9159">(BVU59-BVU61)*$C$64*$C$65</f>
        <v>0</v>
      </c>
      <c r="BVW65" s="1678">
        <f t="shared" ref="BVW65" si="9160">(BVW59-BVW61)*$C$64*$C$65</f>
        <v>0</v>
      </c>
      <c r="BVY65" s="1678">
        <f t="shared" ref="BVY65" si="9161">(BVY59-BVY61)*$C$64*$C$65</f>
        <v>0</v>
      </c>
      <c r="BWA65" s="1678">
        <f t="shared" ref="BWA65" si="9162">(BWA59-BWA61)*$C$64*$C$65</f>
        <v>0</v>
      </c>
      <c r="BWC65" s="1678">
        <f t="shared" ref="BWC65" si="9163">(BWC59-BWC61)*$C$64*$C$65</f>
        <v>0</v>
      </c>
      <c r="BWE65" s="1678">
        <f t="shared" ref="BWE65" si="9164">(BWE59-BWE61)*$C$64*$C$65</f>
        <v>0</v>
      </c>
      <c r="BWG65" s="1678">
        <f t="shared" ref="BWG65" si="9165">(BWG59-BWG61)*$C$64*$C$65</f>
        <v>0</v>
      </c>
      <c r="BWI65" s="1678">
        <f t="shared" ref="BWI65" si="9166">(BWI59-BWI61)*$C$64*$C$65</f>
        <v>0</v>
      </c>
      <c r="BWK65" s="1678">
        <f t="shared" ref="BWK65" si="9167">(BWK59-BWK61)*$C$64*$C$65</f>
        <v>0</v>
      </c>
      <c r="BWM65" s="1678">
        <f t="shared" ref="BWM65" si="9168">(BWM59-BWM61)*$C$64*$C$65</f>
        <v>0</v>
      </c>
      <c r="BWO65" s="1678">
        <f t="shared" ref="BWO65" si="9169">(BWO59-BWO61)*$C$64*$C$65</f>
        <v>0</v>
      </c>
      <c r="BWQ65" s="1678">
        <f t="shared" ref="BWQ65" si="9170">(BWQ59-BWQ61)*$C$64*$C$65</f>
        <v>0</v>
      </c>
      <c r="BWS65" s="1678">
        <f t="shared" ref="BWS65" si="9171">(BWS59-BWS61)*$C$64*$C$65</f>
        <v>0</v>
      </c>
      <c r="BWU65" s="1678">
        <f t="shared" ref="BWU65" si="9172">(BWU59-BWU61)*$C$64*$C$65</f>
        <v>0</v>
      </c>
      <c r="BWW65" s="1678">
        <f t="shared" ref="BWW65" si="9173">(BWW59-BWW61)*$C$64*$C$65</f>
        <v>0</v>
      </c>
      <c r="BWY65" s="1678">
        <f t="shared" ref="BWY65" si="9174">(BWY59-BWY61)*$C$64*$C$65</f>
        <v>0</v>
      </c>
      <c r="BXA65" s="1678">
        <f t="shared" ref="BXA65" si="9175">(BXA59-BXA61)*$C$64*$C$65</f>
        <v>0</v>
      </c>
      <c r="BXC65" s="1678">
        <f t="shared" ref="BXC65" si="9176">(BXC59-BXC61)*$C$64*$C$65</f>
        <v>0</v>
      </c>
      <c r="BXE65" s="1678">
        <f t="shared" ref="BXE65" si="9177">(BXE59-BXE61)*$C$64*$C$65</f>
        <v>0</v>
      </c>
      <c r="BXG65" s="1678">
        <f t="shared" ref="BXG65" si="9178">(BXG59-BXG61)*$C$64*$C$65</f>
        <v>0</v>
      </c>
      <c r="BXI65" s="1678">
        <f t="shared" ref="BXI65" si="9179">(BXI59-BXI61)*$C$64*$C$65</f>
        <v>0</v>
      </c>
      <c r="BXK65" s="1678">
        <f t="shared" ref="BXK65" si="9180">(BXK59-BXK61)*$C$64*$C$65</f>
        <v>0</v>
      </c>
      <c r="BXM65" s="1678">
        <f t="shared" ref="BXM65" si="9181">(BXM59-BXM61)*$C$64*$C$65</f>
        <v>0</v>
      </c>
      <c r="BXO65" s="1678">
        <f t="shared" ref="BXO65" si="9182">(BXO59-BXO61)*$C$64*$C$65</f>
        <v>0</v>
      </c>
      <c r="BXQ65" s="1678">
        <f t="shared" ref="BXQ65" si="9183">(BXQ59-BXQ61)*$C$64*$C$65</f>
        <v>0</v>
      </c>
      <c r="BXS65" s="1678">
        <f t="shared" ref="BXS65" si="9184">(BXS59-BXS61)*$C$64*$C$65</f>
        <v>0</v>
      </c>
      <c r="BXU65" s="1678">
        <f t="shared" ref="BXU65" si="9185">(BXU59-BXU61)*$C$64*$C$65</f>
        <v>0</v>
      </c>
      <c r="BXW65" s="1678">
        <f t="shared" ref="BXW65" si="9186">(BXW59-BXW61)*$C$64*$C$65</f>
        <v>0</v>
      </c>
      <c r="BXY65" s="1678">
        <f t="shared" ref="BXY65" si="9187">(BXY59-BXY61)*$C$64*$C$65</f>
        <v>0</v>
      </c>
      <c r="BYA65" s="1678">
        <f t="shared" ref="BYA65" si="9188">(BYA59-BYA61)*$C$64*$C$65</f>
        <v>0</v>
      </c>
      <c r="BYC65" s="1678">
        <f t="shared" ref="BYC65" si="9189">(BYC59-BYC61)*$C$64*$C$65</f>
        <v>0</v>
      </c>
      <c r="BYE65" s="1678">
        <f t="shared" ref="BYE65" si="9190">(BYE59-BYE61)*$C$64*$C$65</f>
        <v>0</v>
      </c>
      <c r="BYG65" s="1678">
        <f t="shared" ref="BYG65" si="9191">(BYG59-BYG61)*$C$64*$C$65</f>
        <v>0</v>
      </c>
      <c r="BYI65" s="1678">
        <f t="shared" ref="BYI65" si="9192">(BYI59-BYI61)*$C$64*$C$65</f>
        <v>0</v>
      </c>
      <c r="BYK65" s="1678">
        <f t="shared" ref="BYK65" si="9193">(BYK59-BYK61)*$C$64*$C$65</f>
        <v>0</v>
      </c>
      <c r="BYM65" s="1678">
        <f t="shared" ref="BYM65" si="9194">(BYM59-BYM61)*$C$64*$C$65</f>
        <v>0</v>
      </c>
      <c r="BYO65" s="1678">
        <f t="shared" ref="BYO65" si="9195">(BYO59-BYO61)*$C$64*$C$65</f>
        <v>0</v>
      </c>
      <c r="BYQ65" s="1678">
        <f t="shared" ref="BYQ65" si="9196">(BYQ59-BYQ61)*$C$64*$C$65</f>
        <v>0</v>
      </c>
      <c r="BYS65" s="1678">
        <f t="shared" ref="BYS65" si="9197">(BYS59-BYS61)*$C$64*$C$65</f>
        <v>0</v>
      </c>
      <c r="BYU65" s="1678">
        <f t="shared" ref="BYU65" si="9198">(BYU59-BYU61)*$C$64*$C$65</f>
        <v>0</v>
      </c>
      <c r="BYW65" s="1678">
        <f t="shared" ref="BYW65" si="9199">(BYW59-BYW61)*$C$64*$C$65</f>
        <v>0</v>
      </c>
      <c r="BYY65" s="1678">
        <f t="shared" ref="BYY65" si="9200">(BYY59-BYY61)*$C$64*$C$65</f>
        <v>0</v>
      </c>
      <c r="BZA65" s="1678">
        <f t="shared" ref="BZA65" si="9201">(BZA59-BZA61)*$C$64*$C$65</f>
        <v>0</v>
      </c>
      <c r="BZC65" s="1678">
        <f t="shared" ref="BZC65" si="9202">(BZC59-BZC61)*$C$64*$C$65</f>
        <v>0</v>
      </c>
      <c r="BZE65" s="1678">
        <f t="shared" ref="BZE65" si="9203">(BZE59-BZE61)*$C$64*$C$65</f>
        <v>0</v>
      </c>
      <c r="BZG65" s="1678">
        <f t="shared" ref="BZG65" si="9204">(BZG59-BZG61)*$C$64*$C$65</f>
        <v>0</v>
      </c>
      <c r="BZI65" s="1678">
        <f t="shared" ref="BZI65" si="9205">(BZI59-BZI61)*$C$64*$C$65</f>
        <v>0</v>
      </c>
      <c r="BZK65" s="1678">
        <f t="shared" ref="BZK65" si="9206">(BZK59-BZK61)*$C$64*$C$65</f>
        <v>0</v>
      </c>
      <c r="BZM65" s="1678">
        <f t="shared" ref="BZM65" si="9207">(BZM59-BZM61)*$C$64*$C$65</f>
        <v>0</v>
      </c>
      <c r="BZO65" s="1678">
        <f t="shared" ref="BZO65" si="9208">(BZO59-BZO61)*$C$64*$C$65</f>
        <v>0</v>
      </c>
      <c r="BZQ65" s="1678">
        <f t="shared" ref="BZQ65" si="9209">(BZQ59-BZQ61)*$C$64*$C$65</f>
        <v>0</v>
      </c>
      <c r="BZS65" s="1678">
        <f t="shared" ref="BZS65" si="9210">(BZS59-BZS61)*$C$64*$C$65</f>
        <v>0</v>
      </c>
      <c r="BZU65" s="1678">
        <f t="shared" ref="BZU65" si="9211">(BZU59-BZU61)*$C$64*$C$65</f>
        <v>0</v>
      </c>
      <c r="BZW65" s="1678">
        <f t="shared" ref="BZW65" si="9212">(BZW59-BZW61)*$C$64*$C$65</f>
        <v>0</v>
      </c>
      <c r="BZY65" s="1678">
        <f t="shared" ref="BZY65" si="9213">(BZY59-BZY61)*$C$64*$C$65</f>
        <v>0</v>
      </c>
      <c r="CAA65" s="1678">
        <f t="shared" ref="CAA65" si="9214">(CAA59-CAA61)*$C$64*$C$65</f>
        <v>0</v>
      </c>
      <c r="CAC65" s="1678">
        <f t="shared" ref="CAC65" si="9215">(CAC59-CAC61)*$C$64*$C$65</f>
        <v>0</v>
      </c>
      <c r="CAE65" s="1678">
        <f t="shared" ref="CAE65" si="9216">(CAE59-CAE61)*$C$64*$C$65</f>
        <v>0</v>
      </c>
      <c r="CAG65" s="1678">
        <f t="shared" ref="CAG65" si="9217">(CAG59-CAG61)*$C$64*$C$65</f>
        <v>0</v>
      </c>
      <c r="CAI65" s="1678">
        <f t="shared" ref="CAI65" si="9218">(CAI59-CAI61)*$C$64*$C$65</f>
        <v>0</v>
      </c>
      <c r="CAK65" s="1678">
        <f t="shared" ref="CAK65" si="9219">(CAK59-CAK61)*$C$64*$C$65</f>
        <v>0</v>
      </c>
      <c r="CAM65" s="1678">
        <f t="shared" ref="CAM65" si="9220">(CAM59-CAM61)*$C$64*$C$65</f>
        <v>0</v>
      </c>
      <c r="CAO65" s="1678">
        <f t="shared" ref="CAO65" si="9221">(CAO59-CAO61)*$C$64*$C$65</f>
        <v>0</v>
      </c>
      <c r="CAQ65" s="1678">
        <f t="shared" ref="CAQ65" si="9222">(CAQ59-CAQ61)*$C$64*$C$65</f>
        <v>0</v>
      </c>
      <c r="CAS65" s="1678">
        <f t="shared" ref="CAS65" si="9223">(CAS59-CAS61)*$C$64*$C$65</f>
        <v>0</v>
      </c>
      <c r="CAU65" s="1678">
        <f t="shared" ref="CAU65" si="9224">(CAU59-CAU61)*$C$64*$C$65</f>
        <v>0</v>
      </c>
      <c r="CAW65" s="1678">
        <f t="shared" ref="CAW65" si="9225">(CAW59-CAW61)*$C$64*$C$65</f>
        <v>0</v>
      </c>
      <c r="CAY65" s="1678">
        <f t="shared" ref="CAY65" si="9226">(CAY59-CAY61)*$C$64*$C$65</f>
        <v>0</v>
      </c>
      <c r="CBA65" s="1678">
        <f t="shared" ref="CBA65" si="9227">(CBA59-CBA61)*$C$64*$C$65</f>
        <v>0</v>
      </c>
      <c r="CBC65" s="1678">
        <f t="shared" ref="CBC65" si="9228">(CBC59-CBC61)*$C$64*$C$65</f>
        <v>0</v>
      </c>
      <c r="CBE65" s="1678">
        <f t="shared" ref="CBE65" si="9229">(CBE59-CBE61)*$C$64*$C$65</f>
        <v>0</v>
      </c>
      <c r="CBG65" s="1678">
        <f t="shared" ref="CBG65" si="9230">(CBG59-CBG61)*$C$64*$C$65</f>
        <v>0</v>
      </c>
      <c r="CBI65" s="1678">
        <f t="shared" ref="CBI65" si="9231">(CBI59-CBI61)*$C$64*$C$65</f>
        <v>0</v>
      </c>
      <c r="CBK65" s="1678">
        <f t="shared" ref="CBK65" si="9232">(CBK59-CBK61)*$C$64*$C$65</f>
        <v>0</v>
      </c>
      <c r="CBM65" s="1678">
        <f t="shared" ref="CBM65" si="9233">(CBM59-CBM61)*$C$64*$C$65</f>
        <v>0</v>
      </c>
      <c r="CBO65" s="1678">
        <f t="shared" ref="CBO65" si="9234">(CBO59-CBO61)*$C$64*$C$65</f>
        <v>0</v>
      </c>
      <c r="CBQ65" s="1678">
        <f t="shared" ref="CBQ65" si="9235">(CBQ59-CBQ61)*$C$64*$C$65</f>
        <v>0</v>
      </c>
      <c r="CBS65" s="1678">
        <f t="shared" ref="CBS65" si="9236">(CBS59-CBS61)*$C$64*$C$65</f>
        <v>0</v>
      </c>
      <c r="CBU65" s="1678">
        <f t="shared" ref="CBU65" si="9237">(CBU59-CBU61)*$C$64*$C$65</f>
        <v>0</v>
      </c>
      <c r="CBW65" s="1678">
        <f t="shared" ref="CBW65" si="9238">(CBW59-CBW61)*$C$64*$C$65</f>
        <v>0</v>
      </c>
      <c r="CBY65" s="1678">
        <f t="shared" ref="CBY65" si="9239">(CBY59-CBY61)*$C$64*$C$65</f>
        <v>0</v>
      </c>
      <c r="CCA65" s="1678">
        <f t="shared" ref="CCA65" si="9240">(CCA59-CCA61)*$C$64*$C$65</f>
        <v>0</v>
      </c>
      <c r="CCC65" s="1678">
        <f t="shared" ref="CCC65" si="9241">(CCC59-CCC61)*$C$64*$C$65</f>
        <v>0</v>
      </c>
      <c r="CCE65" s="1678">
        <f t="shared" ref="CCE65" si="9242">(CCE59-CCE61)*$C$64*$C$65</f>
        <v>0</v>
      </c>
      <c r="CCG65" s="1678">
        <f t="shared" ref="CCG65" si="9243">(CCG59-CCG61)*$C$64*$C$65</f>
        <v>0</v>
      </c>
      <c r="CCI65" s="1678">
        <f t="shared" ref="CCI65" si="9244">(CCI59-CCI61)*$C$64*$C$65</f>
        <v>0</v>
      </c>
      <c r="CCK65" s="1678">
        <f t="shared" ref="CCK65" si="9245">(CCK59-CCK61)*$C$64*$C$65</f>
        <v>0</v>
      </c>
      <c r="CCM65" s="1678">
        <f t="shared" ref="CCM65" si="9246">(CCM59-CCM61)*$C$64*$C$65</f>
        <v>0</v>
      </c>
      <c r="CCO65" s="1678">
        <f t="shared" ref="CCO65" si="9247">(CCO59-CCO61)*$C$64*$C$65</f>
        <v>0</v>
      </c>
      <c r="CCQ65" s="1678">
        <f t="shared" ref="CCQ65" si="9248">(CCQ59-CCQ61)*$C$64*$C$65</f>
        <v>0</v>
      </c>
      <c r="CCS65" s="1678">
        <f t="shared" ref="CCS65" si="9249">(CCS59-CCS61)*$C$64*$C$65</f>
        <v>0</v>
      </c>
      <c r="CCU65" s="1678">
        <f t="shared" ref="CCU65" si="9250">(CCU59-CCU61)*$C$64*$C$65</f>
        <v>0</v>
      </c>
      <c r="CCW65" s="1678">
        <f t="shared" ref="CCW65" si="9251">(CCW59-CCW61)*$C$64*$C$65</f>
        <v>0</v>
      </c>
      <c r="CCY65" s="1678">
        <f t="shared" ref="CCY65" si="9252">(CCY59-CCY61)*$C$64*$C$65</f>
        <v>0</v>
      </c>
      <c r="CDA65" s="1678">
        <f t="shared" ref="CDA65" si="9253">(CDA59-CDA61)*$C$64*$C$65</f>
        <v>0</v>
      </c>
      <c r="CDC65" s="1678">
        <f t="shared" ref="CDC65" si="9254">(CDC59-CDC61)*$C$64*$C$65</f>
        <v>0</v>
      </c>
      <c r="CDE65" s="1678">
        <f t="shared" ref="CDE65" si="9255">(CDE59-CDE61)*$C$64*$C$65</f>
        <v>0</v>
      </c>
      <c r="CDG65" s="1678">
        <f t="shared" ref="CDG65" si="9256">(CDG59-CDG61)*$C$64*$C$65</f>
        <v>0</v>
      </c>
      <c r="CDI65" s="1678">
        <f t="shared" ref="CDI65" si="9257">(CDI59-CDI61)*$C$64*$C$65</f>
        <v>0</v>
      </c>
      <c r="CDK65" s="1678">
        <f t="shared" ref="CDK65" si="9258">(CDK59-CDK61)*$C$64*$C$65</f>
        <v>0</v>
      </c>
      <c r="CDM65" s="1678">
        <f t="shared" ref="CDM65" si="9259">(CDM59-CDM61)*$C$64*$C$65</f>
        <v>0</v>
      </c>
      <c r="CDO65" s="1678">
        <f t="shared" ref="CDO65" si="9260">(CDO59-CDO61)*$C$64*$C$65</f>
        <v>0</v>
      </c>
      <c r="CDQ65" s="1678">
        <f t="shared" ref="CDQ65" si="9261">(CDQ59-CDQ61)*$C$64*$C$65</f>
        <v>0</v>
      </c>
      <c r="CDS65" s="1678">
        <f t="shared" ref="CDS65" si="9262">(CDS59-CDS61)*$C$64*$C$65</f>
        <v>0</v>
      </c>
      <c r="CDU65" s="1678">
        <f t="shared" ref="CDU65" si="9263">(CDU59-CDU61)*$C$64*$C$65</f>
        <v>0</v>
      </c>
      <c r="CDW65" s="1678">
        <f t="shared" ref="CDW65" si="9264">(CDW59-CDW61)*$C$64*$C$65</f>
        <v>0</v>
      </c>
      <c r="CDY65" s="1678">
        <f t="shared" ref="CDY65" si="9265">(CDY59-CDY61)*$C$64*$C$65</f>
        <v>0</v>
      </c>
      <c r="CEA65" s="1678">
        <f t="shared" ref="CEA65" si="9266">(CEA59-CEA61)*$C$64*$C$65</f>
        <v>0</v>
      </c>
      <c r="CEC65" s="1678">
        <f t="shared" ref="CEC65" si="9267">(CEC59-CEC61)*$C$64*$C$65</f>
        <v>0</v>
      </c>
      <c r="CEE65" s="1678">
        <f t="shared" ref="CEE65" si="9268">(CEE59-CEE61)*$C$64*$C$65</f>
        <v>0</v>
      </c>
      <c r="CEG65" s="1678">
        <f t="shared" ref="CEG65" si="9269">(CEG59-CEG61)*$C$64*$C$65</f>
        <v>0</v>
      </c>
      <c r="CEI65" s="1678">
        <f t="shared" ref="CEI65" si="9270">(CEI59-CEI61)*$C$64*$C$65</f>
        <v>0</v>
      </c>
      <c r="CEK65" s="1678">
        <f t="shared" ref="CEK65" si="9271">(CEK59-CEK61)*$C$64*$C$65</f>
        <v>0</v>
      </c>
      <c r="CEM65" s="1678">
        <f t="shared" ref="CEM65" si="9272">(CEM59-CEM61)*$C$64*$C$65</f>
        <v>0</v>
      </c>
      <c r="CEO65" s="1678">
        <f t="shared" ref="CEO65" si="9273">(CEO59-CEO61)*$C$64*$C$65</f>
        <v>0</v>
      </c>
      <c r="CEQ65" s="1678">
        <f t="shared" ref="CEQ65" si="9274">(CEQ59-CEQ61)*$C$64*$C$65</f>
        <v>0</v>
      </c>
      <c r="CES65" s="1678">
        <f t="shared" ref="CES65" si="9275">(CES59-CES61)*$C$64*$C$65</f>
        <v>0</v>
      </c>
      <c r="CEU65" s="1678">
        <f t="shared" ref="CEU65" si="9276">(CEU59-CEU61)*$C$64*$C$65</f>
        <v>0</v>
      </c>
      <c r="CEW65" s="1678">
        <f t="shared" ref="CEW65" si="9277">(CEW59-CEW61)*$C$64*$C$65</f>
        <v>0</v>
      </c>
      <c r="CEY65" s="1678">
        <f t="shared" ref="CEY65" si="9278">(CEY59-CEY61)*$C$64*$C$65</f>
        <v>0</v>
      </c>
      <c r="CFA65" s="1678">
        <f t="shared" ref="CFA65" si="9279">(CFA59-CFA61)*$C$64*$C$65</f>
        <v>0</v>
      </c>
      <c r="CFC65" s="1678">
        <f t="shared" ref="CFC65" si="9280">(CFC59-CFC61)*$C$64*$C$65</f>
        <v>0</v>
      </c>
      <c r="CFE65" s="1678">
        <f t="shared" ref="CFE65" si="9281">(CFE59-CFE61)*$C$64*$C$65</f>
        <v>0</v>
      </c>
      <c r="CFG65" s="1678">
        <f t="shared" ref="CFG65" si="9282">(CFG59-CFG61)*$C$64*$C$65</f>
        <v>0</v>
      </c>
      <c r="CFI65" s="1678">
        <f t="shared" ref="CFI65" si="9283">(CFI59-CFI61)*$C$64*$C$65</f>
        <v>0</v>
      </c>
      <c r="CFK65" s="1678">
        <f t="shared" ref="CFK65" si="9284">(CFK59-CFK61)*$C$64*$C$65</f>
        <v>0</v>
      </c>
      <c r="CFM65" s="1678">
        <f t="shared" ref="CFM65" si="9285">(CFM59-CFM61)*$C$64*$C$65</f>
        <v>0</v>
      </c>
      <c r="CFO65" s="1678">
        <f t="shared" ref="CFO65" si="9286">(CFO59-CFO61)*$C$64*$C$65</f>
        <v>0</v>
      </c>
      <c r="CFQ65" s="1678">
        <f t="shared" ref="CFQ65" si="9287">(CFQ59-CFQ61)*$C$64*$C$65</f>
        <v>0</v>
      </c>
      <c r="CFS65" s="1678">
        <f t="shared" ref="CFS65" si="9288">(CFS59-CFS61)*$C$64*$C$65</f>
        <v>0</v>
      </c>
      <c r="CFU65" s="1678">
        <f t="shared" ref="CFU65" si="9289">(CFU59-CFU61)*$C$64*$C$65</f>
        <v>0</v>
      </c>
      <c r="CFW65" s="1678">
        <f t="shared" ref="CFW65" si="9290">(CFW59-CFW61)*$C$64*$C$65</f>
        <v>0</v>
      </c>
      <c r="CFY65" s="1678">
        <f t="shared" ref="CFY65" si="9291">(CFY59-CFY61)*$C$64*$C$65</f>
        <v>0</v>
      </c>
      <c r="CGA65" s="1678">
        <f t="shared" ref="CGA65" si="9292">(CGA59-CGA61)*$C$64*$C$65</f>
        <v>0</v>
      </c>
      <c r="CGC65" s="1678">
        <f t="shared" ref="CGC65" si="9293">(CGC59-CGC61)*$C$64*$C$65</f>
        <v>0</v>
      </c>
      <c r="CGE65" s="1678">
        <f t="shared" ref="CGE65" si="9294">(CGE59-CGE61)*$C$64*$C$65</f>
        <v>0</v>
      </c>
      <c r="CGG65" s="1678">
        <f t="shared" ref="CGG65" si="9295">(CGG59-CGG61)*$C$64*$C$65</f>
        <v>0</v>
      </c>
      <c r="CGI65" s="1678">
        <f t="shared" ref="CGI65" si="9296">(CGI59-CGI61)*$C$64*$C$65</f>
        <v>0</v>
      </c>
      <c r="CGK65" s="1678">
        <f t="shared" ref="CGK65" si="9297">(CGK59-CGK61)*$C$64*$C$65</f>
        <v>0</v>
      </c>
      <c r="CGM65" s="1678">
        <f t="shared" ref="CGM65" si="9298">(CGM59-CGM61)*$C$64*$C$65</f>
        <v>0</v>
      </c>
      <c r="CGO65" s="1678">
        <f t="shared" ref="CGO65" si="9299">(CGO59-CGO61)*$C$64*$C$65</f>
        <v>0</v>
      </c>
      <c r="CGQ65" s="1678">
        <f t="shared" ref="CGQ65" si="9300">(CGQ59-CGQ61)*$C$64*$C$65</f>
        <v>0</v>
      </c>
      <c r="CGS65" s="1678">
        <f t="shared" ref="CGS65" si="9301">(CGS59-CGS61)*$C$64*$C$65</f>
        <v>0</v>
      </c>
      <c r="CGU65" s="1678">
        <f t="shared" ref="CGU65" si="9302">(CGU59-CGU61)*$C$64*$C$65</f>
        <v>0</v>
      </c>
      <c r="CGW65" s="1678">
        <f t="shared" ref="CGW65" si="9303">(CGW59-CGW61)*$C$64*$C$65</f>
        <v>0</v>
      </c>
      <c r="CGY65" s="1678">
        <f t="shared" ref="CGY65" si="9304">(CGY59-CGY61)*$C$64*$C$65</f>
        <v>0</v>
      </c>
      <c r="CHA65" s="1678">
        <f t="shared" ref="CHA65" si="9305">(CHA59-CHA61)*$C$64*$C$65</f>
        <v>0</v>
      </c>
      <c r="CHC65" s="1678">
        <f t="shared" ref="CHC65" si="9306">(CHC59-CHC61)*$C$64*$C$65</f>
        <v>0</v>
      </c>
      <c r="CHE65" s="1678">
        <f t="shared" ref="CHE65" si="9307">(CHE59-CHE61)*$C$64*$C$65</f>
        <v>0</v>
      </c>
      <c r="CHG65" s="1678">
        <f t="shared" ref="CHG65" si="9308">(CHG59-CHG61)*$C$64*$C$65</f>
        <v>0</v>
      </c>
      <c r="CHI65" s="1678">
        <f t="shared" ref="CHI65" si="9309">(CHI59-CHI61)*$C$64*$C$65</f>
        <v>0</v>
      </c>
      <c r="CHK65" s="1678">
        <f t="shared" ref="CHK65" si="9310">(CHK59-CHK61)*$C$64*$C$65</f>
        <v>0</v>
      </c>
      <c r="CHM65" s="1678">
        <f t="shared" ref="CHM65" si="9311">(CHM59-CHM61)*$C$64*$C$65</f>
        <v>0</v>
      </c>
      <c r="CHO65" s="1678">
        <f t="shared" ref="CHO65" si="9312">(CHO59-CHO61)*$C$64*$C$65</f>
        <v>0</v>
      </c>
      <c r="CHQ65" s="1678">
        <f t="shared" ref="CHQ65" si="9313">(CHQ59-CHQ61)*$C$64*$C$65</f>
        <v>0</v>
      </c>
      <c r="CHS65" s="1678">
        <f t="shared" ref="CHS65" si="9314">(CHS59-CHS61)*$C$64*$C$65</f>
        <v>0</v>
      </c>
      <c r="CHU65" s="1678">
        <f t="shared" ref="CHU65" si="9315">(CHU59-CHU61)*$C$64*$C$65</f>
        <v>0</v>
      </c>
      <c r="CHW65" s="1678">
        <f t="shared" ref="CHW65" si="9316">(CHW59-CHW61)*$C$64*$C$65</f>
        <v>0</v>
      </c>
      <c r="CHY65" s="1678">
        <f t="shared" ref="CHY65" si="9317">(CHY59-CHY61)*$C$64*$C$65</f>
        <v>0</v>
      </c>
      <c r="CIA65" s="1678">
        <f t="shared" ref="CIA65" si="9318">(CIA59-CIA61)*$C$64*$C$65</f>
        <v>0</v>
      </c>
      <c r="CIC65" s="1678">
        <f t="shared" ref="CIC65" si="9319">(CIC59-CIC61)*$C$64*$C$65</f>
        <v>0</v>
      </c>
      <c r="CIE65" s="1678">
        <f t="shared" ref="CIE65" si="9320">(CIE59-CIE61)*$C$64*$C$65</f>
        <v>0</v>
      </c>
      <c r="CIG65" s="1678">
        <f t="shared" ref="CIG65" si="9321">(CIG59-CIG61)*$C$64*$C$65</f>
        <v>0</v>
      </c>
      <c r="CII65" s="1678">
        <f t="shared" ref="CII65" si="9322">(CII59-CII61)*$C$64*$C$65</f>
        <v>0</v>
      </c>
      <c r="CIK65" s="1678">
        <f t="shared" ref="CIK65" si="9323">(CIK59-CIK61)*$C$64*$C$65</f>
        <v>0</v>
      </c>
      <c r="CIM65" s="1678">
        <f t="shared" ref="CIM65" si="9324">(CIM59-CIM61)*$C$64*$C$65</f>
        <v>0</v>
      </c>
      <c r="CIO65" s="1678">
        <f t="shared" ref="CIO65" si="9325">(CIO59-CIO61)*$C$64*$C$65</f>
        <v>0</v>
      </c>
      <c r="CIQ65" s="1678">
        <f t="shared" ref="CIQ65" si="9326">(CIQ59-CIQ61)*$C$64*$C$65</f>
        <v>0</v>
      </c>
      <c r="CIS65" s="1678">
        <f t="shared" ref="CIS65" si="9327">(CIS59-CIS61)*$C$64*$C$65</f>
        <v>0</v>
      </c>
      <c r="CIU65" s="1678">
        <f t="shared" ref="CIU65" si="9328">(CIU59-CIU61)*$C$64*$C$65</f>
        <v>0</v>
      </c>
      <c r="CIW65" s="1678">
        <f t="shared" ref="CIW65" si="9329">(CIW59-CIW61)*$C$64*$C$65</f>
        <v>0</v>
      </c>
      <c r="CIY65" s="1678">
        <f t="shared" ref="CIY65" si="9330">(CIY59-CIY61)*$C$64*$C$65</f>
        <v>0</v>
      </c>
      <c r="CJA65" s="1678">
        <f t="shared" ref="CJA65" si="9331">(CJA59-CJA61)*$C$64*$C$65</f>
        <v>0</v>
      </c>
      <c r="CJC65" s="1678">
        <f t="shared" ref="CJC65" si="9332">(CJC59-CJC61)*$C$64*$C$65</f>
        <v>0</v>
      </c>
      <c r="CJE65" s="1678">
        <f t="shared" ref="CJE65" si="9333">(CJE59-CJE61)*$C$64*$C$65</f>
        <v>0</v>
      </c>
      <c r="CJG65" s="1678">
        <f t="shared" ref="CJG65" si="9334">(CJG59-CJG61)*$C$64*$C$65</f>
        <v>0</v>
      </c>
      <c r="CJI65" s="1678">
        <f t="shared" ref="CJI65" si="9335">(CJI59-CJI61)*$C$64*$C$65</f>
        <v>0</v>
      </c>
      <c r="CJK65" s="1678">
        <f t="shared" ref="CJK65" si="9336">(CJK59-CJK61)*$C$64*$C$65</f>
        <v>0</v>
      </c>
      <c r="CJM65" s="1678">
        <f t="shared" ref="CJM65" si="9337">(CJM59-CJM61)*$C$64*$C$65</f>
        <v>0</v>
      </c>
      <c r="CJO65" s="1678">
        <f t="shared" ref="CJO65" si="9338">(CJO59-CJO61)*$C$64*$C$65</f>
        <v>0</v>
      </c>
      <c r="CJQ65" s="1678">
        <f t="shared" ref="CJQ65" si="9339">(CJQ59-CJQ61)*$C$64*$C$65</f>
        <v>0</v>
      </c>
      <c r="CJS65" s="1678">
        <f t="shared" ref="CJS65" si="9340">(CJS59-CJS61)*$C$64*$C$65</f>
        <v>0</v>
      </c>
      <c r="CJU65" s="1678">
        <f t="shared" ref="CJU65" si="9341">(CJU59-CJU61)*$C$64*$C$65</f>
        <v>0</v>
      </c>
      <c r="CJW65" s="1678">
        <f t="shared" ref="CJW65" si="9342">(CJW59-CJW61)*$C$64*$C$65</f>
        <v>0</v>
      </c>
      <c r="CJY65" s="1678">
        <f t="shared" ref="CJY65" si="9343">(CJY59-CJY61)*$C$64*$C$65</f>
        <v>0</v>
      </c>
      <c r="CKA65" s="1678">
        <f t="shared" ref="CKA65" si="9344">(CKA59-CKA61)*$C$64*$C$65</f>
        <v>0</v>
      </c>
      <c r="CKC65" s="1678">
        <f t="shared" ref="CKC65" si="9345">(CKC59-CKC61)*$C$64*$C$65</f>
        <v>0</v>
      </c>
      <c r="CKE65" s="1678">
        <f t="shared" ref="CKE65" si="9346">(CKE59-CKE61)*$C$64*$C$65</f>
        <v>0</v>
      </c>
      <c r="CKG65" s="1678">
        <f t="shared" ref="CKG65" si="9347">(CKG59-CKG61)*$C$64*$C$65</f>
        <v>0</v>
      </c>
      <c r="CKI65" s="1678">
        <f t="shared" ref="CKI65" si="9348">(CKI59-CKI61)*$C$64*$C$65</f>
        <v>0</v>
      </c>
      <c r="CKK65" s="1678">
        <f t="shared" ref="CKK65" si="9349">(CKK59-CKK61)*$C$64*$C$65</f>
        <v>0</v>
      </c>
      <c r="CKM65" s="1678">
        <f t="shared" ref="CKM65" si="9350">(CKM59-CKM61)*$C$64*$C$65</f>
        <v>0</v>
      </c>
      <c r="CKO65" s="1678">
        <f t="shared" ref="CKO65" si="9351">(CKO59-CKO61)*$C$64*$C$65</f>
        <v>0</v>
      </c>
      <c r="CKQ65" s="1678">
        <f t="shared" ref="CKQ65" si="9352">(CKQ59-CKQ61)*$C$64*$C$65</f>
        <v>0</v>
      </c>
      <c r="CKS65" s="1678">
        <f t="shared" ref="CKS65" si="9353">(CKS59-CKS61)*$C$64*$C$65</f>
        <v>0</v>
      </c>
      <c r="CKU65" s="1678">
        <f t="shared" ref="CKU65" si="9354">(CKU59-CKU61)*$C$64*$C$65</f>
        <v>0</v>
      </c>
      <c r="CKW65" s="1678">
        <f t="shared" ref="CKW65" si="9355">(CKW59-CKW61)*$C$64*$C$65</f>
        <v>0</v>
      </c>
      <c r="CKY65" s="1678">
        <f t="shared" ref="CKY65" si="9356">(CKY59-CKY61)*$C$64*$C$65</f>
        <v>0</v>
      </c>
      <c r="CLA65" s="1678">
        <f t="shared" ref="CLA65" si="9357">(CLA59-CLA61)*$C$64*$C$65</f>
        <v>0</v>
      </c>
      <c r="CLC65" s="1678">
        <f t="shared" ref="CLC65" si="9358">(CLC59-CLC61)*$C$64*$C$65</f>
        <v>0</v>
      </c>
      <c r="CLE65" s="1678">
        <f t="shared" ref="CLE65" si="9359">(CLE59-CLE61)*$C$64*$C$65</f>
        <v>0</v>
      </c>
      <c r="CLG65" s="1678">
        <f t="shared" ref="CLG65" si="9360">(CLG59-CLG61)*$C$64*$C$65</f>
        <v>0</v>
      </c>
      <c r="CLI65" s="1678">
        <f t="shared" ref="CLI65" si="9361">(CLI59-CLI61)*$C$64*$C$65</f>
        <v>0</v>
      </c>
      <c r="CLK65" s="1678">
        <f t="shared" ref="CLK65" si="9362">(CLK59-CLK61)*$C$64*$C$65</f>
        <v>0</v>
      </c>
      <c r="CLM65" s="1678">
        <f t="shared" ref="CLM65" si="9363">(CLM59-CLM61)*$C$64*$C$65</f>
        <v>0</v>
      </c>
      <c r="CLO65" s="1678">
        <f t="shared" ref="CLO65" si="9364">(CLO59-CLO61)*$C$64*$C$65</f>
        <v>0</v>
      </c>
      <c r="CLQ65" s="1678">
        <f t="shared" ref="CLQ65" si="9365">(CLQ59-CLQ61)*$C$64*$C$65</f>
        <v>0</v>
      </c>
      <c r="CLS65" s="1678">
        <f t="shared" ref="CLS65" si="9366">(CLS59-CLS61)*$C$64*$C$65</f>
        <v>0</v>
      </c>
      <c r="CLU65" s="1678">
        <f t="shared" ref="CLU65" si="9367">(CLU59-CLU61)*$C$64*$C$65</f>
        <v>0</v>
      </c>
      <c r="CLW65" s="1678">
        <f t="shared" ref="CLW65" si="9368">(CLW59-CLW61)*$C$64*$C$65</f>
        <v>0</v>
      </c>
      <c r="CLY65" s="1678">
        <f t="shared" ref="CLY65" si="9369">(CLY59-CLY61)*$C$64*$C$65</f>
        <v>0</v>
      </c>
      <c r="CMA65" s="1678">
        <f t="shared" ref="CMA65" si="9370">(CMA59-CMA61)*$C$64*$C$65</f>
        <v>0</v>
      </c>
      <c r="CMC65" s="1678">
        <f t="shared" ref="CMC65" si="9371">(CMC59-CMC61)*$C$64*$C$65</f>
        <v>0</v>
      </c>
      <c r="CME65" s="1678">
        <f t="shared" ref="CME65" si="9372">(CME59-CME61)*$C$64*$C$65</f>
        <v>0</v>
      </c>
      <c r="CMG65" s="1678">
        <f t="shared" ref="CMG65" si="9373">(CMG59-CMG61)*$C$64*$C$65</f>
        <v>0</v>
      </c>
      <c r="CMI65" s="1678">
        <f t="shared" ref="CMI65" si="9374">(CMI59-CMI61)*$C$64*$C$65</f>
        <v>0</v>
      </c>
      <c r="CMK65" s="1678">
        <f t="shared" ref="CMK65" si="9375">(CMK59-CMK61)*$C$64*$C$65</f>
        <v>0</v>
      </c>
      <c r="CMM65" s="1678">
        <f t="shared" ref="CMM65" si="9376">(CMM59-CMM61)*$C$64*$C$65</f>
        <v>0</v>
      </c>
      <c r="CMO65" s="1678">
        <f t="shared" ref="CMO65" si="9377">(CMO59-CMO61)*$C$64*$C$65</f>
        <v>0</v>
      </c>
      <c r="CMQ65" s="1678">
        <f t="shared" ref="CMQ65" si="9378">(CMQ59-CMQ61)*$C$64*$C$65</f>
        <v>0</v>
      </c>
      <c r="CMS65" s="1678">
        <f t="shared" ref="CMS65" si="9379">(CMS59-CMS61)*$C$64*$C$65</f>
        <v>0</v>
      </c>
      <c r="CMU65" s="1678">
        <f t="shared" ref="CMU65" si="9380">(CMU59-CMU61)*$C$64*$C$65</f>
        <v>0</v>
      </c>
      <c r="CMW65" s="1678">
        <f t="shared" ref="CMW65" si="9381">(CMW59-CMW61)*$C$64*$C$65</f>
        <v>0</v>
      </c>
      <c r="CMY65" s="1678">
        <f t="shared" ref="CMY65" si="9382">(CMY59-CMY61)*$C$64*$C$65</f>
        <v>0</v>
      </c>
      <c r="CNA65" s="1678">
        <f t="shared" ref="CNA65" si="9383">(CNA59-CNA61)*$C$64*$C$65</f>
        <v>0</v>
      </c>
      <c r="CNC65" s="1678">
        <f t="shared" ref="CNC65" si="9384">(CNC59-CNC61)*$C$64*$C$65</f>
        <v>0</v>
      </c>
      <c r="CNE65" s="1678">
        <f t="shared" ref="CNE65" si="9385">(CNE59-CNE61)*$C$64*$C$65</f>
        <v>0</v>
      </c>
      <c r="CNG65" s="1678">
        <f t="shared" ref="CNG65" si="9386">(CNG59-CNG61)*$C$64*$C$65</f>
        <v>0</v>
      </c>
      <c r="CNI65" s="1678">
        <f t="shared" ref="CNI65" si="9387">(CNI59-CNI61)*$C$64*$C$65</f>
        <v>0</v>
      </c>
      <c r="CNK65" s="1678">
        <f t="shared" ref="CNK65" si="9388">(CNK59-CNK61)*$C$64*$C$65</f>
        <v>0</v>
      </c>
      <c r="CNM65" s="1678">
        <f t="shared" ref="CNM65" si="9389">(CNM59-CNM61)*$C$64*$C$65</f>
        <v>0</v>
      </c>
      <c r="CNO65" s="1678">
        <f t="shared" ref="CNO65" si="9390">(CNO59-CNO61)*$C$64*$C$65</f>
        <v>0</v>
      </c>
      <c r="CNQ65" s="1678">
        <f t="shared" ref="CNQ65" si="9391">(CNQ59-CNQ61)*$C$64*$C$65</f>
        <v>0</v>
      </c>
      <c r="CNS65" s="1678">
        <f t="shared" ref="CNS65" si="9392">(CNS59-CNS61)*$C$64*$C$65</f>
        <v>0</v>
      </c>
      <c r="CNU65" s="1678">
        <f t="shared" ref="CNU65" si="9393">(CNU59-CNU61)*$C$64*$C$65</f>
        <v>0</v>
      </c>
      <c r="CNW65" s="1678">
        <f t="shared" ref="CNW65" si="9394">(CNW59-CNW61)*$C$64*$C$65</f>
        <v>0</v>
      </c>
      <c r="CNY65" s="1678">
        <f t="shared" ref="CNY65" si="9395">(CNY59-CNY61)*$C$64*$C$65</f>
        <v>0</v>
      </c>
      <c r="COA65" s="1678">
        <f t="shared" ref="COA65" si="9396">(COA59-COA61)*$C$64*$C$65</f>
        <v>0</v>
      </c>
      <c r="COC65" s="1678">
        <f t="shared" ref="COC65" si="9397">(COC59-COC61)*$C$64*$C$65</f>
        <v>0</v>
      </c>
      <c r="COE65" s="1678">
        <f t="shared" ref="COE65" si="9398">(COE59-COE61)*$C$64*$C$65</f>
        <v>0</v>
      </c>
      <c r="COG65" s="1678">
        <f t="shared" ref="COG65" si="9399">(COG59-COG61)*$C$64*$C$65</f>
        <v>0</v>
      </c>
      <c r="COI65" s="1678">
        <f t="shared" ref="COI65" si="9400">(COI59-COI61)*$C$64*$C$65</f>
        <v>0</v>
      </c>
      <c r="COK65" s="1678">
        <f t="shared" ref="COK65" si="9401">(COK59-COK61)*$C$64*$C$65</f>
        <v>0</v>
      </c>
      <c r="COM65" s="1678">
        <f t="shared" ref="COM65" si="9402">(COM59-COM61)*$C$64*$C$65</f>
        <v>0</v>
      </c>
      <c r="COO65" s="1678">
        <f t="shared" ref="COO65" si="9403">(COO59-COO61)*$C$64*$C$65</f>
        <v>0</v>
      </c>
      <c r="COQ65" s="1678">
        <f t="shared" ref="COQ65" si="9404">(COQ59-COQ61)*$C$64*$C$65</f>
        <v>0</v>
      </c>
      <c r="COS65" s="1678">
        <f t="shared" ref="COS65" si="9405">(COS59-COS61)*$C$64*$C$65</f>
        <v>0</v>
      </c>
      <c r="COU65" s="1678">
        <f t="shared" ref="COU65" si="9406">(COU59-COU61)*$C$64*$C$65</f>
        <v>0</v>
      </c>
      <c r="COW65" s="1678">
        <f t="shared" ref="COW65" si="9407">(COW59-COW61)*$C$64*$C$65</f>
        <v>0</v>
      </c>
      <c r="COY65" s="1678">
        <f t="shared" ref="COY65" si="9408">(COY59-COY61)*$C$64*$C$65</f>
        <v>0</v>
      </c>
      <c r="CPA65" s="1678">
        <f t="shared" ref="CPA65" si="9409">(CPA59-CPA61)*$C$64*$C$65</f>
        <v>0</v>
      </c>
      <c r="CPC65" s="1678">
        <f t="shared" ref="CPC65" si="9410">(CPC59-CPC61)*$C$64*$C$65</f>
        <v>0</v>
      </c>
      <c r="CPE65" s="1678">
        <f t="shared" ref="CPE65" si="9411">(CPE59-CPE61)*$C$64*$C$65</f>
        <v>0</v>
      </c>
      <c r="CPG65" s="1678">
        <f t="shared" ref="CPG65" si="9412">(CPG59-CPG61)*$C$64*$C$65</f>
        <v>0</v>
      </c>
      <c r="CPI65" s="1678">
        <f t="shared" ref="CPI65" si="9413">(CPI59-CPI61)*$C$64*$C$65</f>
        <v>0</v>
      </c>
      <c r="CPK65" s="1678">
        <f t="shared" ref="CPK65" si="9414">(CPK59-CPK61)*$C$64*$C$65</f>
        <v>0</v>
      </c>
      <c r="CPM65" s="1678">
        <f t="shared" ref="CPM65" si="9415">(CPM59-CPM61)*$C$64*$C$65</f>
        <v>0</v>
      </c>
      <c r="CPO65" s="1678">
        <f t="shared" ref="CPO65" si="9416">(CPO59-CPO61)*$C$64*$C$65</f>
        <v>0</v>
      </c>
      <c r="CPQ65" s="1678">
        <f t="shared" ref="CPQ65" si="9417">(CPQ59-CPQ61)*$C$64*$C$65</f>
        <v>0</v>
      </c>
      <c r="CPS65" s="1678">
        <f t="shared" ref="CPS65" si="9418">(CPS59-CPS61)*$C$64*$C$65</f>
        <v>0</v>
      </c>
      <c r="CPU65" s="1678">
        <f t="shared" ref="CPU65" si="9419">(CPU59-CPU61)*$C$64*$C$65</f>
        <v>0</v>
      </c>
      <c r="CPW65" s="1678">
        <f t="shared" ref="CPW65" si="9420">(CPW59-CPW61)*$C$64*$C$65</f>
        <v>0</v>
      </c>
      <c r="CPY65" s="1678">
        <f t="shared" ref="CPY65" si="9421">(CPY59-CPY61)*$C$64*$C$65</f>
        <v>0</v>
      </c>
      <c r="CQA65" s="1678">
        <f t="shared" ref="CQA65" si="9422">(CQA59-CQA61)*$C$64*$C$65</f>
        <v>0</v>
      </c>
      <c r="CQC65" s="1678">
        <f t="shared" ref="CQC65" si="9423">(CQC59-CQC61)*$C$64*$C$65</f>
        <v>0</v>
      </c>
      <c r="CQE65" s="1678">
        <f t="shared" ref="CQE65" si="9424">(CQE59-CQE61)*$C$64*$C$65</f>
        <v>0</v>
      </c>
      <c r="CQG65" s="1678">
        <f t="shared" ref="CQG65" si="9425">(CQG59-CQG61)*$C$64*$C$65</f>
        <v>0</v>
      </c>
      <c r="CQI65" s="1678">
        <f t="shared" ref="CQI65" si="9426">(CQI59-CQI61)*$C$64*$C$65</f>
        <v>0</v>
      </c>
      <c r="CQK65" s="1678">
        <f t="shared" ref="CQK65" si="9427">(CQK59-CQK61)*$C$64*$C$65</f>
        <v>0</v>
      </c>
      <c r="CQM65" s="1678">
        <f t="shared" ref="CQM65" si="9428">(CQM59-CQM61)*$C$64*$C$65</f>
        <v>0</v>
      </c>
      <c r="CQO65" s="1678">
        <f t="shared" ref="CQO65" si="9429">(CQO59-CQO61)*$C$64*$C$65</f>
        <v>0</v>
      </c>
      <c r="CQQ65" s="1678">
        <f t="shared" ref="CQQ65" si="9430">(CQQ59-CQQ61)*$C$64*$C$65</f>
        <v>0</v>
      </c>
      <c r="CQS65" s="1678">
        <f t="shared" ref="CQS65" si="9431">(CQS59-CQS61)*$C$64*$C$65</f>
        <v>0</v>
      </c>
      <c r="CQU65" s="1678">
        <f t="shared" ref="CQU65" si="9432">(CQU59-CQU61)*$C$64*$C$65</f>
        <v>0</v>
      </c>
      <c r="CQW65" s="1678">
        <f t="shared" ref="CQW65" si="9433">(CQW59-CQW61)*$C$64*$C$65</f>
        <v>0</v>
      </c>
      <c r="CQY65" s="1678">
        <f t="shared" ref="CQY65" si="9434">(CQY59-CQY61)*$C$64*$C$65</f>
        <v>0</v>
      </c>
      <c r="CRA65" s="1678">
        <f t="shared" ref="CRA65" si="9435">(CRA59-CRA61)*$C$64*$C$65</f>
        <v>0</v>
      </c>
      <c r="CRC65" s="1678">
        <f t="shared" ref="CRC65" si="9436">(CRC59-CRC61)*$C$64*$C$65</f>
        <v>0</v>
      </c>
      <c r="CRE65" s="1678">
        <f t="shared" ref="CRE65" si="9437">(CRE59-CRE61)*$C$64*$C$65</f>
        <v>0</v>
      </c>
      <c r="CRG65" s="1678">
        <f t="shared" ref="CRG65" si="9438">(CRG59-CRG61)*$C$64*$C$65</f>
        <v>0</v>
      </c>
      <c r="CRI65" s="1678">
        <f t="shared" ref="CRI65" si="9439">(CRI59-CRI61)*$C$64*$C$65</f>
        <v>0</v>
      </c>
      <c r="CRK65" s="1678">
        <f t="shared" ref="CRK65" si="9440">(CRK59-CRK61)*$C$64*$C$65</f>
        <v>0</v>
      </c>
      <c r="CRM65" s="1678">
        <f t="shared" ref="CRM65" si="9441">(CRM59-CRM61)*$C$64*$C$65</f>
        <v>0</v>
      </c>
      <c r="CRO65" s="1678">
        <f t="shared" ref="CRO65" si="9442">(CRO59-CRO61)*$C$64*$C$65</f>
        <v>0</v>
      </c>
      <c r="CRQ65" s="1678">
        <f t="shared" ref="CRQ65" si="9443">(CRQ59-CRQ61)*$C$64*$C$65</f>
        <v>0</v>
      </c>
      <c r="CRS65" s="1678">
        <f t="shared" ref="CRS65" si="9444">(CRS59-CRS61)*$C$64*$C$65</f>
        <v>0</v>
      </c>
      <c r="CRU65" s="1678">
        <f t="shared" ref="CRU65" si="9445">(CRU59-CRU61)*$C$64*$C$65</f>
        <v>0</v>
      </c>
      <c r="CRW65" s="1678">
        <f t="shared" ref="CRW65" si="9446">(CRW59-CRW61)*$C$64*$C$65</f>
        <v>0</v>
      </c>
      <c r="CRY65" s="1678">
        <f t="shared" ref="CRY65" si="9447">(CRY59-CRY61)*$C$64*$C$65</f>
        <v>0</v>
      </c>
      <c r="CSA65" s="1678">
        <f t="shared" ref="CSA65" si="9448">(CSA59-CSA61)*$C$64*$C$65</f>
        <v>0</v>
      </c>
      <c r="CSC65" s="1678">
        <f t="shared" ref="CSC65" si="9449">(CSC59-CSC61)*$C$64*$C$65</f>
        <v>0</v>
      </c>
      <c r="CSE65" s="1678">
        <f t="shared" ref="CSE65" si="9450">(CSE59-CSE61)*$C$64*$C$65</f>
        <v>0</v>
      </c>
      <c r="CSG65" s="1678">
        <f t="shared" ref="CSG65" si="9451">(CSG59-CSG61)*$C$64*$C$65</f>
        <v>0</v>
      </c>
      <c r="CSI65" s="1678">
        <f t="shared" ref="CSI65" si="9452">(CSI59-CSI61)*$C$64*$C$65</f>
        <v>0</v>
      </c>
      <c r="CSK65" s="1678">
        <f t="shared" ref="CSK65" si="9453">(CSK59-CSK61)*$C$64*$C$65</f>
        <v>0</v>
      </c>
      <c r="CSM65" s="1678">
        <f t="shared" ref="CSM65" si="9454">(CSM59-CSM61)*$C$64*$C$65</f>
        <v>0</v>
      </c>
      <c r="CSO65" s="1678">
        <f t="shared" ref="CSO65" si="9455">(CSO59-CSO61)*$C$64*$C$65</f>
        <v>0</v>
      </c>
      <c r="CSQ65" s="1678">
        <f t="shared" ref="CSQ65" si="9456">(CSQ59-CSQ61)*$C$64*$C$65</f>
        <v>0</v>
      </c>
      <c r="CSS65" s="1678">
        <f t="shared" ref="CSS65" si="9457">(CSS59-CSS61)*$C$64*$C$65</f>
        <v>0</v>
      </c>
      <c r="CSU65" s="1678">
        <f t="shared" ref="CSU65" si="9458">(CSU59-CSU61)*$C$64*$C$65</f>
        <v>0</v>
      </c>
      <c r="CSW65" s="1678">
        <f t="shared" ref="CSW65" si="9459">(CSW59-CSW61)*$C$64*$C$65</f>
        <v>0</v>
      </c>
      <c r="CSY65" s="1678">
        <f t="shared" ref="CSY65" si="9460">(CSY59-CSY61)*$C$64*$C$65</f>
        <v>0</v>
      </c>
      <c r="CTA65" s="1678">
        <f t="shared" ref="CTA65" si="9461">(CTA59-CTA61)*$C$64*$C$65</f>
        <v>0</v>
      </c>
      <c r="CTC65" s="1678">
        <f t="shared" ref="CTC65" si="9462">(CTC59-CTC61)*$C$64*$C$65</f>
        <v>0</v>
      </c>
      <c r="CTE65" s="1678">
        <f t="shared" ref="CTE65" si="9463">(CTE59-CTE61)*$C$64*$C$65</f>
        <v>0</v>
      </c>
      <c r="CTG65" s="1678">
        <f t="shared" ref="CTG65" si="9464">(CTG59-CTG61)*$C$64*$C$65</f>
        <v>0</v>
      </c>
      <c r="CTI65" s="1678">
        <f t="shared" ref="CTI65" si="9465">(CTI59-CTI61)*$C$64*$C$65</f>
        <v>0</v>
      </c>
      <c r="CTK65" s="1678">
        <f t="shared" ref="CTK65" si="9466">(CTK59-CTK61)*$C$64*$C$65</f>
        <v>0</v>
      </c>
      <c r="CTM65" s="1678">
        <f t="shared" ref="CTM65" si="9467">(CTM59-CTM61)*$C$64*$C$65</f>
        <v>0</v>
      </c>
      <c r="CTO65" s="1678">
        <f t="shared" ref="CTO65" si="9468">(CTO59-CTO61)*$C$64*$C$65</f>
        <v>0</v>
      </c>
      <c r="CTQ65" s="1678">
        <f t="shared" ref="CTQ65" si="9469">(CTQ59-CTQ61)*$C$64*$C$65</f>
        <v>0</v>
      </c>
      <c r="CTS65" s="1678">
        <f t="shared" ref="CTS65" si="9470">(CTS59-CTS61)*$C$64*$C$65</f>
        <v>0</v>
      </c>
      <c r="CTU65" s="1678">
        <f t="shared" ref="CTU65" si="9471">(CTU59-CTU61)*$C$64*$C$65</f>
        <v>0</v>
      </c>
      <c r="CTW65" s="1678">
        <f t="shared" ref="CTW65" si="9472">(CTW59-CTW61)*$C$64*$C$65</f>
        <v>0</v>
      </c>
      <c r="CTY65" s="1678">
        <f t="shared" ref="CTY65" si="9473">(CTY59-CTY61)*$C$64*$C$65</f>
        <v>0</v>
      </c>
      <c r="CUA65" s="1678">
        <f t="shared" ref="CUA65" si="9474">(CUA59-CUA61)*$C$64*$C$65</f>
        <v>0</v>
      </c>
      <c r="CUC65" s="1678">
        <f t="shared" ref="CUC65" si="9475">(CUC59-CUC61)*$C$64*$C$65</f>
        <v>0</v>
      </c>
      <c r="CUE65" s="1678">
        <f t="shared" ref="CUE65" si="9476">(CUE59-CUE61)*$C$64*$C$65</f>
        <v>0</v>
      </c>
      <c r="CUG65" s="1678">
        <f t="shared" ref="CUG65" si="9477">(CUG59-CUG61)*$C$64*$C$65</f>
        <v>0</v>
      </c>
      <c r="CUI65" s="1678">
        <f t="shared" ref="CUI65" si="9478">(CUI59-CUI61)*$C$64*$C$65</f>
        <v>0</v>
      </c>
      <c r="CUK65" s="1678">
        <f t="shared" ref="CUK65" si="9479">(CUK59-CUK61)*$C$64*$C$65</f>
        <v>0</v>
      </c>
      <c r="CUM65" s="1678">
        <f t="shared" ref="CUM65" si="9480">(CUM59-CUM61)*$C$64*$C$65</f>
        <v>0</v>
      </c>
      <c r="CUO65" s="1678">
        <f t="shared" ref="CUO65" si="9481">(CUO59-CUO61)*$C$64*$C$65</f>
        <v>0</v>
      </c>
      <c r="CUQ65" s="1678">
        <f t="shared" ref="CUQ65" si="9482">(CUQ59-CUQ61)*$C$64*$C$65</f>
        <v>0</v>
      </c>
      <c r="CUS65" s="1678">
        <f t="shared" ref="CUS65" si="9483">(CUS59-CUS61)*$C$64*$C$65</f>
        <v>0</v>
      </c>
      <c r="CUU65" s="1678">
        <f t="shared" ref="CUU65" si="9484">(CUU59-CUU61)*$C$64*$C$65</f>
        <v>0</v>
      </c>
      <c r="CUW65" s="1678">
        <f t="shared" ref="CUW65" si="9485">(CUW59-CUW61)*$C$64*$C$65</f>
        <v>0</v>
      </c>
      <c r="CUY65" s="1678">
        <f t="shared" ref="CUY65" si="9486">(CUY59-CUY61)*$C$64*$C$65</f>
        <v>0</v>
      </c>
      <c r="CVA65" s="1678">
        <f t="shared" ref="CVA65" si="9487">(CVA59-CVA61)*$C$64*$C$65</f>
        <v>0</v>
      </c>
      <c r="CVC65" s="1678">
        <f t="shared" ref="CVC65" si="9488">(CVC59-CVC61)*$C$64*$C$65</f>
        <v>0</v>
      </c>
      <c r="CVE65" s="1678">
        <f t="shared" ref="CVE65" si="9489">(CVE59-CVE61)*$C$64*$C$65</f>
        <v>0</v>
      </c>
      <c r="CVG65" s="1678">
        <f t="shared" ref="CVG65" si="9490">(CVG59-CVG61)*$C$64*$C$65</f>
        <v>0</v>
      </c>
      <c r="CVI65" s="1678">
        <f t="shared" ref="CVI65" si="9491">(CVI59-CVI61)*$C$64*$C$65</f>
        <v>0</v>
      </c>
      <c r="CVK65" s="1678">
        <f t="shared" ref="CVK65" si="9492">(CVK59-CVK61)*$C$64*$C$65</f>
        <v>0</v>
      </c>
      <c r="CVM65" s="1678">
        <f t="shared" ref="CVM65" si="9493">(CVM59-CVM61)*$C$64*$C$65</f>
        <v>0</v>
      </c>
      <c r="CVO65" s="1678">
        <f t="shared" ref="CVO65" si="9494">(CVO59-CVO61)*$C$64*$C$65</f>
        <v>0</v>
      </c>
      <c r="CVQ65" s="1678">
        <f t="shared" ref="CVQ65" si="9495">(CVQ59-CVQ61)*$C$64*$C$65</f>
        <v>0</v>
      </c>
      <c r="CVS65" s="1678">
        <f t="shared" ref="CVS65" si="9496">(CVS59-CVS61)*$C$64*$C$65</f>
        <v>0</v>
      </c>
      <c r="CVU65" s="1678">
        <f t="shared" ref="CVU65" si="9497">(CVU59-CVU61)*$C$64*$C$65</f>
        <v>0</v>
      </c>
      <c r="CVW65" s="1678">
        <f t="shared" ref="CVW65" si="9498">(CVW59-CVW61)*$C$64*$C$65</f>
        <v>0</v>
      </c>
      <c r="CVY65" s="1678">
        <f t="shared" ref="CVY65" si="9499">(CVY59-CVY61)*$C$64*$C$65</f>
        <v>0</v>
      </c>
      <c r="CWA65" s="1678">
        <f t="shared" ref="CWA65" si="9500">(CWA59-CWA61)*$C$64*$C$65</f>
        <v>0</v>
      </c>
      <c r="CWC65" s="1678">
        <f t="shared" ref="CWC65" si="9501">(CWC59-CWC61)*$C$64*$C$65</f>
        <v>0</v>
      </c>
      <c r="CWE65" s="1678">
        <f t="shared" ref="CWE65" si="9502">(CWE59-CWE61)*$C$64*$C$65</f>
        <v>0</v>
      </c>
      <c r="CWG65" s="1678">
        <f t="shared" ref="CWG65" si="9503">(CWG59-CWG61)*$C$64*$C$65</f>
        <v>0</v>
      </c>
      <c r="CWI65" s="1678">
        <f t="shared" ref="CWI65" si="9504">(CWI59-CWI61)*$C$64*$C$65</f>
        <v>0</v>
      </c>
      <c r="CWK65" s="1678">
        <f t="shared" ref="CWK65" si="9505">(CWK59-CWK61)*$C$64*$C$65</f>
        <v>0</v>
      </c>
      <c r="CWM65" s="1678">
        <f t="shared" ref="CWM65" si="9506">(CWM59-CWM61)*$C$64*$C$65</f>
        <v>0</v>
      </c>
      <c r="CWO65" s="1678">
        <f t="shared" ref="CWO65" si="9507">(CWO59-CWO61)*$C$64*$C$65</f>
        <v>0</v>
      </c>
      <c r="CWQ65" s="1678">
        <f t="shared" ref="CWQ65" si="9508">(CWQ59-CWQ61)*$C$64*$C$65</f>
        <v>0</v>
      </c>
      <c r="CWS65" s="1678">
        <f t="shared" ref="CWS65" si="9509">(CWS59-CWS61)*$C$64*$C$65</f>
        <v>0</v>
      </c>
      <c r="CWU65" s="1678">
        <f t="shared" ref="CWU65" si="9510">(CWU59-CWU61)*$C$64*$C$65</f>
        <v>0</v>
      </c>
      <c r="CWW65" s="1678">
        <f t="shared" ref="CWW65" si="9511">(CWW59-CWW61)*$C$64*$C$65</f>
        <v>0</v>
      </c>
      <c r="CWY65" s="1678">
        <f t="shared" ref="CWY65" si="9512">(CWY59-CWY61)*$C$64*$C$65</f>
        <v>0</v>
      </c>
      <c r="CXA65" s="1678">
        <f t="shared" ref="CXA65" si="9513">(CXA59-CXA61)*$C$64*$C$65</f>
        <v>0</v>
      </c>
      <c r="CXC65" s="1678">
        <f t="shared" ref="CXC65" si="9514">(CXC59-CXC61)*$C$64*$C$65</f>
        <v>0</v>
      </c>
      <c r="CXE65" s="1678">
        <f t="shared" ref="CXE65" si="9515">(CXE59-CXE61)*$C$64*$C$65</f>
        <v>0</v>
      </c>
      <c r="CXG65" s="1678">
        <f t="shared" ref="CXG65" si="9516">(CXG59-CXG61)*$C$64*$C$65</f>
        <v>0</v>
      </c>
      <c r="CXI65" s="1678">
        <f t="shared" ref="CXI65" si="9517">(CXI59-CXI61)*$C$64*$C$65</f>
        <v>0</v>
      </c>
      <c r="CXK65" s="1678">
        <f t="shared" ref="CXK65" si="9518">(CXK59-CXK61)*$C$64*$C$65</f>
        <v>0</v>
      </c>
      <c r="CXM65" s="1678">
        <f t="shared" ref="CXM65" si="9519">(CXM59-CXM61)*$C$64*$C$65</f>
        <v>0</v>
      </c>
      <c r="CXO65" s="1678">
        <f t="shared" ref="CXO65" si="9520">(CXO59-CXO61)*$C$64*$C$65</f>
        <v>0</v>
      </c>
      <c r="CXQ65" s="1678">
        <f t="shared" ref="CXQ65" si="9521">(CXQ59-CXQ61)*$C$64*$C$65</f>
        <v>0</v>
      </c>
      <c r="CXS65" s="1678">
        <f t="shared" ref="CXS65" si="9522">(CXS59-CXS61)*$C$64*$C$65</f>
        <v>0</v>
      </c>
      <c r="CXU65" s="1678">
        <f t="shared" ref="CXU65" si="9523">(CXU59-CXU61)*$C$64*$C$65</f>
        <v>0</v>
      </c>
      <c r="CXW65" s="1678">
        <f t="shared" ref="CXW65" si="9524">(CXW59-CXW61)*$C$64*$C$65</f>
        <v>0</v>
      </c>
      <c r="CXY65" s="1678">
        <f t="shared" ref="CXY65" si="9525">(CXY59-CXY61)*$C$64*$C$65</f>
        <v>0</v>
      </c>
      <c r="CYA65" s="1678">
        <f t="shared" ref="CYA65" si="9526">(CYA59-CYA61)*$C$64*$C$65</f>
        <v>0</v>
      </c>
      <c r="CYC65" s="1678">
        <f t="shared" ref="CYC65" si="9527">(CYC59-CYC61)*$C$64*$C$65</f>
        <v>0</v>
      </c>
      <c r="CYE65" s="1678">
        <f t="shared" ref="CYE65" si="9528">(CYE59-CYE61)*$C$64*$C$65</f>
        <v>0</v>
      </c>
      <c r="CYG65" s="1678">
        <f t="shared" ref="CYG65" si="9529">(CYG59-CYG61)*$C$64*$C$65</f>
        <v>0</v>
      </c>
      <c r="CYI65" s="1678">
        <f t="shared" ref="CYI65" si="9530">(CYI59-CYI61)*$C$64*$C$65</f>
        <v>0</v>
      </c>
      <c r="CYK65" s="1678">
        <f t="shared" ref="CYK65" si="9531">(CYK59-CYK61)*$C$64*$C$65</f>
        <v>0</v>
      </c>
      <c r="CYM65" s="1678">
        <f t="shared" ref="CYM65" si="9532">(CYM59-CYM61)*$C$64*$C$65</f>
        <v>0</v>
      </c>
      <c r="CYO65" s="1678">
        <f t="shared" ref="CYO65" si="9533">(CYO59-CYO61)*$C$64*$C$65</f>
        <v>0</v>
      </c>
      <c r="CYQ65" s="1678">
        <f t="shared" ref="CYQ65" si="9534">(CYQ59-CYQ61)*$C$64*$C$65</f>
        <v>0</v>
      </c>
      <c r="CYS65" s="1678">
        <f t="shared" ref="CYS65" si="9535">(CYS59-CYS61)*$C$64*$C$65</f>
        <v>0</v>
      </c>
      <c r="CYU65" s="1678">
        <f t="shared" ref="CYU65" si="9536">(CYU59-CYU61)*$C$64*$C$65</f>
        <v>0</v>
      </c>
      <c r="CYW65" s="1678">
        <f t="shared" ref="CYW65" si="9537">(CYW59-CYW61)*$C$64*$C$65</f>
        <v>0</v>
      </c>
      <c r="CYY65" s="1678">
        <f t="shared" ref="CYY65" si="9538">(CYY59-CYY61)*$C$64*$C$65</f>
        <v>0</v>
      </c>
      <c r="CZA65" s="1678">
        <f t="shared" ref="CZA65" si="9539">(CZA59-CZA61)*$C$64*$C$65</f>
        <v>0</v>
      </c>
      <c r="CZC65" s="1678">
        <f t="shared" ref="CZC65" si="9540">(CZC59-CZC61)*$C$64*$C$65</f>
        <v>0</v>
      </c>
      <c r="CZE65" s="1678">
        <f t="shared" ref="CZE65" si="9541">(CZE59-CZE61)*$C$64*$C$65</f>
        <v>0</v>
      </c>
      <c r="CZG65" s="1678">
        <f t="shared" ref="CZG65" si="9542">(CZG59-CZG61)*$C$64*$C$65</f>
        <v>0</v>
      </c>
      <c r="CZI65" s="1678">
        <f t="shared" ref="CZI65" si="9543">(CZI59-CZI61)*$C$64*$C$65</f>
        <v>0</v>
      </c>
      <c r="CZK65" s="1678">
        <f t="shared" ref="CZK65" si="9544">(CZK59-CZK61)*$C$64*$C$65</f>
        <v>0</v>
      </c>
      <c r="CZM65" s="1678">
        <f t="shared" ref="CZM65" si="9545">(CZM59-CZM61)*$C$64*$C$65</f>
        <v>0</v>
      </c>
      <c r="CZO65" s="1678">
        <f t="shared" ref="CZO65" si="9546">(CZO59-CZO61)*$C$64*$C$65</f>
        <v>0</v>
      </c>
      <c r="CZQ65" s="1678">
        <f t="shared" ref="CZQ65" si="9547">(CZQ59-CZQ61)*$C$64*$C$65</f>
        <v>0</v>
      </c>
      <c r="CZS65" s="1678">
        <f t="shared" ref="CZS65" si="9548">(CZS59-CZS61)*$C$64*$C$65</f>
        <v>0</v>
      </c>
      <c r="CZU65" s="1678">
        <f t="shared" ref="CZU65" si="9549">(CZU59-CZU61)*$C$64*$C$65</f>
        <v>0</v>
      </c>
      <c r="CZW65" s="1678">
        <f t="shared" ref="CZW65" si="9550">(CZW59-CZW61)*$C$64*$C$65</f>
        <v>0</v>
      </c>
      <c r="CZY65" s="1678">
        <f t="shared" ref="CZY65" si="9551">(CZY59-CZY61)*$C$64*$C$65</f>
        <v>0</v>
      </c>
      <c r="DAA65" s="1678">
        <f t="shared" ref="DAA65" si="9552">(DAA59-DAA61)*$C$64*$C$65</f>
        <v>0</v>
      </c>
      <c r="DAC65" s="1678">
        <f t="shared" ref="DAC65" si="9553">(DAC59-DAC61)*$C$64*$C$65</f>
        <v>0</v>
      </c>
      <c r="DAE65" s="1678">
        <f t="shared" ref="DAE65" si="9554">(DAE59-DAE61)*$C$64*$C$65</f>
        <v>0</v>
      </c>
      <c r="DAG65" s="1678">
        <f t="shared" ref="DAG65" si="9555">(DAG59-DAG61)*$C$64*$C$65</f>
        <v>0</v>
      </c>
      <c r="DAI65" s="1678">
        <f t="shared" ref="DAI65" si="9556">(DAI59-DAI61)*$C$64*$C$65</f>
        <v>0</v>
      </c>
      <c r="DAK65" s="1678">
        <f t="shared" ref="DAK65" si="9557">(DAK59-DAK61)*$C$64*$C$65</f>
        <v>0</v>
      </c>
      <c r="DAM65" s="1678">
        <f t="shared" ref="DAM65" si="9558">(DAM59-DAM61)*$C$64*$C$65</f>
        <v>0</v>
      </c>
      <c r="DAO65" s="1678">
        <f t="shared" ref="DAO65" si="9559">(DAO59-DAO61)*$C$64*$C$65</f>
        <v>0</v>
      </c>
      <c r="DAQ65" s="1678">
        <f t="shared" ref="DAQ65" si="9560">(DAQ59-DAQ61)*$C$64*$C$65</f>
        <v>0</v>
      </c>
      <c r="DAS65" s="1678">
        <f t="shared" ref="DAS65" si="9561">(DAS59-DAS61)*$C$64*$C$65</f>
        <v>0</v>
      </c>
      <c r="DAU65" s="1678">
        <f t="shared" ref="DAU65" si="9562">(DAU59-DAU61)*$C$64*$C$65</f>
        <v>0</v>
      </c>
      <c r="DAW65" s="1678">
        <f t="shared" ref="DAW65" si="9563">(DAW59-DAW61)*$C$64*$C$65</f>
        <v>0</v>
      </c>
      <c r="DAY65" s="1678">
        <f t="shared" ref="DAY65" si="9564">(DAY59-DAY61)*$C$64*$C$65</f>
        <v>0</v>
      </c>
      <c r="DBA65" s="1678">
        <f t="shared" ref="DBA65" si="9565">(DBA59-DBA61)*$C$64*$C$65</f>
        <v>0</v>
      </c>
      <c r="DBC65" s="1678">
        <f t="shared" ref="DBC65" si="9566">(DBC59-DBC61)*$C$64*$C$65</f>
        <v>0</v>
      </c>
      <c r="DBE65" s="1678">
        <f t="shared" ref="DBE65" si="9567">(DBE59-DBE61)*$C$64*$C$65</f>
        <v>0</v>
      </c>
      <c r="DBG65" s="1678">
        <f t="shared" ref="DBG65" si="9568">(DBG59-DBG61)*$C$64*$C$65</f>
        <v>0</v>
      </c>
      <c r="DBI65" s="1678">
        <f t="shared" ref="DBI65" si="9569">(DBI59-DBI61)*$C$64*$C$65</f>
        <v>0</v>
      </c>
      <c r="DBK65" s="1678">
        <f t="shared" ref="DBK65" si="9570">(DBK59-DBK61)*$C$64*$C$65</f>
        <v>0</v>
      </c>
      <c r="DBM65" s="1678">
        <f t="shared" ref="DBM65" si="9571">(DBM59-DBM61)*$C$64*$C$65</f>
        <v>0</v>
      </c>
      <c r="DBO65" s="1678">
        <f t="shared" ref="DBO65" si="9572">(DBO59-DBO61)*$C$64*$C$65</f>
        <v>0</v>
      </c>
      <c r="DBQ65" s="1678">
        <f t="shared" ref="DBQ65" si="9573">(DBQ59-DBQ61)*$C$64*$C$65</f>
        <v>0</v>
      </c>
      <c r="DBS65" s="1678">
        <f t="shared" ref="DBS65" si="9574">(DBS59-DBS61)*$C$64*$C$65</f>
        <v>0</v>
      </c>
      <c r="DBU65" s="1678">
        <f t="shared" ref="DBU65" si="9575">(DBU59-DBU61)*$C$64*$C$65</f>
        <v>0</v>
      </c>
      <c r="DBW65" s="1678">
        <f t="shared" ref="DBW65" si="9576">(DBW59-DBW61)*$C$64*$C$65</f>
        <v>0</v>
      </c>
      <c r="DBY65" s="1678">
        <f t="shared" ref="DBY65" si="9577">(DBY59-DBY61)*$C$64*$C$65</f>
        <v>0</v>
      </c>
      <c r="DCA65" s="1678">
        <f t="shared" ref="DCA65" si="9578">(DCA59-DCA61)*$C$64*$C$65</f>
        <v>0</v>
      </c>
      <c r="DCC65" s="1678">
        <f t="shared" ref="DCC65" si="9579">(DCC59-DCC61)*$C$64*$C$65</f>
        <v>0</v>
      </c>
      <c r="DCE65" s="1678">
        <f t="shared" ref="DCE65" si="9580">(DCE59-DCE61)*$C$64*$C$65</f>
        <v>0</v>
      </c>
      <c r="DCG65" s="1678">
        <f t="shared" ref="DCG65" si="9581">(DCG59-DCG61)*$C$64*$C$65</f>
        <v>0</v>
      </c>
      <c r="DCI65" s="1678">
        <f t="shared" ref="DCI65" si="9582">(DCI59-DCI61)*$C$64*$C$65</f>
        <v>0</v>
      </c>
      <c r="DCK65" s="1678">
        <f t="shared" ref="DCK65" si="9583">(DCK59-DCK61)*$C$64*$C$65</f>
        <v>0</v>
      </c>
      <c r="DCM65" s="1678">
        <f t="shared" ref="DCM65" si="9584">(DCM59-DCM61)*$C$64*$C$65</f>
        <v>0</v>
      </c>
      <c r="DCO65" s="1678">
        <f t="shared" ref="DCO65" si="9585">(DCO59-DCO61)*$C$64*$C$65</f>
        <v>0</v>
      </c>
      <c r="DCQ65" s="1678">
        <f t="shared" ref="DCQ65" si="9586">(DCQ59-DCQ61)*$C$64*$C$65</f>
        <v>0</v>
      </c>
      <c r="DCS65" s="1678">
        <f t="shared" ref="DCS65" si="9587">(DCS59-DCS61)*$C$64*$C$65</f>
        <v>0</v>
      </c>
      <c r="DCU65" s="1678">
        <f t="shared" ref="DCU65" si="9588">(DCU59-DCU61)*$C$64*$C$65</f>
        <v>0</v>
      </c>
      <c r="DCW65" s="1678">
        <f t="shared" ref="DCW65" si="9589">(DCW59-DCW61)*$C$64*$C$65</f>
        <v>0</v>
      </c>
      <c r="DCY65" s="1678">
        <f t="shared" ref="DCY65" si="9590">(DCY59-DCY61)*$C$64*$C$65</f>
        <v>0</v>
      </c>
      <c r="DDA65" s="1678">
        <f t="shared" ref="DDA65" si="9591">(DDA59-DDA61)*$C$64*$C$65</f>
        <v>0</v>
      </c>
      <c r="DDC65" s="1678">
        <f t="shared" ref="DDC65" si="9592">(DDC59-DDC61)*$C$64*$C$65</f>
        <v>0</v>
      </c>
      <c r="DDE65" s="1678">
        <f t="shared" ref="DDE65" si="9593">(DDE59-DDE61)*$C$64*$C$65</f>
        <v>0</v>
      </c>
      <c r="DDG65" s="1678">
        <f t="shared" ref="DDG65" si="9594">(DDG59-DDG61)*$C$64*$C$65</f>
        <v>0</v>
      </c>
      <c r="DDI65" s="1678">
        <f t="shared" ref="DDI65" si="9595">(DDI59-DDI61)*$C$64*$C$65</f>
        <v>0</v>
      </c>
      <c r="DDK65" s="1678">
        <f t="shared" ref="DDK65" si="9596">(DDK59-DDK61)*$C$64*$C$65</f>
        <v>0</v>
      </c>
      <c r="DDM65" s="1678">
        <f t="shared" ref="DDM65" si="9597">(DDM59-DDM61)*$C$64*$C$65</f>
        <v>0</v>
      </c>
      <c r="DDO65" s="1678">
        <f t="shared" ref="DDO65" si="9598">(DDO59-DDO61)*$C$64*$C$65</f>
        <v>0</v>
      </c>
      <c r="DDQ65" s="1678">
        <f t="shared" ref="DDQ65" si="9599">(DDQ59-DDQ61)*$C$64*$C$65</f>
        <v>0</v>
      </c>
      <c r="DDS65" s="1678">
        <f t="shared" ref="DDS65" si="9600">(DDS59-DDS61)*$C$64*$C$65</f>
        <v>0</v>
      </c>
      <c r="DDU65" s="1678">
        <f t="shared" ref="DDU65" si="9601">(DDU59-DDU61)*$C$64*$C$65</f>
        <v>0</v>
      </c>
      <c r="DDW65" s="1678">
        <f t="shared" ref="DDW65" si="9602">(DDW59-DDW61)*$C$64*$C$65</f>
        <v>0</v>
      </c>
      <c r="DDY65" s="1678">
        <f t="shared" ref="DDY65" si="9603">(DDY59-DDY61)*$C$64*$C$65</f>
        <v>0</v>
      </c>
      <c r="DEA65" s="1678">
        <f t="shared" ref="DEA65" si="9604">(DEA59-DEA61)*$C$64*$C$65</f>
        <v>0</v>
      </c>
      <c r="DEC65" s="1678">
        <f t="shared" ref="DEC65" si="9605">(DEC59-DEC61)*$C$64*$C$65</f>
        <v>0</v>
      </c>
      <c r="DEE65" s="1678">
        <f t="shared" ref="DEE65" si="9606">(DEE59-DEE61)*$C$64*$C$65</f>
        <v>0</v>
      </c>
      <c r="DEG65" s="1678">
        <f t="shared" ref="DEG65" si="9607">(DEG59-DEG61)*$C$64*$C$65</f>
        <v>0</v>
      </c>
      <c r="DEI65" s="1678">
        <f t="shared" ref="DEI65" si="9608">(DEI59-DEI61)*$C$64*$C$65</f>
        <v>0</v>
      </c>
      <c r="DEK65" s="1678">
        <f t="shared" ref="DEK65" si="9609">(DEK59-DEK61)*$C$64*$C$65</f>
        <v>0</v>
      </c>
      <c r="DEM65" s="1678">
        <f t="shared" ref="DEM65" si="9610">(DEM59-DEM61)*$C$64*$C$65</f>
        <v>0</v>
      </c>
      <c r="DEO65" s="1678">
        <f t="shared" ref="DEO65" si="9611">(DEO59-DEO61)*$C$64*$C$65</f>
        <v>0</v>
      </c>
      <c r="DEQ65" s="1678">
        <f t="shared" ref="DEQ65" si="9612">(DEQ59-DEQ61)*$C$64*$C$65</f>
        <v>0</v>
      </c>
      <c r="DES65" s="1678">
        <f t="shared" ref="DES65" si="9613">(DES59-DES61)*$C$64*$C$65</f>
        <v>0</v>
      </c>
      <c r="DEU65" s="1678">
        <f t="shared" ref="DEU65" si="9614">(DEU59-DEU61)*$C$64*$C$65</f>
        <v>0</v>
      </c>
      <c r="DEW65" s="1678">
        <f t="shared" ref="DEW65" si="9615">(DEW59-DEW61)*$C$64*$C$65</f>
        <v>0</v>
      </c>
      <c r="DEY65" s="1678">
        <f t="shared" ref="DEY65" si="9616">(DEY59-DEY61)*$C$64*$C$65</f>
        <v>0</v>
      </c>
      <c r="DFA65" s="1678">
        <f t="shared" ref="DFA65" si="9617">(DFA59-DFA61)*$C$64*$C$65</f>
        <v>0</v>
      </c>
      <c r="DFC65" s="1678">
        <f t="shared" ref="DFC65" si="9618">(DFC59-DFC61)*$C$64*$C$65</f>
        <v>0</v>
      </c>
      <c r="DFE65" s="1678">
        <f t="shared" ref="DFE65" si="9619">(DFE59-DFE61)*$C$64*$C$65</f>
        <v>0</v>
      </c>
      <c r="DFG65" s="1678">
        <f t="shared" ref="DFG65" si="9620">(DFG59-DFG61)*$C$64*$C$65</f>
        <v>0</v>
      </c>
      <c r="DFI65" s="1678">
        <f t="shared" ref="DFI65" si="9621">(DFI59-DFI61)*$C$64*$C$65</f>
        <v>0</v>
      </c>
      <c r="DFK65" s="1678">
        <f t="shared" ref="DFK65" si="9622">(DFK59-DFK61)*$C$64*$C$65</f>
        <v>0</v>
      </c>
      <c r="DFM65" s="1678">
        <f t="shared" ref="DFM65" si="9623">(DFM59-DFM61)*$C$64*$C$65</f>
        <v>0</v>
      </c>
      <c r="DFO65" s="1678">
        <f t="shared" ref="DFO65" si="9624">(DFO59-DFO61)*$C$64*$C$65</f>
        <v>0</v>
      </c>
      <c r="DFQ65" s="1678">
        <f t="shared" ref="DFQ65" si="9625">(DFQ59-DFQ61)*$C$64*$C$65</f>
        <v>0</v>
      </c>
      <c r="DFS65" s="1678">
        <f t="shared" ref="DFS65" si="9626">(DFS59-DFS61)*$C$64*$C$65</f>
        <v>0</v>
      </c>
      <c r="DFU65" s="1678">
        <f t="shared" ref="DFU65" si="9627">(DFU59-DFU61)*$C$64*$C$65</f>
        <v>0</v>
      </c>
      <c r="DFW65" s="1678">
        <f t="shared" ref="DFW65" si="9628">(DFW59-DFW61)*$C$64*$C$65</f>
        <v>0</v>
      </c>
      <c r="DFY65" s="1678">
        <f t="shared" ref="DFY65" si="9629">(DFY59-DFY61)*$C$64*$C$65</f>
        <v>0</v>
      </c>
      <c r="DGA65" s="1678">
        <f t="shared" ref="DGA65" si="9630">(DGA59-DGA61)*$C$64*$C$65</f>
        <v>0</v>
      </c>
      <c r="DGC65" s="1678">
        <f t="shared" ref="DGC65" si="9631">(DGC59-DGC61)*$C$64*$C$65</f>
        <v>0</v>
      </c>
      <c r="DGE65" s="1678">
        <f t="shared" ref="DGE65" si="9632">(DGE59-DGE61)*$C$64*$C$65</f>
        <v>0</v>
      </c>
      <c r="DGG65" s="1678">
        <f t="shared" ref="DGG65" si="9633">(DGG59-DGG61)*$C$64*$C$65</f>
        <v>0</v>
      </c>
      <c r="DGI65" s="1678">
        <f t="shared" ref="DGI65" si="9634">(DGI59-DGI61)*$C$64*$C$65</f>
        <v>0</v>
      </c>
      <c r="DGK65" s="1678">
        <f t="shared" ref="DGK65" si="9635">(DGK59-DGK61)*$C$64*$C$65</f>
        <v>0</v>
      </c>
      <c r="DGM65" s="1678">
        <f t="shared" ref="DGM65" si="9636">(DGM59-DGM61)*$C$64*$C$65</f>
        <v>0</v>
      </c>
      <c r="DGO65" s="1678">
        <f t="shared" ref="DGO65" si="9637">(DGO59-DGO61)*$C$64*$C$65</f>
        <v>0</v>
      </c>
      <c r="DGQ65" s="1678">
        <f t="shared" ref="DGQ65" si="9638">(DGQ59-DGQ61)*$C$64*$C$65</f>
        <v>0</v>
      </c>
      <c r="DGS65" s="1678">
        <f t="shared" ref="DGS65" si="9639">(DGS59-DGS61)*$C$64*$C$65</f>
        <v>0</v>
      </c>
      <c r="DGU65" s="1678">
        <f t="shared" ref="DGU65" si="9640">(DGU59-DGU61)*$C$64*$C$65</f>
        <v>0</v>
      </c>
      <c r="DGW65" s="1678">
        <f t="shared" ref="DGW65" si="9641">(DGW59-DGW61)*$C$64*$C$65</f>
        <v>0</v>
      </c>
      <c r="DGY65" s="1678">
        <f t="shared" ref="DGY65" si="9642">(DGY59-DGY61)*$C$64*$C$65</f>
        <v>0</v>
      </c>
      <c r="DHA65" s="1678">
        <f t="shared" ref="DHA65" si="9643">(DHA59-DHA61)*$C$64*$C$65</f>
        <v>0</v>
      </c>
      <c r="DHC65" s="1678">
        <f t="shared" ref="DHC65" si="9644">(DHC59-DHC61)*$C$64*$C$65</f>
        <v>0</v>
      </c>
      <c r="DHE65" s="1678">
        <f t="shared" ref="DHE65" si="9645">(DHE59-DHE61)*$C$64*$C$65</f>
        <v>0</v>
      </c>
      <c r="DHG65" s="1678">
        <f t="shared" ref="DHG65" si="9646">(DHG59-DHG61)*$C$64*$C$65</f>
        <v>0</v>
      </c>
      <c r="DHI65" s="1678">
        <f t="shared" ref="DHI65" si="9647">(DHI59-DHI61)*$C$64*$C$65</f>
        <v>0</v>
      </c>
      <c r="DHK65" s="1678">
        <f t="shared" ref="DHK65" si="9648">(DHK59-DHK61)*$C$64*$C$65</f>
        <v>0</v>
      </c>
      <c r="DHM65" s="1678">
        <f t="shared" ref="DHM65" si="9649">(DHM59-DHM61)*$C$64*$C$65</f>
        <v>0</v>
      </c>
      <c r="DHO65" s="1678">
        <f t="shared" ref="DHO65" si="9650">(DHO59-DHO61)*$C$64*$C$65</f>
        <v>0</v>
      </c>
      <c r="DHQ65" s="1678">
        <f t="shared" ref="DHQ65" si="9651">(DHQ59-DHQ61)*$C$64*$C$65</f>
        <v>0</v>
      </c>
      <c r="DHS65" s="1678">
        <f t="shared" ref="DHS65" si="9652">(DHS59-DHS61)*$C$64*$C$65</f>
        <v>0</v>
      </c>
      <c r="DHU65" s="1678">
        <f t="shared" ref="DHU65" si="9653">(DHU59-DHU61)*$C$64*$C$65</f>
        <v>0</v>
      </c>
      <c r="DHW65" s="1678">
        <f t="shared" ref="DHW65" si="9654">(DHW59-DHW61)*$C$64*$C$65</f>
        <v>0</v>
      </c>
      <c r="DHY65" s="1678">
        <f t="shared" ref="DHY65" si="9655">(DHY59-DHY61)*$C$64*$C$65</f>
        <v>0</v>
      </c>
      <c r="DIA65" s="1678">
        <f t="shared" ref="DIA65" si="9656">(DIA59-DIA61)*$C$64*$C$65</f>
        <v>0</v>
      </c>
      <c r="DIC65" s="1678">
        <f t="shared" ref="DIC65" si="9657">(DIC59-DIC61)*$C$64*$C$65</f>
        <v>0</v>
      </c>
      <c r="DIE65" s="1678">
        <f t="shared" ref="DIE65" si="9658">(DIE59-DIE61)*$C$64*$C$65</f>
        <v>0</v>
      </c>
      <c r="DIG65" s="1678">
        <f t="shared" ref="DIG65" si="9659">(DIG59-DIG61)*$C$64*$C$65</f>
        <v>0</v>
      </c>
      <c r="DII65" s="1678">
        <f t="shared" ref="DII65" si="9660">(DII59-DII61)*$C$64*$C$65</f>
        <v>0</v>
      </c>
      <c r="DIK65" s="1678">
        <f t="shared" ref="DIK65" si="9661">(DIK59-DIK61)*$C$64*$C$65</f>
        <v>0</v>
      </c>
      <c r="DIM65" s="1678">
        <f t="shared" ref="DIM65" si="9662">(DIM59-DIM61)*$C$64*$C$65</f>
        <v>0</v>
      </c>
      <c r="DIO65" s="1678">
        <f t="shared" ref="DIO65" si="9663">(DIO59-DIO61)*$C$64*$C$65</f>
        <v>0</v>
      </c>
      <c r="DIQ65" s="1678">
        <f t="shared" ref="DIQ65" si="9664">(DIQ59-DIQ61)*$C$64*$C$65</f>
        <v>0</v>
      </c>
      <c r="DIS65" s="1678">
        <f t="shared" ref="DIS65" si="9665">(DIS59-DIS61)*$C$64*$C$65</f>
        <v>0</v>
      </c>
      <c r="DIU65" s="1678">
        <f t="shared" ref="DIU65" si="9666">(DIU59-DIU61)*$C$64*$C$65</f>
        <v>0</v>
      </c>
      <c r="DIW65" s="1678">
        <f t="shared" ref="DIW65" si="9667">(DIW59-DIW61)*$C$64*$C$65</f>
        <v>0</v>
      </c>
      <c r="DIY65" s="1678">
        <f t="shared" ref="DIY65" si="9668">(DIY59-DIY61)*$C$64*$C$65</f>
        <v>0</v>
      </c>
      <c r="DJA65" s="1678">
        <f t="shared" ref="DJA65" si="9669">(DJA59-DJA61)*$C$64*$C$65</f>
        <v>0</v>
      </c>
      <c r="DJC65" s="1678">
        <f t="shared" ref="DJC65" si="9670">(DJC59-DJC61)*$C$64*$C$65</f>
        <v>0</v>
      </c>
      <c r="DJE65" s="1678">
        <f t="shared" ref="DJE65" si="9671">(DJE59-DJE61)*$C$64*$C$65</f>
        <v>0</v>
      </c>
      <c r="DJG65" s="1678">
        <f t="shared" ref="DJG65" si="9672">(DJG59-DJG61)*$C$64*$C$65</f>
        <v>0</v>
      </c>
      <c r="DJI65" s="1678">
        <f t="shared" ref="DJI65" si="9673">(DJI59-DJI61)*$C$64*$C$65</f>
        <v>0</v>
      </c>
      <c r="DJK65" s="1678">
        <f t="shared" ref="DJK65" si="9674">(DJK59-DJK61)*$C$64*$C$65</f>
        <v>0</v>
      </c>
      <c r="DJM65" s="1678">
        <f t="shared" ref="DJM65" si="9675">(DJM59-DJM61)*$C$64*$C$65</f>
        <v>0</v>
      </c>
      <c r="DJO65" s="1678">
        <f t="shared" ref="DJO65" si="9676">(DJO59-DJO61)*$C$64*$C$65</f>
        <v>0</v>
      </c>
      <c r="DJQ65" s="1678">
        <f t="shared" ref="DJQ65" si="9677">(DJQ59-DJQ61)*$C$64*$C$65</f>
        <v>0</v>
      </c>
      <c r="DJS65" s="1678">
        <f t="shared" ref="DJS65" si="9678">(DJS59-DJS61)*$C$64*$C$65</f>
        <v>0</v>
      </c>
      <c r="DJU65" s="1678">
        <f t="shared" ref="DJU65" si="9679">(DJU59-DJU61)*$C$64*$C$65</f>
        <v>0</v>
      </c>
      <c r="DJW65" s="1678">
        <f t="shared" ref="DJW65" si="9680">(DJW59-DJW61)*$C$64*$C$65</f>
        <v>0</v>
      </c>
      <c r="DJY65" s="1678">
        <f t="shared" ref="DJY65" si="9681">(DJY59-DJY61)*$C$64*$C$65</f>
        <v>0</v>
      </c>
      <c r="DKA65" s="1678">
        <f t="shared" ref="DKA65" si="9682">(DKA59-DKA61)*$C$64*$C$65</f>
        <v>0</v>
      </c>
      <c r="DKC65" s="1678">
        <f t="shared" ref="DKC65" si="9683">(DKC59-DKC61)*$C$64*$C$65</f>
        <v>0</v>
      </c>
      <c r="DKE65" s="1678">
        <f t="shared" ref="DKE65" si="9684">(DKE59-DKE61)*$C$64*$C$65</f>
        <v>0</v>
      </c>
      <c r="DKG65" s="1678">
        <f t="shared" ref="DKG65" si="9685">(DKG59-DKG61)*$C$64*$C$65</f>
        <v>0</v>
      </c>
      <c r="DKI65" s="1678">
        <f t="shared" ref="DKI65" si="9686">(DKI59-DKI61)*$C$64*$C$65</f>
        <v>0</v>
      </c>
      <c r="DKK65" s="1678">
        <f t="shared" ref="DKK65" si="9687">(DKK59-DKK61)*$C$64*$C$65</f>
        <v>0</v>
      </c>
      <c r="DKM65" s="1678">
        <f t="shared" ref="DKM65" si="9688">(DKM59-DKM61)*$C$64*$C$65</f>
        <v>0</v>
      </c>
      <c r="DKO65" s="1678">
        <f t="shared" ref="DKO65" si="9689">(DKO59-DKO61)*$C$64*$C$65</f>
        <v>0</v>
      </c>
      <c r="DKQ65" s="1678">
        <f t="shared" ref="DKQ65" si="9690">(DKQ59-DKQ61)*$C$64*$C$65</f>
        <v>0</v>
      </c>
      <c r="DKS65" s="1678">
        <f t="shared" ref="DKS65" si="9691">(DKS59-DKS61)*$C$64*$C$65</f>
        <v>0</v>
      </c>
      <c r="DKU65" s="1678">
        <f t="shared" ref="DKU65" si="9692">(DKU59-DKU61)*$C$64*$C$65</f>
        <v>0</v>
      </c>
      <c r="DKW65" s="1678">
        <f t="shared" ref="DKW65" si="9693">(DKW59-DKW61)*$C$64*$C$65</f>
        <v>0</v>
      </c>
      <c r="DKY65" s="1678">
        <f t="shared" ref="DKY65" si="9694">(DKY59-DKY61)*$C$64*$C$65</f>
        <v>0</v>
      </c>
      <c r="DLA65" s="1678">
        <f t="shared" ref="DLA65" si="9695">(DLA59-DLA61)*$C$64*$C$65</f>
        <v>0</v>
      </c>
      <c r="DLC65" s="1678">
        <f t="shared" ref="DLC65" si="9696">(DLC59-DLC61)*$C$64*$C$65</f>
        <v>0</v>
      </c>
      <c r="DLE65" s="1678">
        <f t="shared" ref="DLE65" si="9697">(DLE59-DLE61)*$C$64*$C$65</f>
        <v>0</v>
      </c>
      <c r="DLG65" s="1678">
        <f t="shared" ref="DLG65" si="9698">(DLG59-DLG61)*$C$64*$C$65</f>
        <v>0</v>
      </c>
      <c r="DLI65" s="1678">
        <f t="shared" ref="DLI65" si="9699">(DLI59-DLI61)*$C$64*$C$65</f>
        <v>0</v>
      </c>
      <c r="DLK65" s="1678">
        <f t="shared" ref="DLK65" si="9700">(DLK59-DLK61)*$C$64*$C$65</f>
        <v>0</v>
      </c>
      <c r="DLM65" s="1678">
        <f t="shared" ref="DLM65" si="9701">(DLM59-DLM61)*$C$64*$C$65</f>
        <v>0</v>
      </c>
      <c r="DLO65" s="1678">
        <f t="shared" ref="DLO65" si="9702">(DLO59-DLO61)*$C$64*$C$65</f>
        <v>0</v>
      </c>
      <c r="DLQ65" s="1678">
        <f t="shared" ref="DLQ65" si="9703">(DLQ59-DLQ61)*$C$64*$C$65</f>
        <v>0</v>
      </c>
      <c r="DLS65" s="1678">
        <f t="shared" ref="DLS65" si="9704">(DLS59-DLS61)*$C$64*$C$65</f>
        <v>0</v>
      </c>
      <c r="DLU65" s="1678">
        <f t="shared" ref="DLU65" si="9705">(DLU59-DLU61)*$C$64*$C$65</f>
        <v>0</v>
      </c>
      <c r="DLW65" s="1678">
        <f t="shared" ref="DLW65" si="9706">(DLW59-DLW61)*$C$64*$C$65</f>
        <v>0</v>
      </c>
      <c r="DLY65" s="1678">
        <f t="shared" ref="DLY65" si="9707">(DLY59-DLY61)*$C$64*$C$65</f>
        <v>0</v>
      </c>
      <c r="DMA65" s="1678">
        <f t="shared" ref="DMA65" si="9708">(DMA59-DMA61)*$C$64*$C$65</f>
        <v>0</v>
      </c>
      <c r="DMC65" s="1678">
        <f t="shared" ref="DMC65" si="9709">(DMC59-DMC61)*$C$64*$C$65</f>
        <v>0</v>
      </c>
      <c r="DME65" s="1678">
        <f t="shared" ref="DME65" si="9710">(DME59-DME61)*$C$64*$C$65</f>
        <v>0</v>
      </c>
      <c r="DMG65" s="1678">
        <f t="shared" ref="DMG65" si="9711">(DMG59-DMG61)*$C$64*$C$65</f>
        <v>0</v>
      </c>
      <c r="DMI65" s="1678">
        <f t="shared" ref="DMI65" si="9712">(DMI59-DMI61)*$C$64*$C$65</f>
        <v>0</v>
      </c>
      <c r="DMK65" s="1678">
        <f t="shared" ref="DMK65" si="9713">(DMK59-DMK61)*$C$64*$C$65</f>
        <v>0</v>
      </c>
      <c r="DMM65" s="1678">
        <f t="shared" ref="DMM65" si="9714">(DMM59-DMM61)*$C$64*$C$65</f>
        <v>0</v>
      </c>
      <c r="DMO65" s="1678">
        <f t="shared" ref="DMO65" si="9715">(DMO59-DMO61)*$C$64*$C$65</f>
        <v>0</v>
      </c>
      <c r="DMQ65" s="1678">
        <f t="shared" ref="DMQ65" si="9716">(DMQ59-DMQ61)*$C$64*$C$65</f>
        <v>0</v>
      </c>
      <c r="DMS65" s="1678">
        <f t="shared" ref="DMS65" si="9717">(DMS59-DMS61)*$C$64*$C$65</f>
        <v>0</v>
      </c>
      <c r="DMU65" s="1678">
        <f t="shared" ref="DMU65" si="9718">(DMU59-DMU61)*$C$64*$C$65</f>
        <v>0</v>
      </c>
      <c r="DMW65" s="1678">
        <f t="shared" ref="DMW65" si="9719">(DMW59-DMW61)*$C$64*$C$65</f>
        <v>0</v>
      </c>
      <c r="DMY65" s="1678">
        <f t="shared" ref="DMY65" si="9720">(DMY59-DMY61)*$C$64*$C$65</f>
        <v>0</v>
      </c>
      <c r="DNA65" s="1678">
        <f t="shared" ref="DNA65" si="9721">(DNA59-DNA61)*$C$64*$C$65</f>
        <v>0</v>
      </c>
      <c r="DNC65" s="1678">
        <f t="shared" ref="DNC65" si="9722">(DNC59-DNC61)*$C$64*$C$65</f>
        <v>0</v>
      </c>
      <c r="DNE65" s="1678">
        <f t="shared" ref="DNE65" si="9723">(DNE59-DNE61)*$C$64*$C$65</f>
        <v>0</v>
      </c>
      <c r="DNG65" s="1678">
        <f t="shared" ref="DNG65" si="9724">(DNG59-DNG61)*$C$64*$C$65</f>
        <v>0</v>
      </c>
      <c r="DNI65" s="1678">
        <f t="shared" ref="DNI65" si="9725">(DNI59-DNI61)*$C$64*$C$65</f>
        <v>0</v>
      </c>
      <c r="DNK65" s="1678">
        <f t="shared" ref="DNK65" si="9726">(DNK59-DNK61)*$C$64*$C$65</f>
        <v>0</v>
      </c>
      <c r="DNM65" s="1678">
        <f t="shared" ref="DNM65" si="9727">(DNM59-DNM61)*$C$64*$C$65</f>
        <v>0</v>
      </c>
      <c r="DNO65" s="1678">
        <f t="shared" ref="DNO65" si="9728">(DNO59-DNO61)*$C$64*$C$65</f>
        <v>0</v>
      </c>
      <c r="DNQ65" s="1678">
        <f t="shared" ref="DNQ65" si="9729">(DNQ59-DNQ61)*$C$64*$C$65</f>
        <v>0</v>
      </c>
      <c r="DNS65" s="1678">
        <f t="shared" ref="DNS65" si="9730">(DNS59-DNS61)*$C$64*$C$65</f>
        <v>0</v>
      </c>
      <c r="DNU65" s="1678">
        <f t="shared" ref="DNU65" si="9731">(DNU59-DNU61)*$C$64*$C$65</f>
        <v>0</v>
      </c>
      <c r="DNW65" s="1678">
        <f t="shared" ref="DNW65" si="9732">(DNW59-DNW61)*$C$64*$C$65</f>
        <v>0</v>
      </c>
      <c r="DNY65" s="1678">
        <f t="shared" ref="DNY65" si="9733">(DNY59-DNY61)*$C$64*$C$65</f>
        <v>0</v>
      </c>
      <c r="DOA65" s="1678">
        <f t="shared" ref="DOA65" si="9734">(DOA59-DOA61)*$C$64*$C$65</f>
        <v>0</v>
      </c>
      <c r="DOC65" s="1678">
        <f t="shared" ref="DOC65" si="9735">(DOC59-DOC61)*$C$64*$C$65</f>
        <v>0</v>
      </c>
      <c r="DOE65" s="1678">
        <f t="shared" ref="DOE65" si="9736">(DOE59-DOE61)*$C$64*$C$65</f>
        <v>0</v>
      </c>
      <c r="DOG65" s="1678">
        <f t="shared" ref="DOG65" si="9737">(DOG59-DOG61)*$C$64*$C$65</f>
        <v>0</v>
      </c>
      <c r="DOI65" s="1678">
        <f t="shared" ref="DOI65" si="9738">(DOI59-DOI61)*$C$64*$C$65</f>
        <v>0</v>
      </c>
      <c r="DOK65" s="1678">
        <f t="shared" ref="DOK65" si="9739">(DOK59-DOK61)*$C$64*$C$65</f>
        <v>0</v>
      </c>
      <c r="DOM65" s="1678">
        <f t="shared" ref="DOM65" si="9740">(DOM59-DOM61)*$C$64*$C$65</f>
        <v>0</v>
      </c>
      <c r="DOO65" s="1678">
        <f t="shared" ref="DOO65" si="9741">(DOO59-DOO61)*$C$64*$C$65</f>
        <v>0</v>
      </c>
      <c r="DOQ65" s="1678">
        <f t="shared" ref="DOQ65" si="9742">(DOQ59-DOQ61)*$C$64*$C$65</f>
        <v>0</v>
      </c>
      <c r="DOS65" s="1678">
        <f t="shared" ref="DOS65" si="9743">(DOS59-DOS61)*$C$64*$C$65</f>
        <v>0</v>
      </c>
      <c r="DOU65" s="1678">
        <f t="shared" ref="DOU65" si="9744">(DOU59-DOU61)*$C$64*$C$65</f>
        <v>0</v>
      </c>
      <c r="DOW65" s="1678">
        <f t="shared" ref="DOW65" si="9745">(DOW59-DOW61)*$C$64*$C$65</f>
        <v>0</v>
      </c>
      <c r="DOY65" s="1678">
        <f t="shared" ref="DOY65" si="9746">(DOY59-DOY61)*$C$64*$C$65</f>
        <v>0</v>
      </c>
      <c r="DPA65" s="1678">
        <f t="shared" ref="DPA65" si="9747">(DPA59-DPA61)*$C$64*$C$65</f>
        <v>0</v>
      </c>
      <c r="DPC65" s="1678">
        <f t="shared" ref="DPC65" si="9748">(DPC59-DPC61)*$C$64*$C$65</f>
        <v>0</v>
      </c>
      <c r="DPE65" s="1678">
        <f t="shared" ref="DPE65" si="9749">(DPE59-DPE61)*$C$64*$C$65</f>
        <v>0</v>
      </c>
      <c r="DPG65" s="1678">
        <f t="shared" ref="DPG65" si="9750">(DPG59-DPG61)*$C$64*$C$65</f>
        <v>0</v>
      </c>
      <c r="DPI65" s="1678">
        <f t="shared" ref="DPI65" si="9751">(DPI59-DPI61)*$C$64*$C$65</f>
        <v>0</v>
      </c>
      <c r="DPK65" s="1678">
        <f t="shared" ref="DPK65" si="9752">(DPK59-DPK61)*$C$64*$C$65</f>
        <v>0</v>
      </c>
      <c r="DPM65" s="1678">
        <f t="shared" ref="DPM65" si="9753">(DPM59-DPM61)*$C$64*$C$65</f>
        <v>0</v>
      </c>
      <c r="DPO65" s="1678">
        <f t="shared" ref="DPO65" si="9754">(DPO59-DPO61)*$C$64*$C$65</f>
        <v>0</v>
      </c>
      <c r="DPQ65" s="1678">
        <f t="shared" ref="DPQ65" si="9755">(DPQ59-DPQ61)*$C$64*$C$65</f>
        <v>0</v>
      </c>
      <c r="DPS65" s="1678">
        <f t="shared" ref="DPS65" si="9756">(DPS59-DPS61)*$C$64*$C$65</f>
        <v>0</v>
      </c>
      <c r="DPU65" s="1678">
        <f t="shared" ref="DPU65" si="9757">(DPU59-DPU61)*$C$64*$C$65</f>
        <v>0</v>
      </c>
      <c r="DPW65" s="1678">
        <f t="shared" ref="DPW65" si="9758">(DPW59-DPW61)*$C$64*$C$65</f>
        <v>0</v>
      </c>
      <c r="DPY65" s="1678">
        <f t="shared" ref="DPY65" si="9759">(DPY59-DPY61)*$C$64*$C$65</f>
        <v>0</v>
      </c>
      <c r="DQA65" s="1678">
        <f t="shared" ref="DQA65" si="9760">(DQA59-DQA61)*$C$64*$C$65</f>
        <v>0</v>
      </c>
      <c r="DQC65" s="1678">
        <f t="shared" ref="DQC65" si="9761">(DQC59-DQC61)*$C$64*$C$65</f>
        <v>0</v>
      </c>
      <c r="DQE65" s="1678">
        <f t="shared" ref="DQE65" si="9762">(DQE59-DQE61)*$C$64*$C$65</f>
        <v>0</v>
      </c>
      <c r="DQG65" s="1678">
        <f t="shared" ref="DQG65" si="9763">(DQG59-DQG61)*$C$64*$C$65</f>
        <v>0</v>
      </c>
      <c r="DQI65" s="1678">
        <f t="shared" ref="DQI65" si="9764">(DQI59-DQI61)*$C$64*$C$65</f>
        <v>0</v>
      </c>
      <c r="DQK65" s="1678">
        <f t="shared" ref="DQK65" si="9765">(DQK59-DQK61)*$C$64*$C$65</f>
        <v>0</v>
      </c>
      <c r="DQM65" s="1678">
        <f t="shared" ref="DQM65" si="9766">(DQM59-DQM61)*$C$64*$C$65</f>
        <v>0</v>
      </c>
      <c r="DQO65" s="1678">
        <f t="shared" ref="DQO65" si="9767">(DQO59-DQO61)*$C$64*$C$65</f>
        <v>0</v>
      </c>
      <c r="DQQ65" s="1678">
        <f t="shared" ref="DQQ65" si="9768">(DQQ59-DQQ61)*$C$64*$C$65</f>
        <v>0</v>
      </c>
      <c r="DQS65" s="1678">
        <f t="shared" ref="DQS65" si="9769">(DQS59-DQS61)*$C$64*$C$65</f>
        <v>0</v>
      </c>
      <c r="DQU65" s="1678">
        <f t="shared" ref="DQU65" si="9770">(DQU59-DQU61)*$C$64*$C$65</f>
        <v>0</v>
      </c>
      <c r="DQW65" s="1678">
        <f t="shared" ref="DQW65" si="9771">(DQW59-DQW61)*$C$64*$C$65</f>
        <v>0</v>
      </c>
      <c r="DQY65" s="1678">
        <f t="shared" ref="DQY65" si="9772">(DQY59-DQY61)*$C$64*$C$65</f>
        <v>0</v>
      </c>
      <c r="DRA65" s="1678">
        <f t="shared" ref="DRA65" si="9773">(DRA59-DRA61)*$C$64*$C$65</f>
        <v>0</v>
      </c>
      <c r="DRC65" s="1678">
        <f t="shared" ref="DRC65" si="9774">(DRC59-DRC61)*$C$64*$C$65</f>
        <v>0</v>
      </c>
      <c r="DRE65" s="1678">
        <f t="shared" ref="DRE65" si="9775">(DRE59-DRE61)*$C$64*$C$65</f>
        <v>0</v>
      </c>
      <c r="DRG65" s="1678">
        <f t="shared" ref="DRG65" si="9776">(DRG59-DRG61)*$C$64*$C$65</f>
        <v>0</v>
      </c>
      <c r="DRI65" s="1678">
        <f t="shared" ref="DRI65" si="9777">(DRI59-DRI61)*$C$64*$C$65</f>
        <v>0</v>
      </c>
      <c r="DRK65" s="1678">
        <f t="shared" ref="DRK65" si="9778">(DRK59-DRK61)*$C$64*$C$65</f>
        <v>0</v>
      </c>
      <c r="DRM65" s="1678">
        <f t="shared" ref="DRM65" si="9779">(DRM59-DRM61)*$C$64*$C$65</f>
        <v>0</v>
      </c>
      <c r="DRO65" s="1678">
        <f t="shared" ref="DRO65" si="9780">(DRO59-DRO61)*$C$64*$C$65</f>
        <v>0</v>
      </c>
      <c r="DRQ65" s="1678">
        <f t="shared" ref="DRQ65" si="9781">(DRQ59-DRQ61)*$C$64*$C$65</f>
        <v>0</v>
      </c>
      <c r="DRS65" s="1678">
        <f t="shared" ref="DRS65" si="9782">(DRS59-DRS61)*$C$64*$C$65</f>
        <v>0</v>
      </c>
      <c r="DRU65" s="1678">
        <f t="shared" ref="DRU65" si="9783">(DRU59-DRU61)*$C$64*$C$65</f>
        <v>0</v>
      </c>
      <c r="DRW65" s="1678">
        <f t="shared" ref="DRW65" si="9784">(DRW59-DRW61)*$C$64*$C$65</f>
        <v>0</v>
      </c>
      <c r="DRY65" s="1678">
        <f t="shared" ref="DRY65" si="9785">(DRY59-DRY61)*$C$64*$C$65</f>
        <v>0</v>
      </c>
      <c r="DSA65" s="1678">
        <f t="shared" ref="DSA65" si="9786">(DSA59-DSA61)*$C$64*$C$65</f>
        <v>0</v>
      </c>
      <c r="DSC65" s="1678">
        <f t="shared" ref="DSC65" si="9787">(DSC59-DSC61)*$C$64*$C$65</f>
        <v>0</v>
      </c>
      <c r="DSE65" s="1678">
        <f t="shared" ref="DSE65" si="9788">(DSE59-DSE61)*$C$64*$C$65</f>
        <v>0</v>
      </c>
      <c r="DSG65" s="1678">
        <f t="shared" ref="DSG65" si="9789">(DSG59-DSG61)*$C$64*$C$65</f>
        <v>0</v>
      </c>
      <c r="DSI65" s="1678">
        <f t="shared" ref="DSI65" si="9790">(DSI59-DSI61)*$C$64*$C$65</f>
        <v>0</v>
      </c>
      <c r="DSK65" s="1678">
        <f t="shared" ref="DSK65" si="9791">(DSK59-DSK61)*$C$64*$C$65</f>
        <v>0</v>
      </c>
      <c r="DSM65" s="1678">
        <f t="shared" ref="DSM65" si="9792">(DSM59-DSM61)*$C$64*$C$65</f>
        <v>0</v>
      </c>
      <c r="DSO65" s="1678">
        <f t="shared" ref="DSO65" si="9793">(DSO59-DSO61)*$C$64*$C$65</f>
        <v>0</v>
      </c>
      <c r="DSQ65" s="1678">
        <f t="shared" ref="DSQ65" si="9794">(DSQ59-DSQ61)*$C$64*$C$65</f>
        <v>0</v>
      </c>
      <c r="DSS65" s="1678">
        <f t="shared" ref="DSS65" si="9795">(DSS59-DSS61)*$C$64*$C$65</f>
        <v>0</v>
      </c>
      <c r="DSU65" s="1678">
        <f t="shared" ref="DSU65" si="9796">(DSU59-DSU61)*$C$64*$C$65</f>
        <v>0</v>
      </c>
      <c r="DSW65" s="1678">
        <f t="shared" ref="DSW65" si="9797">(DSW59-DSW61)*$C$64*$C$65</f>
        <v>0</v>
      </c>
      <c r="DSY65" s="1678">
        <f t="shared" ref="DSY65" si="9798">(DSY59-DSY61)*$C$64*$C$65</f>
        <v>0</v>
      </c>
      <c r="DTA65" s="1678">
        <f t="shared" ref="DTA65" si="9799">(DTA59-DTA61)*$C$64*$C$65</f>
        <v>0</v>
      </c>
      <c r="DTC65" s="1678">
        <f t="shared" ref="DTC65" si="9800">(DTC59-DTC61)*$C$64*$C$65</f>
        <v>0</v>
      </c>
      <c r="DTE65" s="1678">
        <f t="shared" ref="DTE65" si="9801">(DTE59-DTE61)*$C$64*$C$65</f>
        <v>0</v>
      </c>
      <c r="DTG65" s="1678">
        <f t="shared" ref="DTG65" si="9802">(DTG59-DTG61)*$C$64*$C$65</f>
        <v>0</v>
      </c>
      <c r="DTI65" s="1678">
        <f t="shared" ref="DTI65" si="9803">(DTI59-DTI61)*$C$64*$C$65</f>
        <v>0</v>
      </c>
      <c r="DTK65" s="1678">
        <f t="shared" ref="DTK65" si="9804">(DTK59-DTK61)*$C$64*$C$65</f>
        <v>0</v>
      </c>
      <c r="DTM65" s="1678">
        <f t="shared" ref="DTM65" si="9805">(DTM59-DTM61)*$C$64*$C$65</f>
        <v>0</v>
      </c>
      <c r="DTO65" s="1678">
        <f t="shared" ref="DTO65" si="9806">(DTO59-DTO61)*$C$64*$C$65</f>
        <v>0</v>
      </c>
      <c r="DTQ65" s="1678">
        <f t="shared" ref="DTQ65" si="9807">(DTQ59-DTQ61)*$C$64*$C$65</f>
        <v>0</v>
      </c>
      <c r="DTS65" s="1678">
        <f t="shared" ref="DTS65" si="9808">(DTS59-DTS61)*$C$64*$C$65</f>
        <v>0</v>
      </c>
      <c r="DTU65" s="1678">
        <f t="shared" ref="DTU65" si="9809">(DTU59-DTU61)*$C$64*$C$65</f>
        <v>0</v>
      </c>
      <c r="DTW65" s="1678">
        <f t="shared" ref="DTW65" si="9810">(DTW59-DTW61)*$C$64*$C$65</f>
        <v>0</v>
      </c>
      <c r="DTY65" s="1678">
        <f t="shared" ref="DTY65" si="9811">(DTY59-DTY61)*$C$64*$C$65</f>
        <v>0</v>
      </c>
      <c r="DUA65" s="1678">
        <f t="shared" ref="DUA65" si="9812">(DUA59-DUA61)*$C$64*$C$65</f>
        <v>0</v>
      </c>
      <c r="DUC65" s="1678">
        <f t="shared" ref="DUC65" si="9813">(DUC59-DUC61)*$C$64*$C$65</f>
        <v>0</v>
      </c>
      <c r="DUE65" s="1678">
        <f t="shared" ref="DUE65" si="9814">(DUE59-DUE61)*$C$64*$C$65</f>
        <v>0</v>
      </c>
      <c r="DUG65" s="1678">
        <f t="shared" ref="DUG65" si="9815">(DUG59-DUG61)*$C$64*$C$65</f>
        <v>0</v>
      </c>
      <c r="DUI65" s="1678">
        <f t="shared" ref="DUI65" si="9816">(DUI59-DUI61)*$C$64*$C$65</f>
        <v>0</v>
      </c>
      <c r="DUK65" s="1678">
        <f t="shared" ref="DUK65" si="9817">(DUK59-DUK61)*$C$64*$C$65</f>
        <v>0</v>
      </c>
      <c r="DUM65" s="1678">
        <f t="shared" ref="DUM65" si="9818">(DUM59-DUM61)*$C$64*$C$65</f>
        <v>0</v>
      </c>
      <c r="DUO65" s="1678">
        <f t="shared" ref="DUO65" si="9819">(DUO59-DUO61)*$C$64*$C$65</f>
        <v>0</v>
      </c>
      <c r="DUQ65" s="1678">
        <f t="shared" ref="DUQ65" si="9820">(DUQ59-DUQ61)*$C$64*$C$65</f>
        <v>0</v>
      </c>
      <c r="DUS65" s="1678">
        <f t="shared" ref="DUS65" si="9821">(DUS59-DUS61)*$C$64*$C$65</f>
        <v>0</v>
      </c>
      <c r="DUU65" s="1678">
        <f t="shared" ref="DUU65" si="9822">(DUU59-DUU61)*$C$64*$C$65</f>
        <v>0</v>
      </c>
      <c r="DUW65" s="1678">
        <f t="shared" ref="DUW65" si="9823">(DUW59-DUW61)*$C$64*$C$65</f>
        <v>0</v>
      </c>
      <c r="DUY65" s="1678">
        <f t="shared" ref="DUY65" si="9824">(DUY59-DUY61)*$C$64*$C$65</f>
        <v>0</v>
      </c>
      <c r="DVA65" s="1678">
        <f t="shared" ref="DVA65" si="9825">(DVA59-DVA61)*$C$64*$C$65</f>
        <v>0</v>
      </c>
      <c r="DVC65" s="1678">
        <f t="shared" ref="DVC65" si="9826">(DVC59-DVC61)*$C$64*$C$65</f>
        <v>0</v>
      </c>
      <c r="DVE65" s="1678">
        <f t="shared" ref="DVE65" si="9827">(DVE59-DVE61)*$C$64*$C$65</f>
        <v>0</v>
      </c>
      <c r="DVG65" s="1678">
        <f t="shared" ref="DVG65" si="9828">(DVG59-DVG61)*$C$64*$C$65</f>
        <v>0</v>
      </c>
      <c r="DVI65" s="1678">
        <f t="shared" ref="DVI65" si="9829">(DVI59-DVI61)*$C$64*$C$65</f>
        <v>0</v>
      </c>
      <c r="DVK65" s="1678">
        <f t="shared" ref="DVK65" si="9830">(DVK59-DVK61)*$C$64*$C$65</f>
        <v>0</v>
      </c>
      <c r="DVM65" s="1678">
        <f t="shared" ref="DVM65" si="9831">(DVM59-DVM61)*$C$64*$C$65</f>
        <v>0</v>
      </c>
      <c r="DVO65" s="1678">
        <f t="shared" ref="DVO65" si="9832">(DVO59-DVO61)*$C$64*$C$65</f>
        <v>0</v>
      </c>
      <c r="DVQ65" s="1678">
        <f t="shared" ref="DVQ65" si="9833">(DVQ59-DVQ61)*$C$64*$C$65</f>
        <v>0</v>
      </c>
      <c r="DVS65" s="1678">
        <f t="shared" ref="DVS65" si="9834">(DVS59-DVS61)*$C$64*$C$65</f>
        <v>0</v>
      </c>
      <c r="DVU65" s="1678">
        <f t="shared" ref="DVU65" si="9835">(DVU59-DVU61)*$C$64*$C$65</f>
        <v>0</v>
      </c>
      <c r="DVW65" s="1678">
        <f t="shared" ref="DVW65" si="9836">(DVW59-DVW61)*$C$64*$C$65</f>
        <v>0</v>
      </c>
      <c r="DVY65" s="1678">
        <f t="shared" ref="DVY65" si="9837">(DVY59-DVY61)*$C$64*$C$65</f>
        <v>0</v>
      </c>
      <c r="DWA65" s="1678">
        <f t="shared" ref="DWA65" si="9838">(DWA59-DWA61)*$C$64*$C$65</f>
        <v>0</v>
      </c>
      <c r="DWC65" s="1678">
        <f t="shared" ref="DWC65" si="9839">(DWC59-DWC61)*$C$64*$C$65</f>
        <v>0</v>
      </c>
      <c r="DWE65" s="1678">
        <f t="shared" ref="DWE65" si="9840">(DWE59-DWE61)*$C$64*$C$65</f>
        <v>0</v>
      </c>
      <c r="DWG65" s="1678">
        <f t="shared" ref="DWG65" si="9841">(DWG59-DWG61)*$C$64*$C$65</f>
        <v>0</v>
      </c>
      <c r="DWI65" s="1678">
        <f t="shared" ref="DWI65" si="9842">(DWI59-DWI61)*$C$64*$C$65</f>
        <v>0</v>
      </c>
      <c r="DWK65" s="1678">
        <f t="shared" ref="DWK65" si="9843">(DWK59-DWK61)*$C$64*$C$65</f>
        <v>0</v>
      </c>
      <c r="DWM65" s="1678">
        <f t="shared" ref="DWM65" si="9844">(DWM59-DWM61)*$C$64*$C$65</f>
        <v>0</v>
      </c>
      <c r="DWO65" s="1678">
        <f t="shared" ref="DWO65" si="9845">(DWO59-DWO61)*$C$64*$C$65</f>
        <v>0</v>
      </c>
      <c r="DWQ65" s="1678">
        <f t="shared" ref="DWQ65" si="9846">(DWQ59-DWQ61)*$C$64*$C$65</f>
        <v>0</v>
      </c>
      <c r="DWS65" s="1678">
        <f t="shared" ref="DWS65" si="9847">(DWS59-DWS61)*$C$64*$C$65</f>
        <v>0</v>
      </c>
      <c r="DWU65" s="1678">
        <f t="shared" ref="DWU65" si="9848">(DWU59-DWU61)*$C$64*$C$65</f>
        <v>0</v>
      </c>
      <c r="DWW65" s="1678">
        <f t="shared" ref="DWW65" si="9849">(DWW59-DWW61)*$C$64*$C$65</f>
        <v>0</v>
      </c>
      <c r="DWY65" s="1678">
        <f t="shared" ref="DWY65" si="9850">(DWY59-DWY61)*$C$64*$C$65</f>
        <v>0</v>
      </c>
      <c r="DXA65" s="1678">
        <f t="shared" ref="DXA65" si="9851">(DXA59-DXA61)*$C$64*$C$65</f>
        <v>0</v>
      </c>
      <c r="DXC65" s="1678">
        <f t="shared" ref="DXC65" si="9852">(DXC59-DXC61)*$C$64*$C$65</f>
        <v>0</v>
      </c>
      <c r="DXE65" s="1678">
        <f t="shared" ref="DXE65" si="9853">(DXE59-DXE61)*$C$64*$C$65</f>
        <v>0</v>
      </c>
      <c r="DXG65" s="1678">
        <f t="shared" ref="DXG65" si="9854">(DXG59-DXG61)*$C$64*$C$65</f>
        <v>0</v>
      </c>
      <c r="DXI65" s="1678">
        <f t="shared" ref="DXI65" si="9855">(DXI59-DXI61)*$C$64*$C$65</f>
        <v>0</v>
      </c>
      <c r="DXK65" s="1678">
        <f t="shared" ref="DXK65" si="9856">(DXK59-DXK61)*$C$64*$C$65</f>
        <v>0</v>
      </c>
      <c r="DXM65" s="1678">
        <f t="shared" ref="DXM65" si="9857">(DXM59-DXM61)*$C$64*$C$65</f>
        <v>0</v>
      </c>
      <c r="DXO65" s="1678">
        <f t="shared" ref="DXO65" si="9858">(DXO59-DXO61)*$C$64*$C$65</f>
        <v>0</v>
      </c>
      <c r="DXQ65" s="1678">
        <f t="shared" ref="DXQ65" si="9859">(DXQ59-DXQ61)*$C$64*$C$65</f>
        <v>0</v>
      </c>
      <c r="DXS65" s="1678">
        <f t="shared" ref="DXS65" si="9860">(DXS59-DXS61)*$C$64*$C$65</f>
        <v>0</v>
      </c>
      <c r="DXU65" s="1678">
        <f t="shared" ref="DXU65" si="9861">(DXU59-DXU61)*$C$64*$C$65</f>
        <v>0</v>
      </c>
      <c r="DXW65" s="1678">
        <f t="shared" ref="DXW65" si="9862">(DXW59-DXW61)*$C$64*$C$65</f>
        <v>0</v>
      </c>
      <c r="DXY65" s="1678">
        <f t="shared" ref="DXY65" si="9863">(DXY59-DXY61)*$C$64*$C$65</f>
        <v>0</v>
      </c>
      <c r="DYA65" s="1678">
        <f t="shared" ref="DYA65" si="9864">(DYA59-DYA61)*$C$64*$C$65</f>
        <v>0</v>
      </c>
      <c r="DYC65" s="1678">
        <f t="shared" ref="DYC65" si="9865">(DYC59-DYC61)*$C$64*$C$65</f>
        <v>0</v>
      </c>
      <c r="DYE65" s="1678">
        <f t="shared" ref="DYE65" si="9866">(DYE59-DYE61)*$C$64*$C$65</f>
        <v>0</v>
      </c>
      <c r="DYG65" s="1678">
        <f t="shared" ref="DYG65" si="9867">(DYG59-DYG61)*$C$64*$C$65</f>
        <v>0</v>
      </c>
      <c r="DYI65" s="1678">
        <f t="shared" ref="DYI65" si="9868">(DYI59-DYI61)*$C$64*$C$65</f>
        <v>0</v>
      </c>
      <c r="DYK65" s="1678">
        <f t="shared" ref="DYK65" si="9869">(DYK59-DYK61)*$C$64*$C$65</f>
        <v>0</v>
      </c>
      <c r="DYM65" s="1678">
        <f t="shared" ref="DYM65" si="9870">(DYM59-DYM61)*$C$64*$C$65</f>
        <v>0</v>
      </c>
      <c r="DYO65" s="1678">
        <f t="shared" ref="DYO65" si="9871">(DYO59-DYO61)*$C$64*$C$65</f>
        <v>0</v>
      </c>
      <c r="DYQ65" s="1678">
        <f t="shared" ref="DYQ65" si="9872">(DYQ59-DYQ61)*$C$64*$C$65</f>
        <v>0</v>
      </c>
      <c r="DYS65" s="1678">
        <f t="shared" ref="DYS65" si="9873">(DYS59-DYS61)*$C$64*$C$65</f>
        <v>0</v>
      </c>
      <c r="DYU65" s="1678">
        <f t="shared" ref="DYU65" si="9874">(DYU59-DYU61)*$C$64*$C$65</f>
        <v>0</v>
      </c>
      <c r="DYW65" s="1678">
        <f t="shared" ref="DYW65" si="9875">(DYW59-DYW61)*$C$64*$C$65</f>
        <v>0</v>
      </c>
      <c r="DYY65" s="1678">
        <f t="shared" ref="DYY65" si="9876">(DYY59-DYY61)*$C$64*$C$65</f>
        <v>0</v>
      </c>
      <c r="DZA65" s="1678">
        <f t="shared" ref="DZA65" si="9877">(DZA59-DZA61)*$C$64*$C$65</f>
        <v>0</v>
      </c>
      <c r="DZC65" s="1678">
        <f t="shared" ref="DZC65" si="9878">(DZC59-DZC61)*$C$64*$C$65</f>
        <v>0</v>
      </c>
      <c r="DZE65" s="1678">
        <f t="shared" ref="DZE65" si="9879">(DZE59-DZE61)*$C$64*$C$65</f>
        <v>0</v>
      </c>
      <c r="DZG65" s="1678">
        <f t="shared" ref="DZG65" si="9880">(DZG59-DZG61)*$C$64*$C$65</f>
        <v>0</v>
      </c>
      <c r="DZI65" s="1678">
        <f t="shared" ref="DZI65" si="9881">(DZI59-DZI61)*$C$64*$C$65</f>
        <v>0</v>
      </c>
      <c r="DZK65" s="1678">
        <f t="shared" ref="DZK65" si="9882">(DZK59-DZK61)*$C$64*$C$65</f>
        <v>0</v>
      </c>
      <c r="DZM65" s="1678">
        <f t="shared" ref="DZM65" si="9883">(DZM59-DZM61)*$C$64*$C$65</f>
        <v>0</v>
      </c>
      <c r="DZO65" s="1678">
        <f t="shared" ref="DZO65" si="9884">(DZO59-DZO61)*$C$64*$C$65</f>
        <v>0</v>
      </c>
      <c r="DZQ65" s="1678">
        <f t="shared" ref="DZQ65" si="9885">(DZQ59-DZQ61)*$C$64*$C$65</f>
        <v>0</v>
      </c>
      <c r="DZS65" s="1678">
        <f t="shared" ref="DZS65" si="9886">(DZS59-DZS61)*$C$64*$C$65</f>
        <v>0</v>
      </c>
      <c r="DZU65" s="1678">
        <f t="shared" ref="DZU65" si="9887">(DZU59-DZU61)*$C$64*$C$65</f>
        <v>0</v>
      </c>
      <c r="DZW65" s="1678">
        <f t="shared" ref="DZW65" si="9888">(DZW59-DZW61)*$C$64*$C$65</f>
        <v>0</v>
      </c>
      <c r="DZY65" s="1678">
        <f t="shared" ref="DZY65" si="9889">(DZY59-DZY61)*$C$64*$C$65</f>
        <v>0</v>
      </c>
      <c r="EAA65" s="1678">
        <f t="shared" ref="EAA65" si="9890">(EAA59-EAA61)*$C$64*$C$65</f>
        <v>0</v>
      </c>
      <c r="EAC65" s="1678">
        <f t="shared" ref="EAC65" si="9891">(EAC59-EAC61)*$C$64*$C$65</f>
        <v>0</v>
      </c>
      <c r="EAE65" s="1678">
        <f t="shared" ref="EAE65" si="9892">(EAE59-EAE61)*$C$64*$C$65</f>
        <v>0</v>
      </c>
      <c r="EAG65" s="1678">
        <f t="shared" ref="EAG65" si="9893">(EAG59-EAG61)*$C$64*$C$65</f>
        <v>0</v>
      </c>
      <c r="EAI65" s="1678">
        <f t="shared" ref="EAI65" si="9894">(EAI59-EAI61)*$C$64*$C$65</f>
        <v>0</v>
      </c>
      <c r="EAK65" s="1678">
        <f t="shared" ref="EAK65" si="9895">(EAK59-EAK61)*$C$64*$C$65</f>
        <v>0</v>
      </c>
      <c r="EAM65" s="1678">
        <f t="shared" ref="EAM65" si="9896">(EAM59-EAM61)*$C$64*$C$65</f>
        <v>0</v>
      </c>
      <c r="EAO65" s="1678">
        <f t="shared" ref="EAO65" si="9897">(EAO59-EAO61)*$C$64*$C$65</f>
        <v>0</v>
      </c>
      <c r="EAQ65" s="1678">
        <f t="shared" ref="EAQ65" si="9898">(EAQ59-EAQ61)*$C$64*$C$65</f>
        <v>0</v>
      </c>
      <c r="EAS65" s="1678">
        <f t="shared" ref="EAS65" si="9899">(EAS59-EAS61)*$C$64*$C$65</f>
        <v>0</v>
      </c>
      <c r="EAU65" s="1678">
        <f t="shared" ref="EAU65" si="9900">(EAU59-EAU61)*$C$64*$C$65</f>
        <v>0</v>
      </c>
      <c r="EAW65" s="1678">
        <f t="shared" ref="EAW65" si="9901">(EAW59-EAW61)*$C$64*$C$65</f>
        <v>0</v>
      </c>
      <c r="EAY65" s="1678">
        <f t="shared" ref="EAY65" si="9902">(EAY59-EAY61)*$C$64*$C$65</f>
        <v>0</v>
      </c>
      <c r="EBA65" s="1678">
        <f t="shared" ref="EBA65" si="9903">(EBA59-EBA61)*$C$64*$C$65</f>
        <v>0</v>
      </c>
      <c r="EBC65" s="1678">
        <f t="shared" ref="EBC65" si="9904">(EBC59-EBC61)*$C$64*$C$65</f>
        <v>0</v>
      </c>
      <c r="EBE65" s="1678">
        <f t="shared" ref="EBE65" si="9905">(EBE59-EBE61)*$C$64*$C$65</f>
        <v>0</v>
      </c>
      <c r="EBG65" s="1678">
        <f t="shared" ref="EBG65" si="9906">(EBG59-EBG61)*$C$64*$C$65</f>
        <v>0</v>
      </c>
      <c r="EBI65" s="1678">
        <f t="shared" ref="EBI65" si="9907">(EBI59-EBI61)*$C$64*$C$65</f>
        <v>0</v>
      </c>
      <c r="EBK65" s="1678">
        <f t="shared" ref="EBK65" si="9908">(EBK59-EBK61)*$C$64*$C$65</f>
        <v>0</v>
      </c>
      <c r="EBM65" s="1678">
        <f t="shared" ref="EBM65" si="9909">(EBM59-EBM61)*$C$64*$C$65</f>
        <v>0</v>
      </c>
      <c r="EBO65" s="1678">
        <f t="shared" ref="EBO65" si="9910">(EBO59-EBO61)*$C$64*$C$65</f>
        <v>0</v>
      </c>
      <c r="EBQ65" s="1678">
        <f t="shared" ref="EBQ65" si="9911">(EBQ59-EBQ61)*$C$64*$C$65</f>
        <v>0</v>
      </c>
      <c r="EBS65" s="1678">
        <f t="shared" ref="EBS65" si="9912">(EBS59-EBS61)*$C$64*$C$65</f>
        <v>0</v>
      </c>
      <c r="EBU65" s="1678">
        <f t="shared" ref="EBU65" si="9913">(EBU59-EBU61)*$C$64*$C$65</f>
        <v>0</v>
      </c>
      <c r="EBW65" s="1678">
        <f t="shared" ref="EBW65" si="9914">(EBW59-EBW61)*$C$64*$C$65</f>
        <v>0</v>
      </c>
      <c r="EBY65" s="1678">
        <f t="shared" ref="EBY65" si="9915">(EBY59-EBY61)*$C$64*$C$65</f>
        <v>0</v>
      </c>
      <c r="ECA65" s="1678">
        <f t="shared" ref="ECA65" si="9916">(ECA59-ECA61)*$C$64*$C$65</f>
        <v>0</v>
      </c>
      <c r="ECC65" s="1678">
        <f t="shared" ref="ECC65" si="9917">(ECC59-ECC61)*$C$64*$C$65</f>
        <v>0</v>
      </c>
      <c r="ECE65" s="1678">
        <f t="shared" ref="ECE65" si="9918">(ECE59-ECE61)*$C$64*$C$65</f>
        <v>0</v>
      </c>
      <c r="ECG65" s="1678">
        <f t="shared" ref="ECG65" si="9919">(ECG59-ECG61)*$C$64*$C$65</f>
        <v>0</v>
      </c>
      <c r="ECI65" s="1678">
        <f t="shared" ref="ECI65" si="9920">(ECI59-ECI61)*$C$64*$C$65</f>
        <v>0</v>
      </c>
      <c r="ECK65" s="1678">
        <f t="shared" ref="ECK65" si="9921">(ECK59-ECK61)*$C$64*$C$65</f>
        <v>0</v>
      </c>
      <c r="ECM65" s="1678">
        <f t="shared" ref="ECM65" si="9922">(ECM59-ECM61)*$C$64*$C$65</f>
        <v>0</v>
      </c>
      <c r="ECO65" s="1678">
        <f t="shared" ref="ECO65" si="9923">(ECO59-ECO61)*$C$64*$C$65</f>
        <v>0</v>
      </c>
      <c r="ECQ65" s="1678">
        <f t="shared" ref="ECQ65" si="9924">(ECQ59-ECQ61)*$C$64*$C$65</f>
        <v>0</v>
      </c>
      <c r="ECS65" s="1678">
        <f t="shared" ref="ECS65" si="9925">(ECS59-ECS61)*$C$64*$C$65</f>
        <v>0</v>
      </c>
      <c r="ECU65" s="1678">
        <f t="shared" ref="ECU65" si="9926">(ECU59-ECU61)*$C$64*$C$65</f>
        <v>0</v>
      </c>
      <c r="ECW65" s="1678">
        <f t="shared" ref="ECW65" si="9927">(ECW59-ECW61)*$C$64*$C$65</f>
        <v>0</v>
      </c>
      <c r="ECY65" s="1678">
        <f t="shared" ref="ECY65" si="9928">(ECY59-ECY61)*$C$64*$C$65</f>
        <v>0</v>
      </c>
      <c r="EDA65" s="1678">
        <f t="shared" ref="EDA65" si="9929">(EDA59-EDA61)*$C$64*$C$65</f>
        <v>0</v>
      </c>
      <c r="EDC65" s="1678">
        <f t="shared" ref="EDC65" si="9930">(EDC59-EDC61)*$C$64*$C$65</f>
        <v>0</v>
      </c>
      <c r="EDE65" s="1678">
        <f t="shared" ref="EDE65" si="9931">(EDE59-EDE61)*$C$64*$C$65</f>
        <v>0</v>
      </c>
      <c r="EDG65" s="1678">
        <f t="shared" ref="EDG65" si="9932">(EDG59-EDG61)*$C$64*$C$65</f>
        <v>0</v>
      </c>
      <c r="EDI65" s="1678">
        <f t="shared" ref="EDI65" si="9933">(EDI59-EDI61)*$C$64*$C$65</f>
        <v>0</v>
      </c>
      <c r="EDK65" s="1678">
        <f t="shared" ref="EDK65" si="9934">(EDK59-EDK61)*$C$64*$C$65</f>
        <v>0</v>
      </c>
      <c r="EDM65" s="1678">
        <f t="shared" ref="EDM65" si="9935">(EDM59-EDM61)*$C$64*$C$65</f>
        <v>0</v>
      </c>
      <c r="EDO65" s="1678">
        <f t="shared" ref="EDO65" si="9936">(EDO59-EDO61)*$C$64*$C$65</f>
        <v>0</v>
      </c>
      <c r="EDQ65" s="1678">
        <f t="shared" ref="EDQ65" si="9937">(EDQ59-EDQ61)*$C$64*$C$65</f>
        <v>0</v>
      </c>
      <c r="EDS65" s="1678">
        <f t="shared" ref="EDS65" si="9938">(EDS59-EDS61)*$C$64*$C$65</f>
        <v>0</v>
      </c>
      <c r="EDU65" s="1678">
        <f t="shared" ref="EDU65" si="9939">(EDU59-EDU61)*$C$64*$C$65</f>
        <v>0</v>
      </c>
      <c r="EDW65" s="1678">
        <f t="shared" ref="EDW65" si="9940">(EDW59-EDW61)*$C$64*$C$65</f>
        <v>0</v>
      </c>
      <c r="EDY65" s="1678">
        <f t="shared" ref="EDY65" si="9941">(EDY59-EDY61)*$C$64*$C$65</f>
        <v>0</v>
      </c>
      <c r="EEA65" s="1678">
        <f t="shared" ref="EEA65" si="9942">(EEA59-EEA61)*$C$64*$C$65</f>
        <v>0</v>
      </c>
      <c r="EEC65" s="1678">
        <f t="shared" ref="EEC65" si="9943">(EEC59-EEC61)*$C$64*$C$65</f>
        <v>0</v>
      </c>
      <c r="EEE65" s="1678">
        <f t="shared" ref="EEE65" si="9944">(EEE59-EEE61)*$C$64*$C$65</f>
        <v>0</v>
      </c>
      <c r="EEG65" s="1678">
        <f t="shared" ref="EEG65" si="9945">(EEG59-EEG61)*$C$64*$C$65</f>
        <v>0</v>
      </c>
      <c r="EEI65" s="1678">
        <f t="shared" ref="EEI65" si="9946">(EEI59-EEI61)*$C$64*$C$65</f>
        <v>0</v>
      </c>
      <c r="EEK65" s="1678">
        <f t="shared" ref="EEK65" si="9947">(EEK59-EEK61)*$C$64*$C$65</f>
        <v>0</v>
      </c>
      <c r="EEM65" s="1678">
        <f t="shared" ref="EEM65" si="9948">(EEM59-EEM61)*$C$64*$C$65</f>
        <v>0</v>
      </c>
      <c r="EEO65" s="1678">
        <f t="shared" ref="EEO65" si="9949">(EEO59-EEO61)*$C$64*$C$65</f>
        <v>0</v>
      </c>
      <c r="EEQ65" s="1678">
        <f t="shared" ref="EEQ65" si="9950">(EEQ59-EEQ61)*$C$64*$C$65</f>
        <v>0</v>
      </c>
      <c r="EES65" s="1678">
        <f t="shared" ref="EES65" si="9951">(EES59-EES61)*$C$64*$C$65</f>
        <v>0</v>
      </c>
      <c r="EEU65" s="1678">
        <f t="shared" ref="EEU65" si="9952">(EEU59-EEU61)*$C$64*$C$65</f>
        <v>0</v>
      </c>
      <c r="EEW65" s="1678">
        <f t="shared" ref="EEW65" si="9953">(EEW59-EEW61)*$C$64*$C$65</f>
        <v>0</v>
      </c>
      <c r="EEY65" s="1678">
        <f t="shared" ref="EEY65" si="9954">(EEY59-EEY61)*$C$64*$C$65</f>
        <v>0</v>
      </c>
      <c r="EFA65" s="1678">
        <f t="shared" ref="EFA65" si="9955">(EFA59-EFA61)*$C$64*$C$65</f>
        <v>0</v>
      </c>
      <c r="EFC65" s="1678">
        <f t="shared" ref="EFC65" si="9956">(EFC59-EFC61)*$C$64*$C$65</f>
        <v>0</v>
      </c>
      <c r="EFE65" s="1678">
        <f t="shared" ref="EFE65" si="9957">(EFE59-EFE61)*$C$64*$C$65</f>
        <v>0</v>
      </c>
      <c r="EFG65" s="1678">
        <f t="shared" ref="EFG65" si="9958">(EFG59-EFG61)*$C$64*$C$65</f>
        <v>0</v>
      </c>
      <c r="EFI65" s="1678">
        <f t="shared" ref="EFI65" si="9959">(EFI59-EFI61)*$C$64*$C$65</f>
        <v>0</v>
      </c>
      <c r="EFK65" s="1678">
        <f t="shared" ref="EFK65" si="9960">(EFK59-EFK61)*$C$64*$C$65</f>
        <v>0</v>
      </c>
      <c r="EFM65" s="1678">
        <f t="shared" ref="EFM65" si="9961">(EFM59-EFM61)*$C$64*$C$65</f>
        <v>0</v>
      </c>
      <c r="EFO65" s="1678">
        <f t="shared" ref="EFO65" si="9962">(EFO59-EFO61)*$C$64*$C$65</f>
        <v>0</v>
      </c>
      <c r="EFQ65" s="1678">
        <f t="shared" ref="EFQ65" si="9963">(EFQ59-EFQ61)*$C$64*$C$65</f>
        <v>0</v>
      </c>
      <c r="EFS65" s="1678">
        <f t="shared" ref="EFS65" si="9964">(EFS59-EFS61)*$C$64*$C$65</f>
        <v>0</v>
      </c>
      <c r="EFU65" s="1678">
        <f t="shared" ref="EFU65" si="9965">(EFU59-EFU61)*$C$64*$C$65</f>
        <v>0</v>
      </c>
      <c r="EFW65" s="1678">
        <f t="shared" ref="EFW65" si="9966">(EFW59-EFW61)*$C$64*$C$65</f>
        <v>0</v>
      </c>
      <c r="EFY65" s="1678">
        <f t="shared" ref="EFY65" si="9967">(EFY59-EFY61)*$C$64*$C$65</f>
        <v>0</v>
      </c>
      <c r="EGA65" s="1678">
        <f t="shared" ref="EGA65" si="9968">(EGA59-EGA61)*$C$64*$C$65</f>
        <v>0</v>
      </c>
      <c r="EGC65" s="1678">
        <f t="shared" ref="EGC65" si="9969">(EGC59-EGC61)*$C$64*$C$65</f>
        <v>0</v>
      </c>
      <c r="EGE65" s="1678">
        <f t="shared" ref="EGE65" si="9970">(EGE59-EGE61)*$C$64*$C$65</f>
        <v>0</v>
      </c>
      <c r="EGG65" s="1678">
        <f t="shared" ref="EGG65" si="9971">(EGG59-EGG61)*$C$64*$C$65</f>
        <v>0</v>
      </c>
      <c r="EGI65" s="1678">
        <f t="shared" ref="EGI65" si="9972">(EGI59-EGI61)*$C$64*$C$65</f>
        <v>0</v>
      </c>
      <c r="EGK65" s="1678">
        <f t="shared" ref="EGK65" si="9973">(EGK59-EGK61)*$C$64*$C$65</f>
        <v>0</v>
      </c>
      <c r="EGM65" s="1678">
        <f t="shared" ref="EGM65" si="9974">(EGM59-EGM61)*$C$64*$C$65</f>
        <v>0</v>
      </c>
      <c r="EGO65" s="1678">
        <f t="shared" ref="EGO65" si="9975">(EGO59-EGO61)*$C$64*$C$65</f>
        <v>0</v>
      </c>
      <c r="EGQ65" s="1678">
        <f t="shared" ref="EGQ65" si="9976">(EGQ59-EGQ61)*$C$64*$C$65</f>
        <v>0</v>
      </c>
      <c r="EGS65" s="1678">
        <f t="shared" ref="EGS65" si="9977">(EGS59-EGS61)*$C$64*$C$65</f>
        <v>0</v>
      </c>
      <c r="EGU65" s="1678">
        <f t="shared" ref="EGU65" si="9978">(EGU59-EGU61)*$C$64*$C$65</f>
        <v>0</v>
      </c>
      <c r="EGW65" s="1678">
        <f t="shared" ref="EGW65" si="9979">(EGW59-EGW61)*$C$64*$C$65</f>
        <v>0</v>
      </c>
      <c r="EGY65" s="1678">
        <f t="shared" ref="EGY65" si="9980">(EGY59-EGY61)*$C$64*$C$65</f>
        <v>0</v>
      </c>
      <c r="EHA65" s="1678">
        <f t="shared" ref="EHA65" si="9981">(EHA59-EHA61)*$C$64*$C$65</f>
        <v>0</v>
      </c>
      <c r="EHC65" s="1678">
        <f t="shared" ref="EHC65" si="9982">(EHC59-EHC61)*$C$64*$C$65</f>
        <v>0</v>
      </c>
      <c r="EHE65" s="1678">
        <f t="shared" ref="EHE65" si="9983">(EHE59-EHE61)*$C$64*$C$65</f>
        <v>0</v>
      </c>
      <c r="EHG65" s="1678">
        <f t="shared" ref="EHG65" si="9984">(EHG59-EHG61)*$C$64*$C$65</f>
        <v>0</v>
      </c>
      <c r="EHI65" s="1678">
        <f t="shared" ref="EHI65" si="9985">(EHI59-EHI61)*$C$64*$C$65</f>
        <v>0</v>
      </c>
      <c r="EHK65" s="1678">
        <f t="shared" ref="EHK65" si="9986">(EHK59-EHK61)*$C$64*$C$65</f>
        <v>0</v>
      </c>
      <c r="EHM65" s="1678">
        <f t="shared" ref="EHM65" si="9987">(EHM59-EHM61)*$C$64*$C$65</f>
        <v>0</v>
      </c>
      <c r="EHO65" s="1678">
        <f t="shared" ref="EHO65" si="9988">(EHO59-EHO61)*$C$64*$C$65</f>
        <v>0</v>
      </c>
      <c r="EHQ65" s="1678">
        <f t="shared" ref="EHQ65" si="9989">(EHQ59-EHQ61)*$C$64*$C$65</f>
        <v>0</v>
      </c>
      <c r="EHS65" s="1678">
        <f t="shared" ref="EHS65" si="9990">(EHS59-EHS61)*$C$64*$C$65</f>
        <v>0</v>
      </c>
      <c r="EHU65" s="1678">
        <f t="shared" ref="EHU65" si="9991">(EHU59-EHU61)*$C$64*$C$65</f>
        <v>0</v>
      </c>
      <c r="EHW65" s="1678">
        <f t="shared" ref="EHW65" si="9992">(EHW59-EHW61)*$C$64*$C$65</f>
        <v>0</v>
      </c>
      <c r="EHY65" s="1678">
        <f t="shared" ref="EHY65" si="9993">(EHY59-EHY61)*$C$64*$C$65</f>
        <v>0</v>
      </c>
      <c r="EIA65" s="1678">
        <f t="shared" ref="EIA65" si="9994">(EIA59-EIA61)*$C$64*$C$65</f>
        <v>0</v>
      </c>
      <c r="EIC65" s="1678">
        <f t="shared" ref="EIC65" si="9995">(EIC59-EIC61)*$C$64*$C$65</f>
        <v>0</v>
      </c>
      <c r="EIE65" s="1678">
        <f t="shared" ref="EIE65" si="9996">(EIE59-EIE61)*$C$64*$C$65</f>
        <v>0</v>
      </c>
      <c r="EIG65" s="1678">
        <f t="shared" ref="EIG65" si="9997">(EIG59-EIG61)*$C$64*$C$65</f>
        <v>0</v>
      </c>
      <c r="EII65" s="1678">
        <f t="shared" ref="EII65" si="9998">(EII59-EII61)*$C$64*$C$65</f>
        <v>0</v>
      </c>
      <c r="EIK65" s="1678">
        <f t="shared" ref="EIK65" si="9999">(EIK59-EIK61)*$C$64*$C$65</f>
        <v>0</v>
      </c>
      <c r="EIM65" s="1678">
        <f t="shared" ref="EIM65" si="10000">(EIM59-EIM61)*$C$64*$C$65</f>
        <v>0</v>
      </c>
      <c r="EIO65" s="1678">
        <f t="shared" ref="EIO65" si="10001">(EIO59-EIO61)*$C$64*$C$65</f>
        <v>0</v>
      </c>
      <c r="EIQ65" s="1678">
        <f t="shared" ref="EIQ65" si="10002">(EIQ59-EIQ61)*$C$64*$C$65</f>
        <v>0</v>
      </c>
      <c r="EIS65" s="1678">
        <f t="shared" ref="EIS65" si="10003">(EIS59-EIS61)*$C$64*$C$65</f>
        <v>0</v>
      </c>
      <c r="EIU65" s="1678">
        <f t="shared" ref="EIU65" si="10004">(EIU59-EIU61)*$C$64*$C$65</f>
        <v>0</v>
      </c>
      <c r="EIW65" s="1678">
        <f t="shared" ref="EIW65" si="10005">(EIW59-EIW61)*$C$64*$C$65</f>
        <v>0</v>
      </c>
      <c r="EIY65" s="1678">
        <f t="shared" ref="EIY65" si="10006">(EIY59-EIY61)*$C$64*$C$65</f>
        <v>0</v>
      </c>
      <c r="EJA65" s="1678">
        <f t="shared" ref="EJA65" si="10007">(EJA59-EJA61)*$C$64*$C$65</f>
        <v>0</v>
      </c>
      <c r="EJC65" s="1678">
        <f t="shared" ref="EJC65" si="10008">(EJC59-EJC61)*$C$64*$C$65</f>
        <v>0</v>
      </c>
      <c r="EJE65" s="1678">
        <f t="shared" ref="EJE65" si="10009">(EJE59-EJE61)*$C$64*$C$65</f>
        <v>0</v>
      </c>
      <c r="EJG65" s="1678">
        <f t="shared" ref="EJG65" si="10010">(EJG59-EJG61)*$C$64*$C$65</f>
        <v>0</v>
      </c>
      <c r="EJI65" s="1678">
        <f t="shared" ref="EJI65" si="10011">(EJI59-EJI61)*$C$64*$C$65</f>
        <v>0</v>
      </c>
      <c r="EJK65" s="1678">
        <f t="shared" ref="EJK65" si="10012">(EJK59-EJK61)*$C$64*$C$65</f>
        <v>0</v>
      </c>
      <c r="EJM65" s="1678">
        <f t="shared" ref="EJM65" si="10013">(EJM59-EJM61)*$C$64*$C$65</f>
        <v>0</v>
      </c>
      <c r="EJO65" s="1678">
        <f t="shared" ref="EJO65" si="10014">(EJO59-EJO61)*$C$64*$C$65</f>
        <v>0</v>
      </c>
      <c r="EJQ65" s="1678">
        <f t="shared" ref="EJQ65" si="10015">(EJQ59-EJQ61)*$C$64*$C$65</f>
        <v>0</v>
      </c>
      <c r="EJS65" s="1678">
        <f t="shared" ref="EJS65" si="10016">(EJS59-EJS61)*$C$64*$C$65</f>
        <v>0</v>
      </c>
      <c r="EJU65" s="1678">
        <f t="shared" ref="EJU65" si="10017">(EJU59-EJU61)*$C$64*$C$65</f>
        <v>0</v>
      </c>
      <c r="EJW65" s="1678">
        <f t="shared" ref="EJW65" si="10018">(EJW59-EJW61)*$C$64*$C$65</f>
        <v>0</v>
      </c>
      <c r="EJY65" s="1678">
        <f t="shared" ref="EJY65" si="10019">(EJY59-EJY61)*$C$64*$C$65</f>
        <v>0</v>
      </c>
      <c r="EKA65" s="1678">
        <f t="shared" ref="EKA65" si="10020">(EKA59-EKA61)*$C$64*$C$65</f>
        <v>0</v>
      </c>
      <c r="EKC65" s="1678">
        <f t="shared" ref="EKC65" si="10021">(EKC59-EKC61)*$C$64*$C$65</f>
        <v>0</v>
      </c>
      <c r="EKE65" s="1678">
        <f t="shared" ref="EKE65" si="10022">(EKE59-EKE61)*$C$64*$C$65</f>
        <v>0</v>
      </c>
      <c r="EKG65" s="1678">
        <f t="shared" ref="EKG65" si="10023">(EKG59-EKG61)*$C$64*$C$65</f>
        <v>0</v>
      </c>
      <c r="EKI65" s="1678">
        <f t="shared" ref="EKI65" si="10024">(EKI59-EKI61)*$C$64*$C$65</f>
        <v>0</v>
      </c>
      <c r="EKK65" s="1678">
        <f t="shared" ref="EKK65" si="10025">(EKK59-EKK61)*$C$64*$C$65</f>
        <v>0</v>
      </c>
      <c r="EKM65" s="1678">
        <f t="shared" ref="EKM65" si="10026">(EKM59-EKM61)*$C$64*$C$65</f>
        <v>0</v>
      </c>
      <c r="EKO65" s="1678">
        <f t="shared" ref="EKO65" si="10027">(EKO59-EKO61)*$C$64*$C$65</f>
        <v>0</v>
      </c>
      <c r="EKQ65" s="1678">
        <f t="shared" ref="EKQ65" si="10028">(EKQ59-EKQ61)*$C$64*$C$65</f>
        <v>0</v>
      </c>
      <c r="EKS65" s="1678">
        <f t="shared" ref="EKS65" si="10029">(EKS59-EKS61)*$C$64*$C$65</f>
        <v>0</v>
      </c>
      <c r="EKU65" s="1678">
        <f t="shared" ref="EKU65" si="10030">(EKU59-EKU61)*$C$64*$C$65</f>
        <v>0</v>
      </c>
      <c r="EKW65" s="1678">
        <f t="shared" ref="EKW65" si="10031">(EKW59-EKW61)*$C$64*$C$65</f>
        <v>0</v>
      </c>
      <c r="EKY65" s="1678">
        <f t="shared" ref="EKY65" si="10032">(EKY59-EKY61)*$C$64*$C$65</f>
        <v>0</v>
      </c>
      <c r="ELA65" s="1678">
        <f t="shared" ref="ELA65" si="10033">(ELA59-ELA61)*$C$64*$C$65</f>
        <v>0</v>
      </c>
      <c r="ELC65" s="1678">
        <f t="shared" ref="ELC65" si="10034">(ELC59-ELC61)*$C$64*$C$65</f>
        <v>0</v>
      </c>
      <c r="ELE65" s="1678">
        <f t="shared" ref="ELE65" si="10035">(ELE59-ELE61)*$C$64*$C$65</f>
        <v>0</v>
      </c>
      <c r="ELG65" s="1678">
        <f t="shared" ref="ELG65" si="10036">(ELG59-ELG61)*$C$64*$C$65</f>
        <v>0</v>
      </c>
      <c r="ELI65" s="1678">
        <f t="shared" ref="ELI65" si="10037">(ELI59-ELI61)*$C$64*$C$65</f>
        <v>0</v>
      </c>
      <c r="ELK65" s="1678">
        <f t="shared" ref="ELK65" si="10038">(ELK59-ELK61)*$C$64*$C$65</f>
        <v>0</v>
      </c>
      <c r="ELM65" s="1678">
        <f t="shared" ref="ELM65" si="10039">(ELM59-ELM61)*$C$64*$C$65</f>
        <v>0</v>
      </c>
      <c r="ELO65" s="1678">
        <f t="shared" ref="ELO65" si="10040">(ELO59-ELO61)*$C$64*$C$65</f>
        <v>0</v>
      </c>
      <c r="ELQ65" s="1678">
        <f t="shared" ref="ELQ65" si="10041">(ELQ59-ELQ61)*$C$64*$C$65</f>
        <v>0</v>
      </c>
      <c r="ELS65" s="1678">
        <f t="shared" ref="ELS65" si="10042">(ELS59-ELS61)*$C$64*$C$65</f>
        <v>0</v>
      </c>
      <c r="ELU65" s="1678">
        <f t="shared" ref="ELU65" si="10043">(ELU59-ELU61)*$C$64*$C$65</f>
        <v>0</v>
      </c>
      <c r="ELW65" s="1678">
        <f t="shared" ref="ELW65" si="10044">(ELW59-ELW61)*$C$64*$C$65</f>
        <v>0</v>
      </c>
      <c r="ELY65" s="1678">
        <f t="shared" ref="ELY65" si="10045">(ELY59-ELY61)*$C$64*$C$65</f>
        <v>0</v>
      </c>
      <c r="EMA65" s="1678">
        <f t="shared" ref="EMA65" si="10046">(EMA59-EMA61)*$C$64*$C$65</f>
        <v>0</v>
      </c>
      <c r="EMC65" s="1678">
        <f t="shared" ref="EMC65" si="10047">(EMC59-EMC61)*$C$64*$C$65</f>
        <v>0</v>
      </c>
      <c r="EME65" s="1678">
        <f t="shared" ref="EME65" si="10048">(EME59-EME61)*$C$64*$C$65</f>
        <v>0</v>
      </c>
      <c r="EMG65" s="1678">
        <f t="shared" ref="EMG65" si="10049">(EMG59-EMG61)*$C$64*$C$65</f>
        <v>0</v>
      </c>
      <c r="EMI65" s="1678">
        <f t="shared" ref="EMI65" si="10050">(EMI59-EMI61)*$C$64*$C$65</f>
        <v>0</v>
      </c>
      <c r="EMK65" s="1678">
        <f t="shared" ref="EMK65" si="10051">(EMK59-EMK61)*$C$64*$C$65</f>
        <v>0</v>
      </c>
      <c r="EMM65" s="1678">
        <f t="shared" ref="EMM65" si="10052">(EMM59-EMM61)*$C$64*$C$65</f>
        <v>0</v>
      </c>
      <c r="EMO65" s="1678">
        <f t="shared" ref="EMO65" si="10053">(EMO59-EMO61)*$C$64*$C$65</f>
        <v>0</v>
      </c>
      <c r="EMQ65" s="1678">
        <f t="shared" ref="EMQ65" si="10054">(EMQ59-EMQ61)*$C$64*$C$65</f>
        <v>0</v>
      </c>
      <c r="EMS65" s="1678">
        <f t="shared" ref="EMS65" si="10055">(EMS59-EMS61)*$C$64*$C$65</f>
        <v>0</v>
      </c>
      <c r="EMU65" s="1678">
        <f t="shared" ref="EMU65" si="10056">(EMU59-EMU61)*$C$64*$C$65</f>
        <v>0</v>
      </c>
      <c r="EMW65" s="1678">
        <f t="shared" ref="EMW65" si="10057">(EMW59-EMW61)*$C$64*$C$65</f>
        <v>0</v>
      </c>
      <c r="EMY65" s="1678">
        <f t="shared" ref="EMY65" si="10058">(EMY59-EMY61)*$C$64*$C$65</f>
        <v>0</v>
      </c>
      <c r="ENA65" s="1678">
        <f t="shared" ref="ENA65" si="10059">(ENA59-ENA61)*$C$64*$C$65</f>
        <v>0</v>
      </c>
      <c r="ENC65" s="1678">
        <f t="shared" ref="ENC65" si="10060">(ENC59-ENC61)*$C$64*$C$65</f>
        <v>0</v>
      </c>
      <c r="ENE65" s="1678">
        <f t="shared" ref="ENE65" si="10061">(ENE59-ENE61)*$C$64*$C$65</f>
        <v>0</v>
      </c>
      <c r="ENG65" s="1678">
        <f t="shared" ref="ENG65" si="10062">(ENG59-ENG61)*$C$64*$C$65</f>
        <v>0</v>
      </c>
      <c r="ENI65" s="1678">
        <f t="shared" ref="ENI65" si="10063">(ENI59-ENI61)*$C$64*$C$65</f>
        <v>0</v>
      </c>
      <c r="ENK65" s="1678">
        <f t="shared" ref="ENK65" si="10064">(ENK59-ENK61)*$C$64*$C$65</f>
        <v>0</v>
      </c>
      <c r="ENM65" s="1678">
        <f t="shared" ref="ENM65" si="10065">(ENM59-ENM61)*$C$64*$C$65</f>
        <v>0</v>
      </c>
      <c r="ENO65" s="1678">
        <f t="shared" ref="ENO65" si="10066">(ENO59-ENO61)*$C$64*$C$65</f>
        <v>0</v>
      </c>
      <c r="ENQ65" s="1678">
        <f t="shared" ref="ENQ65" si="10067">(ENQ59-ENQ61)*$C$64*$C$65</f>
        <v>0</v>
      </c>
      <c r="ENS65" s="1678">
        <f t="shared" ref="ENS65" si="10068">(ENS59-ENS61)*$C$64*$C$65</f>
        <v>0</v>
      </c>
      <c r="ENU65" s="1678">
        <f t="shared" ref="ENU65" si="10069">(ENU59-ENU61)*$C$64*$C$65</f>
        <v>0</v>
      </c>
      <c r="ENW65" s="1678">
        <f t="shared" ref="ENW65" si="10070">(ENW59-ENW61)*$C$64*$C$65</f>
        <v>0</v>
      </c>
      <c r="ENY65" s="1678">
        <f t="shared" ref="ENY65" si="10071">(ENY59-ENY61)*$C$64*$C$65</f>
        <v>0</v>
      </c>
      <c r="EOA65" s="1678">
        <f t="shared" ref="EOA65" si="10072">(EOA59-EOA61)*$C$64*$C$65</f>
        <v>0</v>
      </c>
      <c r="EOC65" s="1678">
        <f t="shared" ref="EOC65" si="10073">(EOC59-EOC61)*$C$64*$C$65</f>
        <v>0</v>
      </c>
      <c r="EOE65" s="1678">
        <f t="shared" ref="EOE65" si="10074">(EOE59-EOE61)*$C$64*$C$65</f>
        <v>0</v>
      </c>
      <c r="EOG65" s="1678">
        <f t="shared" ref="EOG65" si="10075">(EOG59-EOG61)*$C$64*$C$65</f>
        <v>0</v>
      </c>
      <c r="EOI65" s="1678">
        <f t="shared" ref="EOI65" si="10076">(EOI59-EOI61)*$C$64*$C$65</f>
        <v>0</v>
      </c>
      <c r="EOK65" s="1678">
        <f t="shared" ref="EOK65" si="10077">(EOK59-EOK61)*$C$64*$C$65</f>
        <v>0</v>
      </c>
      <c r="EOM65" s="1678">
        <f t="shared" ref="EOM65" si="10078">(EOM59-EOM61)*$C$64*$C$65</f>
        <v>0</v>
      </c>
      <c r="EOO65" s="1678">
        <f t="shared" ref="EOO65" si="10079">(EOO59-EOO61)*$C$64*$C$65</f>
        <v>0</v>
      </c>
      <c r="EOQ65" s="1678">
        <f t="shared" ref="EOQ65" si="10080">(EOQ59-EOQ61)*$C$64*$C$65</f>
        <v>0</v>
      </c>
      <c r="EOS65" s="1678">
        <f t="shared" ref="EOS65" si="10081">(EOS59-EOS61)*$C$64*$C$65</f>
        <v>0</v>
      </c>
      <c r="EOU65" s="1678">
        <f t="shared" ref="EOU65" si="10082">(EOU59-EOU61)*$C$64*$C$65</f>
        <v>0</v>
      </c>
      <c r="EOW65" s="1678">
        <f t="shared" ref="EOW65" si="10083">(EOW59-EOW61)*$C$64*$C$65</f>
        <v>0</v>
      </c>
      <c r="EOY65" s="1678">
        <f t="shared" ref="EOY65" si="10084">(EOY59-EOY61)*$C$64*$C$65</f>
        <v>0</v>
      </c>
      <c r="EPA65" s="1678">
        <f t="shared" ref="EPA65" si="10085">(EPA59-EPA61)*$C$64*$C$65</f>
        <v>0</v>
      </c>
      <c r="EPC65" s="1678">
        <f t="shared" ref="EPC65" si="10086">(EPC59-EPC61)*$C$64*$C$65</f>
        <v>0</v>
      </c>
      <c r="EPE65" s="1678">
        <f t="shared" ref="EPE65" si="10087">(EPE59-EPE61)*$C$64*$C$65</f>
        <v>0</v>
      </c>
      <c r="EPG65" s="1678">
        <f t="shared" ref="EPG65" si="10088">(EPG59-EPG61)*$C$64*$C$65</f>
        <v>0</v>
      </c>
      <c r="EPI65" s="1678">
        <f t="shared" ref="EPI65" si="10089">(EPI59-EPI61)*$C$64*$C$65</f>
        <v>0</v>
      </c>
      <c r="EPK65" s="1678">
        <f t="shared" ref="EPK65" si="10090">(EPK59-EPK61)*$C$64*$C$65</f>
        <v>0</v>
      </c>
      <c r="EPM65" s="1678">
        <f t="shared" ref="EPM65" si="10091">(EPM59-EPM61)*$C$64*$C$65</f>
        <v>0</v>
      </c>
      <c r="EPO65" s="1678">
        <f t="shared" ref="EPO65" si="10092">(EPO59-EPO61)*$C$64*$C$65</f>
        <v>0</v>
      </c>
      <c r="EPQ65" s="1678">
        <f t="shared" ref="EPQ65" si="10093">(EPQ59-EPQ61)*$C$64*$C$65</f>
        <v>0</v>
      </c>
      <c r="EPS65" s="1678">
        <f t="shared" ref="EPS65" si="10094">(EPS59-EPS61)*$C$64*$C$65</f>
        <v>0</v>
      </c>
      <c r="EPU65" s="1678">
        <f t="shared" ref="EPU65" si="10095">(EPU59-EPU61)*$C$64*$C$65</f>
        <v>0</v>
      </c>
      <c r="EPW65" s="1678">
        <f t="shared" ref="EPW65" si="10096">(EPW59-EPW61)*$C$64*$C$65</f>
        <v>0</v>
      </c>
      <c r="EPY65" s="1678">
        <f t="shared" ref="EPY65" si="10097">(EPY59-EPY61)*$C$64*$C$65</f>
        <v>0</v>
      </c>
      <c r="EQA65" s="1678">
        <f t="shared" ref="EQA65" si="10098">(EQA59-EQA61)*$C$64*$C$65</f>
        <v>0</v>
      </c>
      <c r="EQC65" s="1678">
        <f t="shared" ref="EQC65" si="10099">(EQC59-EQC61)*$C$64*$C$65</f>
        <v>0</v>
      </c>
      <c r="EQE65" s="1678">
        <f t="shared" ref="EQE65" si="10100">(EQE59-EQE61)*$C$64*$C$65</f>
        <v>0</v>
      </c>
      <c r="EQG65" s="1678">
        <f t="shared" ref="EQG65" si="10101">(EQG59-EQG61)*$C$64*$C$65</f>
        <v>0</v>
      </c>
      <c r="EQI65" s="1678">
        <f t="shared" ref="EQI65" si="10102">(EQI59-EQI61)*$C$64*$C$65</f>
        <v>0</v>
      </c>
      <c r="EQK65" s="1678">
        <f t="shared" ref="EQK65" si="10103">(EQK59-EQK61)*$C$64*$C$65</f>
        <v>0</v>
      </c>
      <c r="EQM65" s="1678">
        <f t="shared" ref="EQM65" si="10104">(EQM59-EQM61)*$C$64*$C$65</f>
        <v>0</v>
      </c>
      <c r="EQO65" s="1678">
        <f t="shared" ref="EQO65" si="10105">(EQO59-EQO61)*$C$64*$C$65</f>
        <v>0</v>
      </c>
      <c r="EQQ65" s="1678">
        <f t="shared" ref="EQQ65" si="10106">(EQQ59-EQQ61)*$C$64*$C$65</f>
        <v>0</v>
      </c>
      <c r="EQS65" s="1678">
        <f t="shared" ref="EQS65" si="10107">(EQS59-EQS61)*$C$64*$C$65</f>
        <v>0</v>
      </c>
      <c r="EQU65" s="1678">
        <f t="shared" ref="EQU65" si="10108">(EQU59-EQU61)*$C$64*$C$65</f>
        <v>0</v>
      </c>
      <c r="EQW65" s="1678">
        <f t="shared" ref="EQW65" si="10109">(EQW59-EQW61)*$C$64*$C$65</f>
        <v>0</v>
      </c>
      <c r="EQY65" s="1678">
        <f t="shared" ref="EQY65" si="10110">(EQY59-EQY61)*$C$64*$C$65</f>
        <v>0</v>
      </c>
      <c r="ERA65" s="1678">
        <f t="shared" ref="ERA65" si="10111">(ERA59-ERA61)*$C$64*$C$65</f>
        <v>0</v>
      </c>
      <c r="ERC65" s="1678">
        <f t="shared" ref="ERC65" si="10112">(ERC59-ERC61)*$C$64*$C$65</f>
        <v>0</v>
      </c>
      <c r="ERE65" s="1678">
        <f t="shared" ref="ERE65" si="10113">(ERE59-ERE61)*$C$64*$C$65</f>
        <v>0</v>
      </c>
      <c r="ERG65" s="1678">
        <f t="shared" ref="ERG65" si="10114">(ERG59-ERG61)*$C$64*$C$65</f>
        <v>0</v>
      </c>
      <c r="ERI65" s="1678">
        <f t="shared" ref="ERI65" si="10115">(ERI59-ERI61)*$C$64*$C$65</f>
        <v>0</v>
      </c>
      <c r="ERK65" s="1678">
        <f t="shared" ref="ERK65" si="10116">(ERK59-ERK61)*$C$64*$C$65</f>
        <v>0</v>
      </c>
      <c r="ERM65" s="1678">
        <f t="shared" ref="ERM65" si="10117">(ERM59-ERM61)*$C$64*$C$65</f>
        <v>0</v>
      </c>
      <c r="ERO65" s="1678">
        <f t="shared" ref="ERO65" si="10118">(ERO59-ERO61)*$C$64*$C$65</f>
        <v>0</v>
      </c>
      <c r="ERQ65" s="1678">
        <f t="shared" ref="ERQ65" si="10119">(ERQ59-ERQ61)*$C$64*$C$65</f>
        <v>0</v>
      </c>
      <c r="ERS65" s="1678">
        <f t="shared" ref="ERS65" si="10120">(ERS59-ERS61)*$C$64*$C$65</f>
        <v>0</v>
      </c>
      <c r="ERU65" s="1678">
        <f t="shared" ref="ERU65" si="10121">(ERU59-ERU61)*$C$64*$C$65</f>
        <v>0</v>
      </c>
      <c r="ERW65" s="1678">
        <f t="shared" ref="ERW65" si="10122">(ERW59-ERW61)*$C$64*$C$65</f>
        <v>0</v>
      </c>
      <c r="ERY65" s="1678">
        <f t="shared" ref="ERY65" si="10123">(ERY59-ERY61)*$C$64*$C$65</f>
        <v>0</v>
      </c>
      <c r="ESA65" s="1678">
        <f t="shared" ref="ESA65" si="10124">(ESA59-ESA61)*$C$64*$C$65</f>
        <v>0</v>
      </c>
      <c r="ESC65" s="1678">
        <f t="shared" ref="ESC65" si="10125">(ESC59-ESC61)*$C$64*$C$65</f>
        <v>0</v>
      </c>
      <c r="ESE65" s="1678">
        <f t="shared" ref="ESE65" si="10126">(ESE59-ESE61)*$C$64*$C$65</f>
        <v>0</v>
      </c>
      <c r="ESG65" s="1678">
        <f t="shared" ref="ESG65" si="10127">(ESG59-ESG61)*$C$64*$C$65</f>
        <v>0</v>
      </c>
      <c r="ESI65" s="1678">
        <f t="shared" ref="ESI65" si="10128">(ESI59-ESI61)*$C$64*$C$65</f>
        <v>0</v>
      </c>
      <c r="ESK65" s="1678">
        <f t="shared" ref="ESK65" si="10129">(ESK59-ESK61)*$C$64*$C$65</f>
        <v>0</v>
      </c>
      <c r="ESM65" s="1678">
        <f t="shared" ref="ESM65" si="10130">(ESM59-ESM61)*$C$64*$C$65</f>
        <v>0</v>
      </c>
      <c r="ESO65" s="1678">
        <f t="shared" ref="ESO65" si="10131">(ESO59-ESO61)*$C$64*$C$65</f>
        <v>0</v>
      </c>
      <c r="ESQ65" s="1678">
        <f t="shared" ref="ESQ65" si="10132">(ESQ59-ESQ61)*$C$64*$C$65</f>
        <v>0</v>
      </c>
      <c r="ESS65" s="1678">
        <f t="shared" ref="ESS65" si="10133">(ESS59-ESS61)*$C$64*$C$65</f>
        <v>0</v>
      </c>
      <c r="ESU65" s="1678">
        <f t="shared" ref="ESU65" si="10134">(ESU59-ESU61)*$C$64*$C$65</f>
        <v>0</v>
      </c>
      <c r="ESW65" s="1678">
        <f t="shared" ref="ESW65" si="10135">(ESW59-ESW61)*$C$64*$C$65</f>
        <v>0</v>
      </c>
      <c r="ESY65" s="1678">
        <f t="shared" ref="ESY65" si="10136">(ESY59-ESY61)*$C$64*$C$65</f>
        <v>0</v>
      </c>
      <c r="ETA65" s="1678">
        <f t="shared" ref="ETA65" si="10137">(ETA59-ETA61)*$C$64*$C$65</f>
        <v>0</v>
      </c>
      <c r="ETC65" s="1678">
        <f t="shared" ref="ETC65" si="10138">(ETC59-ETC61)*$C$64*$C$65</f>
        <v>0</v>
      </c>
      <c r="ETE65" s="1678">
        <f t="shared" ref="ETE65" si="10139">(ETE59-ETE61)*$C$64*$C$65</f>
        <v>0</v>
      </c>
      <c r="ETG65" s="1678">
        <f t="shared" ref="ETG65" si="10140">(ETG59-ETG61)*$C$64*$C$65</f>
        <v>0</v>
      </c>
      <c r="ETI65" s="1678">
        <f t="shared" ref="ETI65" si="10141">(ETI59-ETI61)*$C$64*$C$65</f>
        <v>0</v>
      </c>
      <c r="ETK65" s="1678">
        <f t="shared" ref="ETK65" si="10142">(ETK59-ETK61)*$C$64*$C$65</f>
        <v>0</v>
      </c>
      <c r="ETM65" s="1678">
        <f t="shared" ref="ETM65" si="10143">(ETM59-ETM61)*$C$64*$C$65</f>
        <v>0</v>
      </c>
      <c r="ETO65" s="1678">
        <f t="shared" ref="ETO65" si="10144">(ETO59-ETO61)*$C$64*$C$65</f>
        <v>0</v>
      </c>
      <c r="ETQ65" s="1678">
        <f t="shared" ref="ETQ65" si="10145">(ETQ59-ETQ61)*$C$64*$C$65</f>
        <v>0</v>
      </c>
      <c r="ETS65" s="1678">
        <f t="shared" ref="ETS65" si="10146">(ETS59-ETS61)*$C$64*$C$65</f>
        <v>0</v>
      </c>
      <c r="ETU65" s="1678">
        <f t="shared" ref="ETU65" si="10147">(ETU59-ETU61)*$C$64*$C$65</f>
        <v>0</v>
      </c>
      <c r="ETW65" s="1678">
        <f t="shared" ref="ETW65" si="10148">(ETW59-ETW61)*$C$64*$C$65</f>
        <v>0</v>
      </c>
      <c r="ETY65" s="1678">
        <f t="shared" ref="ETY65" si="10149">(ETY59-ETY61)*$C$64*$C$65</f>
        <v>0</v>
      </c>
      <c r="EUA65" s="1678">
        <f t="shared" ref="EUA65" si="10150">(EUA59-EUA61)*$C$64*$C$65</f>
        <v>0</v>
      </c>
      <c r="EUC65" s="1678">
        <f t="shared" ref="EUC65" si="10151">(EUC59-EUC61)*$C$64*$C$65</f>
        <v>0</v>
      </c>
      <c r="EUE65" s="1678">
        <f t="shared" ref="EUE65" si="10152">(EUE59-EUE61)*$C$64*$C$65</f>
        <v>0</v>
      </c>
      <c r="EUG65" s="1678">
        <f t="shared" ref="EUG65" si="10153">(EUG59-EUG61)*$C$64*$C$65</f>
        <v>0</v>
      </c>
      <c r="EUI65" s="1678">
        <f t="shared" ref="EUI65" si="10154">(EUI59-EUI61)*$C$64*$C$65</f>
        <v>0</v>
      </c>
      <c r="EUK65" s="1678">
        <f t="shared" ref="EUK65" si="10155">(EUK59-EUK61)*$C$64*$C$65</f>
        <v>0</v>
      </c>
      <c r="EUM65" s="1678">
        <f t="shared" ref="EUM65" si="10156">(EUM59-EUM61)*$C$64*$C$65</f>
        <v>0</v>
      </c>
      <c r="EUO65" s="1678">
        <f t="shared" ref="EUO65" si="10157">(EUO59-EUO61)*$C$64*$C$65</f>
        <v>0</v>
      </c>
      <c r="EUQ65" s="1678">
        <f t="shared" ref="EUQ65" si="10158">(EUQ59-EUQ61)*$C$64*$C$65</f>
        <v>0</v>
      </c>
      <c r="EUS65" s="1678">
        <f t="shared" ref="EUS65" si="10159">(EUS59-EUS61)*$C$64*$C$65</f>
        <v>0</v>
      </c>
      <c r="EUU65" s="1678">
        <f t="shared" ref="EUU65" si="10160">(EUU59-EUU61)*$C$64*$C$65</f>
        <v>0</v>
      </c>
      <c r="EUW65" s="1678">
        <f t="shared" ref="EUW65" si="10161">(EUW59-EUW61)*$C$64*$C$65</f>
        <v>0</v>
      </c>
      <c r="EUY65" s="1678">
        <f t="shared" ref="EUY65" si="10162">(EUY59-EUY61)*$C$64*$C$65</f>
        <v>0</v>
      </c>
      <c r="EVA65" s="1678">
        <f t="shared" ref="EVA65" si="10163">(EVA59-EVA61)*$C$64*$C$65</f>
        <v>0</v>
      </c>
      <c r="EVC65" s="1678">
        <f t="shared" ref="EVC65" si="10164">(EVC59-EVC61)*$C$64*$C$65</f>
        <v>0</v>
      </c>
      <c r="EVE65" s="1678">
        <f t="shared" ref="EVE65" si="10165">(EVE59-EVE61)*$C$64*$C$65</f>
        <v>0</v>
      </c>
      <c r="EVG65" s="1678">
        <f t="shared" ref="EVG65" si="10166">(EVG59-EVG61)*$C$64*$C$65</f>
        <v>0</v>
      </c>
      <c r="EVI65" s="1678">
        <f t="shared" ref="EVI65" si="10167">(EVI59-EVI61)*$C$64*$C$65</f>
        <v>0</v>
      </c>
      <c r="EVK65" s="1678">
        <f t="shared" ref="EVK65" si="10168">(EVK59-EVK61)*$C$64*$C$65</f>
        <v>0</v>
      </c>
      <c r="EVM65" s="1678">
        <f t="shared" ref="EVM65" si="10169">(EVM59-EVM61)*$C$64*$C$65</f>
        <v>0</v>
      </c>
      <c r="EVO65" s="1678">
        <f t="shared" ref="EVO65" si="10170">(EVO59-EVO61)*$C$64*$C$65</f>
        <v>0</v>
      </c>
      <c r="EVQ65" s="1678">
        <f t="shared" ref="EVQ65" si="10171">(EVQ59-EVQ61)*$C$64*$C$65</f>
        <v>0</v>
      </c>
      <c r="EVS65" s="1678">
        <f t="shared" ref="EVS65" si="10172">(EVS59-EVS61)*$C$64*$C$65</f>
        <v>0</v>
      </c>
      <c r="EVU65" s="1678">
        <f t="shared" ref="EVU65" si="10173">(EVU59-EVU61)*$C$64*$C$65</f>
        <v>0</v>
      </c>
      <c r="EVW65" s="1678">
        <f t="shared" ref="EVW65" si="10174">(EVW59-EVW61)*$C$64*$C$65</f>
        <v>0</v>
      </c>
      <c r="EVY65" s="1678">
        <f t="shared" ref="EVY65" si="10175">(EVY59-EVY61)*$C$64*$C$65</f>
        <v>0</v>
      </c>
      <c r="EWA65" s="1678">
        <f t="shared" ref="EWA65" si="10176">(EWA59-EWA61)*$C$64*$C$65</f>
        <v>0</v>
      </c>
      <c r="EWC65" s="1678">
        <f t="shared" ref="EWC65" si="10177">(EWC59-EWC61)*$C$64*$C$65</f>
        <v>0</v>
      </c>
      <c r="EWE65" s="1678">
        <f t="shared" ref="EWE65" si="10178">(EWE59-EWE61)*$C$64*$C$65</f>
        <v>0</v>
      </c>
      <c r="EWG65" s="1678">
        <f t="shared" ref="EWG65" si="10179">(EWG59-EWG61)*$C$64*$C$65</f>
        <v>0</v>
      </c>
      <c r="EWI65" s="1678">
        <f t="shared" ref="EWI65" si="10180">(EWI59-EWI61)*$C$64*$C$65</f>
        <v>0</v>
      </c>
      <c r="EWK65" s="1678">
        <f t="shared" ref="EWK65" si="10181">(EWK59-EWK61)*$C$64*$C$65</f>
        <v>0</v>
      </c>
      <c r="EWM65" s="1678">
        <f t="shared" ref="EWM65" si="10182">(EWM59-EWM61)*$C$64*$C$65</f>
        <v>0</v>
      </c>
      <c r="EWO65" s="1678">
        <f t="shared" ref="EWO65" si="10183">(EWO59-EWO61)*$C$64*$C$65</f>
        <v>0</v>
      </c>
      <c r="EWQ65" s="1678">
        <f t="shared" ref="EWQ65" si="10184">(EWQ59-EWQ61)*$C$64*$C$65</f>
        <v>0</v>
      </c>
      <c r="EWS65" s="1678">
        <f t="shared" ref="EWS65" si="10185">(EWS59-EWS61)*$C$64*$C$65</f>
        <v>0</v>
      </c>
      <c r="EWU65" s="1678">
        <f t="shared" ref="EWU65" si="10186">(EWU59-EWU61)*$C$64*$C$65</f>
        <v>0</v>
      </c>
      <c r="EWW65" s="1678">
        <f t="shared" ref="EWW65" si="10187">(EWW59-EWW61)*$C$64*$C$65</f>
        <v>0</v>
      </c>
      <c r="EWY65" s="1678">
        <f t="shared" ref="EWY65" si="10188">(EWY59-EWY61)*$C$64*$C$65</f>
        <v>0</v>
      </c>
      <c r="EXA65" s="1678">
        <f t="shared" ref="EXA65" si="10189">(EXA59-EXA61)*$C$64*$C$65</f>
        <v>0</v>
      </c>
      <c r="EXC65" s="1678">
        <f t="shared" ref="EXC65" si="10190">(EXC59-EXC61)*$C$64*$C$65</f>
        <v>0</v>
      </c>
      <c r="EXE65" s="1678">
        <f t="shared" ref="EXE65" si="10191">(EXE59-EXE61)*$C$64*$C$65</f>
        <v>0</v>
      </c>
      <c r="EXG65" s="1678">
        <f t="shared" ref="EXG65" si="10192">(EXG59-EXG61)*$C$64*$C$65</f>
        <v>0</v>
      </c>
      <c r="EXI65" s="1678">
        <f t="shared" ref="EXI65" si="10193">(EXI59-EXI61)*$C$64*$C$65</f>
        <v>0</v>
      </c>
      <c r="EXK65" s="1678">
        <f t="shared" ref="EXK65" si="10194">(EXK59-EXK61)*$C$64*$C$65</f>
        <v>0</v>
      </c>
      <c r="EXM65" s="1678">
        <f t="shared" ref="EXM65" si="10195">(EXM59-EXM61)*$C$64*$C$65</f>
        <v>0</v>
      </c>
      <c r="EXO65" s="1678">
        <f t="shared" ref="EXO65" si="10196">(EXO59-EXO61)*$C$64*$C$65</f>
        <v>0</v>
      </c>
      <c r="EXQ65" s="1678">
        <f t="shared" ref="EXQ65" si="10197">(EXQ59-EXQ61)*$C$64*$C$65</f>
        <v>0</v>
      </c>
      <c r="EXS65" s="1678">
        <f t="shared" ref="EXS65" si="10198">(EXS59-EXS61)*$C$64*$C$65</f>
        <v>0</v>
      </c>
      <c r="EXU65" s="1678">
        <f t="shared" ref="EXU65" si="10199">(EXU59-EXU61)*$C$64*$C$65</f>
        <v>0</v>
      </c>
      <c r="EXW65" s="1678">
        <f t="shared" ref="EXW65" si="10200">(EXW59-EXW61)*$C$64*$C$65</f>
        <v>0</v>
      </c>
      <c r="EXY65" s="1678">
        <f t="shared" ref="EXY65" si="10201">(EXY59-EXY61)*$C$64*$C$65</f>
        <v>0</v>
      </c>
      <c r="EYA65" s="1678">
        <f t="shared" ref="EYA65" si="10202">(EYA59-EYA61)*$C$64*$C$65</f>
        <v>0</v>
      </c>
      <c r="EYC65" s="1678">
        <f t="shared" ref="EYC65" si="10203">(EYC59-EYC61)*$C$64*$C$65</f>
        <v>0</v>
      </c>
      <c r="EYE65" s="1678">
        <f t="shared" ref="EYE65" si="10204">(EYE59-EYE61)*$C$64*$C$65</f>
        <v>0</v>
      </c>
      <c r="EYG65" s="1678">
        <f t="shared" ref="EYG65" si="10205">(EYG59-EYG61)*$C$64*$C$65</f>
        <v>0</v>
      </c>
      <c r="EYI65" s="1678">
        <f t="shared" ref="EYI65" si="10206">(EYI59-EYI61)*$C$64*$C$65</f>
        <v>0</v>
      </c>
      <c r="EYK65" s="1678">
        <f t="shared" ref="EYK65" si="10207">(EYK59-EYK61)*$C$64*$C$65</f>
        <v>0</v>
      </c>
      <c r="EYM65" s="1678">
        <f t="shared" ref="EYM65" si="10208">(EYM59-EYM61)*$C$64*$C$65</f>
        <v>0</v>
      </c>
      <c r="EYO65" s="1678">
        <f t="shared" ref="EYO65" si="10209">(EYO59-EYO61)*$C$64*$C$65</f>
        <v>0</v>
      </c>
      <c r="EYQ65" s="1678">
        <f t="shared" ref="EYQ65" si="10210">(EYQ59-EYQ61)*$C$64*$C$65</f>
        <v>0</v>
      </c>
      <c r="EYS65" s="1678">
        <f t="shared" ref="EYS65" si="10211">(EYS59-EYS61)*$C$64*$C$65</f>
        <v>0</v>
      </c>
      <c r="EYU65" s="1678">
        <f t="shared" ref="EYU65" si="10212">(EYU59-EYU61)*$C$64*$C$65</f>
        <v>0</v>
      </c>
      <c r="EYW65" s="1678">
        <f t="shared" ref="EYW65" si="10213">(EYW59-EYW61)*$C$64*$C$65</f>
        <v>0</v>
      </c>
      <c r="EYY65" s="1678">
        <f t="shared" ref="EYY65" si="10214">(EYY59-EYY61)*$C$64*$C$65</f>
        <v>0</v>
      </c>
      <c r="EZA65" s="1678">
        <f t="shared" ref="EZA65" si="10215">(EZA59-EZA61)*$C$64*$C$65</f>
        <v>0</v>
      </c>
      <c r="EZC65" s="1678">
        <f t="shared" ref="EZC65" si="10216">(EZC59-EZC61)*$C$64*$C$65</f>
        <v>0</v>
      </c>
      <c r="EZE65" s="1678">
        <f t="shared" ref="EZE65" si="10217">(EZE59-EZE61)*$C$64*$C$65</f>
        <v>0</v>
      </c>
      <c r="EZG65" s="1678">
        <f t="shared" ref="EZG65" si="10218">(EZG59-EZG61)*$C$64*$C$65</f>
        <v>0</v>
      </c>
      <c r="EZI65" s="1678">
        <f t="shared" ref="EZI65" si="10219">(EZI59-EZI61)*$C$64*$C$65</f>
        <v>0</v>
      </c>
      <c r="EZK65" s="1678">
        <f t="shared" ref="EZK65" si="10220">(EZK59-EZK61)*$C$64*$C$65</f>
        <v>0</v>
      </c>
      <c r="EZM65" s="1678">
        <f t="shared" ref="EZM65" si="10221">(EZM59-EZM61)*$C$64*$C$65</f>
        <v>0</v>
      </c>
      <c r="EZO65" s="1678">
        <f t="shared" ref="EZO65" si="10222">(EZO59-EZO61)*$C$64*$C$65</f>
        <v>0</v>
      </c>
      <c r="EZQ65" s="1678">
        <f t="shared" ref="EZQ65" si="10223">(EZQ59-EZQ61)*$C$64*$C$65</f>
        <v>0</v>
      </c>
      <c r="EZS65" s="1678">
        <f t="shared" ref="EZS65" si="10224">(EZS59-EZS61)*$C$64*$C$65</f>
        <v>0</v>
      </c>
      <c r="EZU65" s="1678">
        <f t="shared" ref="EZU65" si="10225">(EZU59-EZU61)*$C$64*$C$65</f>
        <v>0</v>
      </c>
      <c r="EZW65" s="1678">
        <f t="shared" ref="EZW65" si="10226">(EZW59-EZW61)*$C$64*$C$65</f>
        <v>0</v>
      </c>
      <c r="EZY65" s="1678">
        <f t="shared" ref="EZY65" si="10227">(EZY59-EZY61)*$C$64*$C$65</f>
        <v>0</v>
      </c>
      <c r="FAA65" s="1678">
        <f t="shared" ref="FAA65" si="10228">(FAA59-FAA61)*$C$64*$C$65</f>
        <v>0</v>
      </c>
      <c r="FAC65" s="1678">
        <f t="shared" ref="FAC65" si="10229">(FAC59-FAC61)*$C$64*$C$65</f>
        <v>0</v>
      </c>
      <c r="FAE65" s="1678">
        <f t="shared" ref="FAE65" si="10230">(FAE59-FAE61)*$C$64*$C$65</f>
        <v>0</v>
      </c>
      <c r="FAG65" s="1678">
        <f t="shared" ref="FAG65" si="10231">(FAG59-FAG61)*$C$64*$C$65</f>
        <v>0</v>
      </c>
      <c r="FAI65" s="1678">
        <f t="shared" ref="FAI65" si="10232">(FAI59-FAI61)*$C$64*$C$65</f>
        <v>0</v>
      </c>
      <c r="FAK65" s="1678">
        <f t="shared" ref="FAK65" si="10233">(FAK59-FAK61)*$C$64*$C$65</f>
        <v>0</v>
      </c>
      <c r="FAM65" s="1678">
        <f t="shared" ref="FAM65" si="10234">(FAM59-FAM61)*$C$64*$C$65</f>
        <v>0</v>
      </c>
      <c r="FAO65" s="1678">
        <f t="shared" ref="FAO65" si="10235">(FAO59-FAO61)*$C$64*$C$65</f>
        <v>0</v>
      </c>
      <c r="FAQ65" s="1678">
        <f t="shared" ref="FAQ65" si="10236">(FAQ59-FAQ61)*$C$64*$C$65</f>
        <v>0</v>
      </c>
      <c r="FAS65" s="1678">
        <f t="shared" ref="FAS65" si="10237">(FAS59-FAS61)*$C$64*$C$65</f>
        <v>0</v>
      </c>
      <c r="FAU65" s="1678">
        <f t="shared" ref="FAU65" si="10238">(FAU59-FAU61)*$C$64*$C$65</f>
        <v>0</v>
      </c>
      <c r="FAW65" s="1678">
        <f t="shared" ref="FAW65" si="10239">(FAW59-FAW61)*$C$64*$C$65</f>
        <v>0</v>
      </c>
      <c r="FAY65" s="1678">
        <f t="shared" ref="FAY65" si="10240">(FAY59-FAY61)*$C$64*$C$65</f>
        <v>0</v>
      </c>
      <c r="FBA65" s="1678">
        <f t="shared" ref="FBA65" si="10241">(FBA59-FBA61)*$C$64*$C$65</f>
        <v>0</v>
      </c>
      <c r="FBC65" s="1678">
        <f t="shared" ref="FBC65" si="10242">(FBC59-FBC61)*$C$64*$C$65</f>
        <v>0</v>
      </c>
      <c r="FBE65" s="1678">
        <f t="shared" ref="FBE65" si="10243">(FBE59-FBE61)*$C$64*$C$65</f>
        <v>0</v>
      </c>
      <c r="FBG65" s="1678">
        <f t="shared" ref="FBG65" si="10244">(FBG59-FBG61)*$C$64*$C$65</f>
        <v>0</v>
      </c>
      <c r="FBI65" s="1678">
        <f t="shared" ref="FBI65" si="10245">(FBI59-FBI61)*$C$64*$C$65</f>
        <v>0</v>
      </c>
      <c r="FBK65" s="1678">
        <f t="shared" ref="FBK65" si="10246">(FBK59-FBK61)*$C$64*$C$65</f>
        <v>0</v>
      </c>
      <c r="FBM65" s="1678">
        <f t="shared" ref="FBM65" si="10247">(FBM59-FBM61)*$C$64*$C$65</f>
        <v>0</v>
      </c>
      <c r="FBO65" s="1678">
        <f t="shared" ref="FBO65" si="10248">(FBO59-FBO61)*$C$64*$C$65</f>
        <v>0</v>
      </c>
      <c r="FBQ65" s="1678">
        <f t="shared" ref="FBQ65" si="10249">(FBQ59-FBQ61)*$C$64*$C$65</f>
        <v>0</v>
      </c>
      <c r="FBS65" s="1678">
        <f t="shared" ref="FBS65" si="10250">(FBS59-FBS61)*$C$64*$C$65</f>
        <v>0</v>
      </c>
      <c r="FBU65" s="1678">
        <f t="shared" ref="FBU65" si="10251">(FBU59-FBU61)*$C$64*$C$65</f>
        <v>0</v>
      </c>
      <c r="FBW65" s="1678">
        <f t="shared" ref="FBW65" si="10252">(FBW59-FBW61)*$C$64*$C$65</f>
        <v>0</v>
      </c>
      <c r="FBY65" s="1678">
        <f t="shared" ref="FBY65" si="10253">(FBY59-FBY61)*$C$64*$C$65</f>
        <v>0</v>
      </c>
      <c r="FCA65" s="1678">
        <f t="shared" ref="FCA65" si="10254">(FCA59-FCA61)*$C$64*$C$65</f>
        <v>0</v>
      </c>
      <c r="FCC65" s="1678">
        <f t="shared" ref="FCC65" si="10255">(FCC59-FCC61)*$C$64*$C$65</f>
        <v>0</v>
      </c>
      <c r="FCE65" s="1678">
        <f t="shared" ref="FCE65" si="10256">(FCE59-FCE61)*$C$64*$C$65</f>
        <v>0</v>
      </c>
      <c r="FCG65" s="1678">
        <f t="shared" ref="FCG65" si="10257">(FCG59-FCG61)*$C$64*$C$65</f>
        <v>0</v>
      </c>
      <c r="FCI65" s="1678">
        <f t="shared" ref="FCI65" si="10258">(FCI59-FCI61)*$C$64*$C$65</f>
        <v>0</v>
      </c>
      <c r="FCK65" s="1678">
        <f t="shared" ref="FCK65" si="10259">(FCK59-FCK61)*$C$64*$C$65</f>
        <v>0</v>
      </c>
      <c r="FCM65" s="1678">
        <f t="shared" ref="FCM65" si="10260">(FCM59-FCM61)*$C$64*$C$65</f>
        <v>0</v>
      </c>
      <c r="FCO65" s="1678">
        <f t="shared" ref="FCO65" si="10261">(FCO59-FCO61)*$C$64*$C$65</f>
        <v>0</v>
      </c>
      <c r="FCQ65" s="1678">
        <f t="shared" ref="FCQ65" si="10262">(FCQ59-FCQ61)*$C$64*$C$65</f>
        <v>0</v>
      </c>
      <c r="FCS65" s="1678">
        <f t="shared" ref="FCS65" si="10263">(FCS59-FCS61)*$C$64*$C$65</f>
        <v>0</v>
      </c>
      <c r="FCU65" s="1678">
        <f t="shared" ref="FCU65" si="10264">(FCU59-FCU61)*$C$64*$C$65</f>
        <v>0</v>
      </c>
      <c r="FCW65" s="1678">
        <f t="shared" ref="FCW65" si="10265">(FCW59-FCW61)*$C$64*$C$65</f>
        <v>0</v>
      </c>
      <c r="FCY65" s="1678">
        <f t="shared" ref="FCY65" si="10266">(FCY59-FCY61)*$C$64*$C$65</f>
        <v>0</v>
      </c>
      <c r="FDA65" s="1678">
        <f t="shared" ref="FDA65" si="10267">(FDA59-FDA61)*$C$64*$C$65</f>
        <v>0</v>
      </c>
      <c r="FDC65" s="1678">
        <f t="shared" ref="FDC65" si="10268">(FDC59-FDC61)*$C$64*$C$65</f>
        <v>0</v>
      </c>
      <c r="FDE65" s="1678">
        <f t="shared" ref="FDE65" si="10269">(FDE59-FDE61)*$C$64*$C$65</f>
        <v>0</v>
      </c>
      <c r="FDG65" s="1678">
        <f t="shared" ref="FDG65" si="10270">(FDG59-FDG61)*$C$64*$C$65</f>
        <v>0</v>
      </c>
      <c r="FDI65" s="1678">
        <f t="shared" ref="FDI65" si="10271">(FDI59-FDI61)*$C$64*$C$65</f>
        <v>0</v>
      </c>
      <c r="FDK65" s="1678">
        <f t="shared" ref="FDK65" si="10272">(FDK59-FDK61)*$C$64*$C$65</f>
        <v>0</v>
      </c>
      <c r="FDM65" s="1678">
        <f t="shared" ref="FDM65" si="10273">(FDM59-FDM61)*$C$64*$C$65</f>
        <v>0</v>
      </c>
      <c r="FDO65" s="1678">
        <f t="shared" ref="FDO65" si="10274">(FDO59-FDO61)*$C$64*$C$65</f>
        <v>0</v>
      </c>
      <c r="FDQ65" s="1678">
        <f t="shared" ref="FDQ65" si="10275">(FDQ59-FDQ61)*$C$64*$C$65</f>
        <v>0</v>
      </c>
      <c r="FDS65" s="1678">
        <f t="shared" ref="FDS65" si="10276">(FDS59-FDS61)*$C$64*$C$65</f>
        <v>0</v>
      </c>
      <c r="FDU65" s="1678">
        <f t="shared" ref="FDU65" si="10277">(FDU59-FDU61)*$C$64*$C$65</f>
        <v>0</v>
      </c>
      <c r="FDW65" s="1678">
        <f t="shared" ref="FDW65" si="10278">(FDW59-FDW61)*$C$64*$C$65</f>
        <v>0</v>
      </c>
      <c r="FDY65" s="1678">
        <f t="shared" ref="FDY65" si="10279">(FDY59-FDY61)*$C$64*$C$65</f>
        <v>0</v>
      </c>
      <c r="FEA65" s="1678">
        <f t="shared" ref="FEA65" si="10280">(FEA59-FEA61)*$C$64*$C$65</f>
        <v>0</v>
      </c>
      <c r="FEC65" s="1678">
        <f t="shared" ref="FEC65" si="10281">(FEC59-FEC61)*$C$64*$C$65</f>
        <v>0</v>
      </c>
      <c r="FEE65" s="1678">
        <f t="shared" ref="FEE65" si="10282">(FEE59-FEE61)*$C$64*$C$65</f>
        <v>0</v>
      </c>
      <c r="FEG65" s="1678">
        <f t="shared" ref="FEG65" si="10283">(FEG59-FEG61)*$C$64*$C$65</f>
        <v>0</v>
      </c>
      <c r="FEI65" s="1678">
        <f t="shared" ref="FEI65" si="10284">(FEI59-FEI61)*$C$64*$C$65</f>
        <v>0</v>
      </c>
      <c r="FEK65" s="1678">
        <f t="shared" ref="FEK65" si="10285">(FEK59-FEK61)*$C$64*$C$65</f>
        <v>0</v>
      </c>
      <c r="FEM65" s="1678">
        <f t="shared" ref="FEM65" si="10286">(FEM59-FEM61)*$C$64*$C$65</f>
        <v>0</v>
      </c>
      <c r="FEO65" s="1678">
        <f t="shared" ref="FEO65" si="10287">(FEO59-FEO61)*$C$64*$C$65</f>
        <v>0</v>
      </c>
      <c r="FEQ65" s="1678">
        <f t="shared" ref="FEQ65" si="10288">(FEQ59-FEQ61)*$C$64*$C$65</f>
        <v>0</v>
      </c>
      <c r="FES65" s="1678">
        <f t="shared" ref="FES65" si="10289">(FES59-FES61)*$C$64*$C$65</f>
        <v>0</v>
      </c>
      <c r="FEU65" s="1678">
        <f t="shared" ref="FEU65" si="10290">(FEU59-FEU61)*$C$64*$C$65</f>
        <v>0</v>
      </c>
      <c r="FEW65" s="1678">
        <f t="shared" ref="FEW65" si="10291">(FEW59-FEW61)*$C$64*$C$65</f>
        <v>0</v>
      </c>
      <c r="FEY65" s="1678">
        <f t="shared" ref="FEY65" si="10292">(FEY59-FEY61)*$C$64*$C$65</f>
        <v>0</v>
      </c>
      <c r="FFA65" s="1678">
        <f t="shared" ref="FFA65" si="10293">(FFA59-FFA61)*$C$64*$C$65</f>
        <v>0</v>
      </c>
      <c r="FFC65" s="1678">
        <f t="shared" ref="FFC65" si="10294">(FFC59-FFC61)*$C$64*$C$65</f>
        <v>0</v>
      </c>
      <c r="FFE65" s="1678">
        <f t="shared" ref="FFE65" si="10295">(FFE59-FFE61)*$C$64*$C$65</f>
        <v>0</v>
      </c>
      <c r="FFG65" s="1678">
        <f t="shared" ref="FFG65" si="10296">(FFG59-FFG61)*$C$64*$C$65</f>
        <v>0</v>
      </c>
      <c r="FFI65" s="1678">
        <f t="shared" ref="FFI65" si="10297">(FFI59-FFI61)*$C$64*$C$65</f>
        <v>0</v>
      </c>
      <c r="FFK65" s="1678">
        <f t="shared" ref="FFK65" si="10298">(FFK59-FFK61)*$C$64*$C$65</f>
        <v>0</v>
      </c>
      <c r="FFM65" s="1678">
        <f t="shared" ref="FFM65" si="10299">(FFM59-FFM61)*$C$64*$C$65</f>
        <v>0</v>
      </c>
      <c r="FFO65" s="1678">
        <f t="shared" ref="FFO65" si="10300">(FFO59-FFO61)*$C$64*$C$65</f>
        <v>0</v>
      </c>
      <c r="FFQ65" s="1678">
        <f t="shared" ref="FFQ65" si="10301">(FFQ59-FFQ61)*$C$64*$C$65</f>
        <v>0</v>
      </c>
      <c r="FFS65" s="1678">
        <f t="shared" ref="FFS65" si="10302">(FFS59-FFS61)*$C$64*$C$65</f>
        <v>0</v>
      </c>
      <c r="FFU65" s="1678">
        <f t="shared" ref="FFU65" si="10303">(FFU59-FFU61)*$C$64*$C$65</f>
        <v>0</v>
      </c>
      <c r="FFW65" s="1678">
        <f t="shared" ref="FFW65" si="10304">(FFW59-FFW61)*$C$64*$C$65</f>
        <v>0</v>
      </c>
      <c r="FFY65" s="1678">
        <f t="shared" ref="FFY65" si="10305">(FFY59-FFY61)*$C$64*$C$65</f>
        <v>0</v>
      </c>
      <c r="FGA65" s="1678">
        <f t="shared" ref="FGA65" si="10306">(FGA59-FGA61)*$C$64*$C$65</f>
        <v>0</v>
      </c>
      <c r="FGC65" s="1678">
        <f t="shared" ref="FGC65" si="10307">(FGC59-FGC61)*$C$64*$C$65</f>
        <v>0</v>
      </c>
      <c r="FGE65" s="1678">
        <f t="shared" ref="FGE65" si="10308">(FGE59-FGE61)*$C$64*$C$65</f>
        <v>0</v>
      </c>
      <c r="FGG65" s="1678">
        <f t="shared" ref="FGG65" si="10309">(FGG59-FGG61)*$C$64*$C$65</f>
        <v>0</v>
      </c>
      <c r="FGI65" s="1678">
        <f t="shared" ref="FGI65" si="10310">(FGI59-FGI61)*$C$64*$C$65</f>
        <v>0</v>
      </c>
      <c r="FGK65" s="1678">
        <f t="shared" ref="FGK65" si="10311">(FGK59-FGK61)*$C$64*$C$65</f>
        <v>0</v>
      </c>
      <c r="FGM65" s="1678">
        <f t="shared" ref="FGM65" si="10312">(FGM59-FGM61)*$C$64*$C$65</f>
        <v>0</v>
      </c>
      <c r="FGO65" s="1678">
        <f t="shared" ref="FGO65" si="10313">(FGO59-FGO61)*$C$64*$C$65</f>
        <v>0</v>
      </c>
      <c r="FGQ65" s="1678">
        <f t="shared" ref="FGQ65" si="10314">(FGQ59-FGQ61)*$C$64*$C$65</f>
        <v>0</v>
      </c>
      <c r="FGS65" s="1678">
        <f t="shared" ref="FGS65" si="10315">(FGS59-FGS61)*$C$64*$C$65</f>
        <v>0</v>
      </c>
      <c r="FGU65" s="1678">
        <f t="shared" ref="FGU65" si="10316">(FGU59-FGU61)*$C$64*$C$65</f>
        <v>0</v>
      </c>
      <c r="FGW65" s="1678">
        <f t="shared" ref="FGW65" si="10317">(FGW59-FGW61)*$C$64*$C$65</f>
        <v>0</v>
      </c>
      <c r="FGY65" s="1678">
        <f t="shared" ref="FGY65" si="10318">(FGY59-FGY61)*$C$64*$C$65</f>
        <v>0</v>
      </c>
      <c r="FHA65" s="1678">
        <f t="shared" ref="FHA65" si="10319">(FHA59-FHA61)*$C$64*$C$65</f>
        <v>0</v>
      </c>
      <c r="FHC65" s="1678">
        <f t="shared" ref="FHC65" si="10320">(FHC59-FHC61)*$C$64*$C$65</f>
        <v>0</v>
      </c>
      <c r="FHE65" s="1678">
        <f t="shared" ref="FHE65" si="10321">(FHE59-FHE61)*$C$64*$C$65</f>
        <v>0</v>
      </c>
      <c r="FHG65" s="1678">
        <f t="shared" ref="FHG65" si="10322">(FHG59-FHG61)*$C$64*$C$65</f>
        <v>0</v>
      </c>
      <c r="FHI65" s="1678">
        <f t="shared" ref="FHI65" si="10323">(FHI59-FHI61)*$C$64*$C$65</f>
        <v>0</v>
      </c>
      <c r="FHK65" s="1678">
        <f t="shared" ref="FHK65" si="10324">(FHK59-FHK61)*$C$64*$C$65</f>
        <v>0</v>
      </c>
      <c r="FHM65" s="1678">
        <f t="shared" ref="FHM65" si="10325">(FHM59-FHM61)*$C$64*$C$65</f>
        <v>0</v>
      </c>
      <c r="FHO65" s="1678">
        <f t="shared" ref="FHO65" si="10326">(FHO59-FHO61)*$C$64*$C$65</f>
        <v>0</v>
      </c>
      <c r="FHQ65" s="1678">
        <f t="shared" ref="FHQ65" si="10327">(FHQ59-FHQ61)*$C$64*$C$65</f>
        <v>0</v>
      </c>
      <c r="FHS65" s="1678">
        <f t="shared" ref="FHS65" si="10328">(FHS59-FHS61)*$C$64*$C$65</f>
        <v>0</v>
      </c>
      <c r="FHU65" s="1678">
        <f t="shared" ref="FHU65" si="10329">(FHU59-FHU61)*$C$64*$C$65</f>
        <v>0</v>
      </c>
      <c r="FHW65" s="1678">
        <f t="shared" ref="FHW65" si="10330">(FHW59-FHW61)*$C$64*$C$65</f>
        <v>0</v>
      </c>
      <c r="FHY65" s="1678">
        <f t="shared" ref="FHY65" si="10331">(FHY59-FHY61)*$C$64*$C$65</f>
        <v>0</v>
      </c>
      <c r="FIA65" s="1678">
        <f t="shared" ref="FIA65" si="10332">(FIA59-FIA61)*$C$64*$C$65</f>
        <v>0</v>
      </c>
      <c r="FIC65" s="1678">
        <f t="shared" ref="FIC65" si="10333">(FIC59-FIC61)*$C$64*$C$65</f>
        <v>0</v>
      </c>
      <c r="FIE65" s="1678">
        <f t="shared" ref="FIE65" si="10334">(FIE59-FIE61)*$C$64*$C$65</f>
        <v>0</v>
      </c>
      <c r="FIG65" s="1678">
        <f t="shared" ref="FIG65" si="10335">(FIG59-FIG61)*$C$64*$C$65</f>
        <v>0</v>
      </c>
      <c r="FII65" s="1678">
        <f t="shared" ref="FII65" si="10336">(FII59-FII61)*$C$64*$C$65</f>
        <v>0</v>
      </c>
      <c r="FIK65" s="1678">
        <f t="shared" ref="FIK65" si="10337">(FIK59-FIK61)*$C$64*$C$65</f>
        <v>0</v>
      </c>
      <c r="FIM65" s="1678">
        <f t="shared" ref="FIM65" si="10338">(FIM59-FIM61)*$C$64*$C$65</f>
        <v>0</v>
      </c>
      <c r="FIO65" s="1678">
        <f t="shared" ref="FIO65" si="10339">(FIO59-FIO61)*$C$64*$C$65</f>
        <v>0</v>
      </c>
      <c r="FIQ65" s="1678">
        <f t="shared" ref="FIQ65" si="10340">(FIQ59-FIQ61)*$C$64*$C$65</f>
        <v>0</v>
      </c>
      <c r="FIS65" s="1678">
        <f t="shared" ref="FIS65" si="10341">(FIS59-FIS61)*$C$64*$C$65</f>
        <v>0</v>
      </c>
      <c r="FIU65" s="1678">
        <f t="shared" ref="FIU65" si="10342">(FIU59-FIU61)*$C$64*$C$65</f>
        <v>0</v>
      </c>
      <c r="FIW65" s="1678">
        <f t="shared" ref="FIW65" si="10343">(FIW59-FIW61)*$C$64*$C$65</f>
        <v>0</v>
      </c>
      <c r="FIY65" s="1678">
        <f t="shared" ref="FIY65" si="10344">(FIY59-FIY61)*$C$64*$C$65</f>
        <v>0</v>
      </c>
      <c r="FJA65" s="1678">
        <f t="shared" ref="FJA65" si="10345">(FJA59-FJA61)*$C$64*$C$65</f>
        <v>0</v>
      </c>
      <c r="FJC65" s="1678">
        <f t="shared" ref="FJC65" si="10346">(FJC59-FJC61)*$C$64*$C$65</f>
        <v>0</v>
      </c>
      <c r="FJE65" s="1678">
        <f t="shared" ref="FJE65" si="10347">(FJE59-FJE61)*$C$64*$C$65</f>
        <v>0</v>
      </c>
      <c r="FJG65" s="1678">
        <f t="shared" ref="FJG65" si="10348">(FJG59-FJG61)*$C$64*$C$65</f>
        <v>0</v>
      </c>
      <c r="FJI65" s="1678">
        <f t="shared" ref="FJI65" si="10349">(FJI59-FJI61)*$C$64*$C$65</f>
        <v>0</v>
      </c>
      <c r="FJK65" s="1678">
        <f t="shared" ref="FJK65" si="10350">(FJK59-FJK61)*$C$64*$C$65</f>
        <v>0</v>
      </c>
      <c r="FJM65" s="1678">
        <f t="shared" ref="FJM65" si="10351">(FJM59-FJM61)*$C$64*$C$65</f>
        <v>0</v>
      </c>
      <c r="FJO65" s="1678">
        <f t="shared" ref="FJO65" si="10352">(FJO59-FJO61)*$C$64*$C$65</f>
        <v>0</v>
      </c>
      <c r="FJQ65" s="1678">
        <f t="shared" ref="FJQ65" si="10353">(FJQ59-FJQ61)*$C$64*$C$65</f>
        <v>0</v>
      </c>
      <c r="FJS65" s="1678">
        <f t="shared" ref="FJS65" si="10354">(FJS59-FJS61)*$C$64*$C$65</f>
        <v>0</v>
      </c>
      <c r="FJU65" s="1678">
        <f t="shared" ref="FJU65" si="10355">(FJU59-FJU61)*$C$64*$C$65</f>
        <v>0</v>
      </c>
      <c r="FJW65" s="1678">
        <f t="shared" ref="FJW65" si="10356">(FJW59-FJW61)*$C$64*$C$65</f>
        <v>0</v>
      </c>
      <c r="FJY65" s="1678">
        <f t="shared" ref="FJY65" si="10357">(FJY59-FJY61)*$C$64*$C$65</f>
        <v>0</v>
      </c>
      <c r="FKA65" s="1678">
        <f t="shared" ref="FKA65" si="10358">(FKA59-FKA61)*$C$64*$C$65</f>
        <v>0</v>
      </c>
      <c r="FKC65" s="1678">
        <f t="shared" ref="FKC65" si="10359">(FKC59-FKC61)*$C$64*$C$65</f>
        <v>0</v>
      </c>
      <c r="FKE65" s="1678">
        <f t="shared" ref="FKE65" si="10360">(FKE59-FKE61)*$C$64*$C$65</f>
        <v>0</v>
      </c>
      <c r="FKG65" s="1678">
        <f t="shared" ref="FKG65" si="10361">(FKG59-FKG61)*$C$64*$C$65</f>
        <v>0</v>
      </c>
      <c r="FKI65" s="1678">
        <f t="shared" ref="FKI65" si="10362">(FKI59-FKI61)*$C$64*$C$65</f>
        <v>0</v>
      </c>
      <c r="FKK65" s="1678">
        <f t="shared" ref="FKK65" si="10363">(FKK59-FKK61)*$C$64*$C$65</f>
        <v>0</v>
      </c>
      <c r="FKM65" s="1678">
        <f t="shared" ref="FKM65" si="10364">(FKM59-FKM61)*$C$64*$C$65</f>
        <v>0</v>
      </c>
      <c r="FKO65" s="1678">
        <f t="shared" ref="FKO65" si="10365">(FKO59-FKO61)*$C$64*$C$65</f>
        <v>0</v>
      </c>
      <c r="FKQ65" s="1678">
        <f t="shared" ref="FKQ65" si="10366">(FKQ59-FKQ61)*$C$64*$C$65</f>
        <v>0</v>
      </c>
      <c r="FKS65" s="1678">
        <f t="shared" ref="FKS65" si="10367">(FKS59-FKS61)*$C$64*$C$65</f>
        <v>0</v>
      </c>
      <c r="FKU65" s="1678">
        <f t="shared" ref="FKU65" si="10368">(FKU59-FKU61)*$C$64*$C$65</f>
        <v>0</v>
      </c>
      <c r="FKW65" s="1678">
        <f t="shared" ref="FKW65" si="10369">(FKW59-FKW61)*$C$64*$C$65</f>
        <v>0</v>
      </c>
      <c r="FKY65" s="1678">
        <f t="shared" ref="FKY65" si="10370">(FKY59-FKY61)*$C$64*$C$65</f>
        <v>0</v>
      </c>
      <c r="FLA65" s="1678">
        <f t="shared" ref="FLA65" si="10371">(FLA59-FLA61)*$C$64*$C$65</f>
        <v>0</v>
      </c>
      <c r="FLC65" s="1678">
        <f t="shared" ref="FLC65" si="10372">(FLC59-FLC61)*$C$64*$C$65</f>
        <v>0</v>
      </c>
      <c r="FLE65" s="1678">
        <f t="shared" ref="FLE65" si="10373">(FLE59-FLE61)*$C$64*$C$65</f>
        <v>0</v>
      </c>
      <c r="FLG65" s="1678">
        <f t="shared" ref="FLG65" si="10374">(FLG59-FLG61)*$C$64*$C$65</f>
        <v>0</v>
      </c>
      <c r="FLI65" s="1678">
        <f t="shared" ref="FLI65" si="10375">(FLI59-FLI61)*$C$64*$C$65</f>
        <v>0</v>
      </c>
      <c r="FLK65" s="1678">
        <f t="shared" ref="FLK65" si="10376">(FLK59-FLK61)*$C$64*$C$65</f>
        <v>0</v>
      </c>
      <c r="FLM65" s="1678">
        <f t="shared" ref="FLM65" si="10377">(FLM59-FLM61)*$C$64*$C$65</f>
        <v>0</v>
      </c>
      <c r="FLO65" s="1678">
        <f t="shared" ref="FLO65" si="10378">(FLO59-FLO61)*$C$64*$C$65</f>
        <v>0</v>
      </c>
      <c r="FLQ65" s="1678">
        <f t="shared" ref="FLQ65" si="10379">(FLQ59-FLQ61)*$C$64*$C$65</f>
        <v>0</v>
      </c>
      <c r="FLS65" s="1678">
        <f t="shared" ref="FLS65" si="10380">(FLS59-FLS61)*$C$64*$C$65</f>
        <v>0</v>
      </c>
      <c r="FLU65" s="1678">
        <f t="shared" ref="FLU65" si="10381">(FLU59-FLU61)*$C$64*$C$65</f>
        <v>0</v>
      </c>
      <c r="FLW65" s="1678">
        <f t="shared" ref="FLW65" si="10382">(FLW59-FLW61)*$C$64*$C$65</f>
        <v>0</v>
      </c>
      <c r="FLY65" s="1678">
        <f t="shared" ref="FLY65" si="10383">(FLY59-FLY61)*$C$64*$C$65</f>
        <v>0</v>
      </c>
      <c r="FMA65" s="1678">
        <f t="shared" ref="FMA65" si="10384">(FMA59-FMA61)*$C$64*$C$65</f>
        <v>0</v>
      </c>
      <c r="FMC65" s="1678">
        <f t="shared" ref="FMC65" si="10385">(FMC59-FMC61)*$C$64*$C$65</f>
        <v>0</v>
      </c>
      <c r="FME65" s="1678">
        <f t="shared" ref="FME65" si="10386">(FME59-FME61)*$C$64*$C$65</f>
        <v>0</v>
      </c>
      <c r="FMG65" s="1678">
        <f t="shared" ref="FMG65" si="10387">(FMG59-FMG61)*$C$64*$C$65</f>
        <v>0</v>
      </c>
      <c r="FMI65" s="1678">
        <f t="shared" ref="FMI65" si="10388">(FMI59-FMI61)*$C$64*$C$65</f>
        <v>0</v>
      </c>
      <c r="FMK65" s="1678">
        <f t="shared" ref="FMK65" si="10389">(FMK59-FMK61)*$C$64*$C$65</f>
        <v>0</v>
      </c>
      <c r="FMM65" s="1678">
        <f t="shared" ref="FMM65" si="10390">(FMM59-FMM61)*$C$64*$C$65</f>
        <v>0</v>
      </c>
      <c r="FMO65" s="1678">
        <f t="shared" ref="FMO65" si="10391">(FMO59-FMO61)*$C$64*$C$65</f>
        <v>0</v>
      </c>
      <c r="FMQ65" s="1678">
        <f t="shared" ref="FMQ65" si="10392">(FMQ59-FMQ61)*$C$64*$C$65</f>
        <v>0</v>
      </c>
      <c r="FMS65" s="1678">
        <f t="shared" ref="FMS65" si="10393">(FMS59-FMS61)*$C$64*$C$65</f>
        <v>0</v>
      </c>
      <c r="FMU65" s="1678">
        <f t="shared" ref="FMU65" si="10394">(FMU59-FMU61)*$C$64*$C$65</f>
        <v>0</v>
      </c>
      <c r="FMW65" s="1678">
        <f t="shared" ref="FMW65" si="10395">(FMW59-FMW61)*$C$64*$C$65</f>
        <v>0</v>
      </c>
      <c r="FMY65" s="1678">
        <f t="shared" ref="FMY65" si="10396">(FMY59-FMY61)*$C$64*$C$65</f>
        <v>0</v>
      </c>
      <c r="FNA65" s="1678">
        <f t="shared" ref="FNA65" si="10397">(FNA59-FNA61)*$C$64*$C$65</f>
        <v>0</v>
      </c>
      <c r="FNC65" s="1678">
        <f t="shared" ref="FNC65" si="10398">(FNC59-FNC61)*$C$64*$C$65</f>
        <v>0</v>
      </c>
      <c r="FNE65" s="1678">
        <f t="shared" ref="FNE65" si="10399">(FNE59-FNE61)*$C$64*$C$65</f>
        <v>0</v>
      </c>
      <c r="FNG65" s="1678">
        <f t="shared" ref="FNG65" si="10400">(FNG59-FNG61)*$C$64*$C$65</f>
        <v>0</v>
      </c>
      <c r="FNI65" s="1678">
        <f t="shared" ref="FNI65" si="10401">(FNI59-FNI61)*$C$64*$C$65</f>
        <v>0</v>
      </c>
      <c r="FNK65" s="1678">
        <f t="shared" ref="FNK65" si="10402">(FNK59-FNK61)*$C$64*$C$65</f>
        <v>0</v>
      </c>
      <c r="FNM65" s="1678">
        <f t="shared" ref="FNM65" si="10403">(FNM59-FNM61)*$C$64*$C$65</f>
        <v>0</v>
      </c>
      <c r="FNO65" s="1678">
        <f t="shared" ref="FNO65" si="10404">(FNO59-FNO61)*$C$64*$C$65</f>
        <v>0</v>
      </c>
      <c r="FNQ65" s="1678">
        <f t="shared" ref="FNQ65" si="10405">(FNQ59-FNQ61)*$C$64*$C$65</f>
        <v>0</v>
      </c>
      <c r="FNS65" s="1678">
        <f t="shared" ref="FNS65" si="10406">(FNS59-FNS61)*$C$64*$C$65</f>
        <v>0</v>
      </c>
      <c r="FNU65" s="1678">
        <f t="shared" ref="FNU65" si="10407">(FNU59-FNU61)*$C$64*$C$65</f>
        <v>0</v>
      </c>
      <c r="FNW65" s="1678">
        <f t="shared" ref="FNW65" si="10408">(FNW59-FNW61)*$C$64*$C$65</f>
        <v>0</v>
      </c>
      <c r="FNY65" s="1678">
        <f t="shared" ref="FNY65" si="10409">(FNY59-FNY61)*$C$64*$C$65</f>
        <v>0</v>
      </c>
      <c r="FOA65" s="1678">
        <f t="shared" ref="FOA65" si="10410">(FOA59-FOA61)*$C$64*$C$65</f>
        <v>0</v>
      </c>
      <c r="FOC65" s="1678">
        <f t="shared" ref="FOC65" si="10411">(FOC59-FOC61)*$C$64*$C$65</f>
        <v>0</v>
      </c>
      <c r="FOE65" s="1678">
        <f t="shared" ref="FOE65" si="10412">(FOE59-FOE61)*$C$64*$C$65</f>
        <v>0</v>
      </c>
      <c r="FOG65" s="1678">
        <f t="shared" ref="FOG65" si="10413">(FOG59-FOG61)*$C$64*$C$65</f>
        <v>0</v>
      </c>
      <c r="FOI65" s="1678">
        <f t="shared" ref="FOI65" si="10414">(FOI59-FOI61)*$C$64*$C$65</f>
        <v>0</v>
      </c>
      <c r="FOK65" s="1678">
        <f t="shared" ref="FOK65" si="10415">(FOK59-FOK61)*$C$64*$C$65</f>
        <v>0</v>
      </c>
      <c r="FOM65" s="1678">
        <f t="shared" ref="FOM65" si="10416">(FOM59-FOM61)*$C$64*$C$65</f>
        <v>0</v>
      </c>
      <c r="FOO65" s="1678">
        <f t="shared" ref="FOO65" si="10417">(FOO59-FOO61)*$C$64*$C$65</f>
        <v>0</v>
      </c>
      <c r="FOQ65" s="1678">
        <f t="shared" ref="FOQ65" si="10418">(FOQ59-FOQ61)*$C$64*$C$65</f>
        <v>0</v>
      </c>
      <c r="FOS65" s="1678">
        <f t="shared" ref="FOS65" si="10419">(FOS59-FOS61)*$C$64*$C$65</f>
        <v>0</v>
      </c>
      <c r="FOU65" s="1678">
        <f t="shared" ref="FOU65" si="10420">(FOU59-FOU61)*$C$64*$C$65</f>
        <v>0</v>
      </c>
      <c r="FOW65" s="1678">
        <f t="shared" ref="FOW65" si="10421">(FOW59-FOW61)*$C$64*$C$65</f>
        <v>0</v>
      </c>
      <c r="FOY65" s="1678">
        <f t="shared" ref="FOY65" si="10422">(FOY59-FOY61)*$C$64*$C$65</f>
        <v>0</v>
      </c>
      <c r="FPA65" s="1678">
        <f t="shared" ref="FPA65" si="10423">(FPA59-FPA61)*$C$64*$C$65</f>
        <v>0</v>
      </c>
      <c r="FPC65" s="1678">
        <f t="shared" ref="FPC65" si="10424">(FPC59-FPC61)*$C$64*$C$65</f>
        <v>0</v>
      </c>
      <c r="FPE65" s="1678">
        <f t="shared" ref="FPE65" si="10425">(FPE59-FPE61)*$C$64*$C$65</f>
        <v>0</v>
      </c>
      <c r="FPG65" s="1678">
        <f t="shared" ref="FPG65" si="10426">(FPG59-FPG61)*$C$64*$C$65</f>
        <v>0</v>
      </c>
      <c r="FPI65" s="1678">
        <f t="shared" ref="FPI65" si="10427">(FPI59-FPI61)*$C$64*$C$65</f>
        <v>0</v>
      </c>
      <c r="FPK65" s="1678">
        <f t="shared" ref="FPK65" si="10428">(FPK59-FPK61)*$C$64*$C$65</f>
        <v>0</v>
      </c>
      <c r="FPM65" s="1678">
        <f t="shared" ref="FPM65" si="10429">(FPM59-FPM61)*$C$64*$C$65</f>
        <v>0</v>
      </c>
      <c r="FPO65" s="1678">
        <f t="shared" ref="FPO65" si="10430">(FPO59-FPO61)*$C$64*$C$65</f>
        <v>0</v>
      </c>
      <c r="FPQ65" s="1678">
        <f t="shared" ref="FPQ65" si="10431">(FPQ59-FPQ61)*$C$64*$C$65</f>
        <v>0</v>
      </c>
      <c r="FPS65" s="1678">
        <f t="shared" ref="FPS65" si="10432">(FPS59-FPS61)*$C$64*$C$65</f>
        <v>0</v>
      </c>
      <c r="FPU65" s="1678">
        <f t="shared" ref="FPU65" si="10433">(FPU59-FPU61)*$C$64*$C$65</f>
        <v>0</v>
      </c>
      <c r="FPW65" s="1678">
        <f t="shared" ref="FPW65" si="10434">(FPW59-FPW61)*$C$64*$C$65</f>
        <v>0</v>
      </c>
      <c r="FPY65" s="1678">
        <f t="shared" ref="FPY65" si="10435">(FPY59-FPY61)*$C$64*$C$65</f>
        <v>0</v>
      </c>
      <c r="FQA65" s="1678">
        <f t="shared" ref="FQA65" si="10436">(FQA59-FQA61)*$C$64*$C$65</f>
        <v>0</v>
      </c>
      <c r="FQC65" s="1678">
        <f t="shared" ref="FQC65" si="10437">(FQC59-FQC61)*$C$64*$C$65</f>
        <v>0</v>
      </c>
      <c r="FQE65" s="1678">
        <f t="shared" ref="FQE65" si="10438">(FQE59-FQE61)*$C$64*$C$65</f>
        <v>0</v>
      </c>
      <c r="FQG65" s="1678">
        <f t="shared" ref="FQG65" si="10439">(FQG59-FQG61)*$C$64*$C$65</f>
        <v>0</v>
      </c>
      <c r="FQI65" s="1678">
        <f t="shared" ref="FQI65" si="10440">(FQI59-FQI61)*$C$64*$C$65</f>
        <v>0</v>
      </c>
      <c r="FQK65" s="1678">
        <f t="shared" ref="FQK65" si="10441">(FQK59-FQK61)*$C$64*$C$65</f>
        <v>0</v>
      </c>
      <c r="FQM65" s="1678">
        <f t="shared" ref="FQM65" si="10442">(FQM59-FQM61)*$C$64*$C$65</f>
        <v>0</v>
      </c>
      <c r="FQO65" s="1678">
        <f t="shared" ref="FQO65" si="10443">(FQO59-FQO61)*$C$64*$C$65</f>
        <v>0</v>
      </c>
      <c r="FQQ65" s="1678">
        <f t="shared" ref="FQQ65" si="10444">(FQQ59-FQQ61)*$C$64*$C$65</f>
        <v>0</v>
      </c>
      <c r="FQS65" s="1678">
        <f t="shared" ref="FQS65" si="10445">(FQS59-FQS61)*$C$64*$C$65</f>
        <v>0</v>
      </c>
      <c r="FQU65" s="1678">
        <f t="shared" ref="FQU65" si="10446">(FQU59-FQU61)*$C$64*$C$65</f>
        <v>0</v>
      </c>
      <c r="FQW65" s="1678">
        <f t="shared" ref="FQW65" si="10447">(FQW59-FQW61)*$C$64*$C$65</f>
        <v>0</v>
      </c>
      <c r="FQY65" s="1678">
        <f t="shared" ref="FQY65" si="10448">(FQY59-FQY61)*$C$64*$C$65</f>
        <v>0</v>
      </c>
      <c r="FRA65" s="1678">
        <f t="shared" ref="FRA65" si="10449">(FRA59-FRA61)*$C$64*$C$65</f>
        <v>0</v>
      </c>
      <c r="FRC65" s="1678">
        <f t="shared" ref="FRC65" si="10450">(FRC59-FRC61)*$C$64*$C$65</f>
        <v>0</v>
      </c>
      <c r="FRE65" s="1678">
        <f t="shared" ref="FRE65" si="10451">(FRE59-FRE61)*$C$64*$C$65</f>
        <v>0</v>
      </c>
      <c r="FRG65" s="1678">
        <f t="shared" ref="FRG65" si="10452">(FRG59-FRG61)*$C$64*$C$65</f>
        <v>0</v>
      </c>
      <c r="FRI65" s="1678">
        <f t="shared" ref="FRI65" si="10453">(FRI59-FRI61)*$C$64*$C$65</f>
        <v>0</v>
      </c>
      <c r="FRK65" s="1678">
        <f t="shared" ref="FRK65" si="10454">(FRK59-FRK61)*$C$64*$C$65</f>
        <v>0</v>
      </c>
      <c r="FRM65" s="1678">
        <f t="shared" ref="FRM65" si="10455">(FRM59-FRM61)*$C$64*$C$65</f>
        <v>0</v>
      </c>
      <c r="FRO65" s="1678">
        <f t="shared" ref="FRO65" si="10456">(FRO59-FRO61)*$C$64*$C$65</f>
        <v>0</v>
      </c>
      <c r="FRQ65" s="1678">
        <f t="shared" ref="FRQ65" si="10457">(FRQ59-FRQ61)*$C$64*$C$65</f>
        <v>0</v>
      </c>
      <c r="FRS65" s="1678">
        <f t="shared" ref="FRS65" si="10458">(FRS59-FRS61)*$C$64*$C$65</f>
        <v>0</v>
      </c>
      <c r="FRU65" s="1678">
        <f t="shared" ref="FRU65" si="10459">(FRU59-FRU61)*$C$64*$C$65</f>
        <v>0</v>
      </c>
      <c r="FRW65" s="1678">
        <f t="shared" ref="FRW65" si="10460">(FRW59-FRW61)*$C$64*$C$65</f>
        <v>0</v>
      </c>
      <c r="FRY65" s="1678">
        <f t="shared" ref="FRY65" si="10461">(FRY59-FRY61)*$C$64*$C$65</f>
        <v>0</v>
      </c>
      <c r="FSA65" s="1678">
        <f t="shared" ref="FSA65" si="10462">(FSA59-FSA61)*$C$64*$C$65</f>
        <v>0</v>
      </c>
      <c r="FSC65" s="1678">
        <f t="shared" ref="FSC65" si="10463">(FSC59-FSC61)*$C$64*$C$65</f>
        <v>0</v>
      </c>
      <c r="FSE65" s="1678">
        <f t="shared" ref="FSE65" si="10464">(FSE59-FSE61)*$C$64*$C$65</f>
        <v>0</v>
      </c>
      <c r="FSG65" s="1678">
        <f t="shared" ref="FSG65" si="10465">(FSG59-FSG61)*$C$64*$C$65</f>
        <v>0</v>
      </c>
      <c r="FSI65" s="1678">
        <f t="shared" ref="FSI65" si="10466">(FSI59-FSI61)*$C$64*$C$65</f>
        <v>0</v>
      </c>
      <c r="FSK65" s="1678">
        <f t="shared" ref="FSK65" si="10467">(FSK59-FSK61)*$C$64*$C$65</f>
        <v>0</v>
      </c>
      <c r="FSM65" s="1678">
        <f t="shared" ref="FSM65" si="10468">(FSM59-FSM61)*$C$64*$C$65</f>
        <v>0</v>
      </c>
      <c r="FSO65" s="1678">
        <f t="shared" ref="FSO65" si="10469">(FSO59-FSO61)*$C$64*$C$65</f>
        <v>0</v>
      </c>
      <c r="FSQ65" s="1678">
        <f t="shared" ref="FSQ65" si="10470">(FSQ59-FSQ61)*$C$64*$C$65</f>
        <v>0</v>
      </c>
      <c r="FSS65" s="1678">
        <f t="shared" ref="FSS65" si="10471">(FSS59-FSS61)*$C$64*$C$65</f>
        <v>0</v>
      </c>
      <c r="FSU65" s="1678">
        <f t="shared" ref="FSU65" si="10472">(FSU59-FSU61)*$C$64*$C$65</f>
        <v>0</v>
      </c>
      <c r="FSW65" s="1678">
        <f t="shared" ref="FSW65" si="10473">(FSW59-FSW61)*$C$64*$C$65</f>
        <v>0</v>
      </c>
      <c r="FSY65" s="1678">
        <f t="shared" ref="FSY65" si="10474">(FSY59-FSY61)*$C$64*$C$65</f>
        <v>0</v>
      </c>
      <c r="FTA65" s="1678">
        <f t="shared" ref="FTA65" si="10475">(FTA59-FTA61)*$C$64*$C$65</f>
        <v>0</v>
      </c>
      <c r="FTC65" s="1678">
        <f t="shared" ref="FTC65" si="10476">(FTC59-FTC61)*$C$64*$C$65</f>
        <v>0</v>
      </c>
      <c r="FTE65" s="1678">
        <f t="shared" ref="FTE65" si="10477">(FTE59-FTE61)*$C$64*$C$65</f>
        <v>0</v>
      </c>
      <c r="FTG65" s="1678">
        <f t="shared" ref="FTG65" si="10478">(FTG59-FTG61)*$C$64*$C$65</f>
        <v>0</v>
      </c>
      <c r="FTI65" s="1678">
        <f t="shared" ref="FTI65" si="10479">(FTI59-FTI61)*$C$64*$C$65</f>
        <v>0</v>
      </c>
      <c r="FTK65" s="1678">
        <f t="shared" ref="FTK65" si="10480">(FTK59-FTK61)*$C$64*$C$65</f>
        <v>0</v>
      </c>
      <c r="FTM65" s="1678">
        <f t="shared" ref="FTM65" si="10481">(FTM59-FTM61)*$C$64*$C$65</f>
        <v>0</v>
      </c>
      <c r="FTO65" s="1678">
        <f t="shared" ref="FTO65" si="10482">(FTO59-FTO61)*$C$64*$C$65</f>
        <v>0</v>
      </c>
      <c r="FTQ65" s="1678">
        <f t="shared" ref="FTQ65" si="10483">(FTQ59-FTQ61)*$C$64*$C$65</f>
        <v>0</v>
      </c>
      <c r="FTS65" s="1678">
        <f t="shared" ref="FTS65" si="10484">(FTS59-FTS61)*$C$64*$C$65</f>
        <v>0</v>
      </c>
      <c r="FTU65" s="1678">
        <f t="shared" ref="FTU65" si="10485">(FTU59-FTU61)*$C$64*$C$65</f>
        <v>0</v>
      </c>
      <c r="FTW65" s="1678">
        <f t="shared" ref="FTW65" si="10486">(FTW59-FTW61)*$C$64*$C$65</f>
        <v>0</v>
      </c>
      <c r="FTY65" s="1678">
        <f t="shared" ref="FTY65" si="10487">(FTY59-FTY61)*$C$64*$C$65</f>
        <v>0</v>
      </c>
      <c r="FUA65" s="1678">
        <f t="shared" ref="FUA65" si="10488">(FUA59-FUA61)*$C$64*$C$65</f>
        <v>0</v>
      </c>
      <c r="FUC65" s="1678">
        <f t="shared" ref="FUC65" si="10489">(FUC59-FUC61)*$C$64*$C$65</f>
        <v>0</v>
      </c>
      <c r="FUE65" s="1678">
        <f t="shared" ref="FUE65" si="10490">(FUE59-FUE61)*$C$64*$C$65</f>
        <v>0</v>
      </c>
      <c r="FUG65" s="1678">
        <f t="shared" ref="FUG65" si="10491">(FUG59-FUG61)*$C$64*$C$65</f>
        <v>0</v>
      </c>
      <c r="FUI65" s="1678">
        <f t="shared" ref="FUI65" si="10492">(FUI59-FUI61)*$C$64*$C$65</f>
        <v>0</v>
      </c>
      <c r="FUK65" s="1678">
        <f t="shared" ref="FUK65" si="10493">(FUK59-FUK61)*$C$64*$C$65</f>
        <v>0</v>
      </c>
      <c r="FUM65" s="1678">
        <f t="shared" ref="FUM65" si="10494">(FUM59-FUM61)*$C$64*$C$65</f>
        <v>0</v>
      </c>
      <c r="FUO65" s="1678">
        <f t="shared" ref="FUO65" si="10495">(FUO59-FUO61)*$C$64*$C$65</f>
        <v>0</v>
      </c>
      <c r="FUQ65" s="1678">
        <f t="shared" ref="FUQ65" si="10496">(FUQ59-FUQ61)*$C$64*$C$65</f>
        <v>0</v>
      </c>
      <c r="FUS65" s="1678">
        <f t="shared" ref="FUS65" si="10497">(FUS59-FUS61)*$C$64*$C$65</f>
        <v>0</v>
      </c>
      <c r="FUU65" s="1678">
        <f t="shared" ref="FUU65" si="10498">(FUU59-FUU61)*$C$64*$C$65</f>
        <v>0</v>
      </c>
      <c r="FUW65" s="1678">
        <f t="shared" ref="FUW65" si="10499">(FUW59-FUW61)*$C$64*$C$65</f>
        <v>0</v>
      </c>
      <c r="FUY65" s="1678">
        <f t="shared" ref="FUY65" si="10500">(FUY59-FUY61)*$C$64*$C$65</f>
        <v>0</v>
      </c>
      <c r="FVA65" s="1678">
        <f t="shared" ref="FVA65" si="10501">(FVA59-FVA61)*$C$64*$C$65</f>
        <v>0</v>
      </c>
      <c r="FVC65" s="1678">
        <f t="shared" ref="FVC65" si="10502">(FVC59-FVC61)*$C$64*$C$65</f>
        <v>0</v>
      </c>
      <c r="FVE65" s="1678">
        <f t="shared" ref="FVE65" si="10503">(FVE59-FVE61)*$C$64*$C$65</f>
        <v>0</v>
      </c>
      <c r="FVG65" s="1678">
        <f t="shared" ref="FVG65" si="10504">(FVG59-FVG61)*$C$64*$C$65</f>
        <v>0</v>
      </c>
      <c r="FVI65" s="1678">
        <f t="shared" ref="FVI65" si="10505">(FVI59-FVI61)*$C$64*$C$65</f>
        <v>0</v>
      </c>
      <c r="FVK65" s="1678">
        <f t="shared" ref="FVK65" si="10506">(FVK59-FVK61)*$C$64*$C$65</f>
        <v>0</v>
      </c>
      <c r="FVM65" s="1678">
        <f t="shared" ref="FVM65" si="10507">(FVM59-FVM61)*$C$64*$C$65</f>
        <v>0</v>
      </c>
      <c r="FVO65" s="1678">
        <f t="shared" ref="FVO65" si="10508">(FVO59-FVO61)*$C$64*$C$65</f>
        <v>0</v>
      </c>
      <c r="FVQ65" s="1678">
        <f t="shared" ref="FVQ65" si="10509">(FVQ59-FVQ61)*$C$64*$C$65</f>
        <v>0</v>
      </c>
      <c r="FVS65" s="1678">
        <f t="shared" ref="FVS65" si="10510">(FVS59-FVS61)*$C$64*$C$65</f>
        <v>0</v>
      </c>
      <c r="FVU65" s="1678">
        <f t="shared" ref="FVU65" si="10511">(FVU59-FVU61)*$C$64*$C$65</f>
        <v>0</v>
      </c>
      <c r="FVW65" s="1678">
        <f t="shared" ref="FVW65" si="10512">(FVW59-FVW61)*$C$64*$C$65</f>
        <v>0</v>
      </c>
      <c r="FVY65" s="1678">
        <f t="shared" ref="FVY65" si="10513">(FVY59-FVY61)*$C$64*$C$65</f>
        <v>0</v>
      </c>
      <c r="FWA65" s="1678">
        <f t="shared" ref="FWA65" si="10514">(FWA59-FWA61)*$C$64*$C$65</f>
        <v>0</v>
      </c>
      <c r="FWC65" s="1678">
        <f t="shared" ref="FWC65" si="10515">(FWC59-FWC61)*$C$64*$C$65</f>
        <v>0</v>
      </c>
      <c r="FWE65" s="1678">
        <f t="shared" ref="FWE65" si="10516">(FWE59-FWE61)*$C$64*$C$65</f>
        <v>0</v>
      </c>
      <c r="FWG65" s="1678">
        <f t="shared" ref="FWG65" si="10517">(FWG59-FWG61)*$C$64*$C$65</f>
        <v>0</v>
      </c>
      <c r="FWI65" s="1678">
        <f t="shared" ref="FWI65" si="10518">(FWI59-FWI61)*$C$64*$C$65</f>
        <v>0</v>
      </c>
      <c r="FWK65" s="1678">
        <f t="shared" ref="FWK65" si="10519">(FWK59-FWK61)*$C$64*$C$65</f>
        <v>0</v>
      </c>
      <c r="FWM65" s="1678">
        <f t="shared" ref="FWM65" si="10520">(FWM59-FWM61)*$C$64*$C$65</f>
        <v>0</v>
      </c>
      <c r="FWO65" s="1678">
        <f t="shared" ref="FWO65" si="10521">(FWO59-FWO61)*$C$64*$C$65</f>
        <v>0</v>
      </c>
      <c r="FWQ65" s="1678">
        <f t="shared" ref="FWQ65" si="10522">(FWQ59-FWQ61)*$C$64*$C$65</f>
        <v>0</v>
      </c>
      <c r="FWS65" s="1678">
        <f t="shared" ref="FWS65" si="10523">(FWS59-FWS61)*$C$64*$C$65</f>
        <v>0</v>
      </c>
      <c r="FWU65" s="1678">
        <f t="shared" ref="FWU65" si="10524">(FWU59-FWU61)*$C$64*$C$65</f>
        <v>0</v>
      </c>
      <c r="FWW65" s="1678">
        <f t="shared" ref="FWW65" si="10525">(FWW59-FWW61)*$C$64*$C$65</f>
        <v>0</v>
      </c>
      <c r="FWY65" s="1678">
        <f t="shared" ref="FWY65" si="10526">(FWY59-FWY61)*$C$64*$C$65</f>
        <v>0</v>
      </c>
      <c r="FXA65" s="1678">
        <f t="shared" ref="FXA65" si="10527">(FXA59-FXA61)*$C$64*$C$65</f>
        <v>0</v>
      </c>
      <c r="FXC65" s="1678">
        <f t="shared" ref="FXC65" si="10528">(FXC59-FXC61)*$C$64*$C$65</f>
        <v>0</v>
      </c>
      <c r="FXE65" s="1678">
        <f t="shared" ref="FXE65" si="10529">(FXE59-FXE61)*$C$64*$C$65</f>
        <v>0</v>
      </c>
      <c r="FXG65" s="1678">
        <f t="shared" ref="FXG65" si="10530">(FXG59-FXG61)*$C$64*$C$65</f>
        <v>0</v>
      </c>
      <c r="FXI65" s="1678">
        <f t="shared" ref="FXI65" si="10531">(FXI59-FXI61)*$C$64*$C$65</f>
        <v>0</v>
      </c>
      <c r="FXK65" s="1678">
        <f t="shared" ref="FXK65" si="10532">(FXK59-FXK61)*$C$64*$C$65</f>
        <v>0</v>
      </c>
      <c r="FXM65" s="1678">
        <f t="shared" ref="FXM65" si="10533">(FXM59-FXM61)*$C$64*$C$65</f>
        <v>0</v>
      </c>
      <c r="FXO65" s="1678">
        <f t="shared" ref="FXO65" si="10534">(FXO59-FXO61)*$C$64*$C$65</f>
        <v>0</v>
      </c>
      <c r="FXQ65" s="1678">
        <f t="shared" ref="FXQ65" si="10535">(FXQ59-FXQ61)*$C$64*$C$65</f>
        <v>0</v>
      </c>
      <c r="FXS65" s="1678">
        <f t="shared" ref="FXS65" si="10536">(FXS59-FXS61)*$C$64*$C$65</f>
        <v>0</v>
      </c>
      <c r="FXU65" s="1678">
        <f t="shared" ref="FXU65" si="10537">(FXU59-FXU61)*$C$64*$C$65</f>
        <v>0</v>
      </c>
      <c r="FXW65" s="1678">
        <f t="shared" ref="FXW65" si="10538">(FXW59-FXW61)*$C$64*$C$65</f>
        <v>0</v>
      </c>
      <c r="FXY65" s="1678">
        <f t="shared" ref="FXY65" si="10539">(FXY59-FXY61)*$C$64*$C$65</f>
        <v>0</v>
      </c>
      <c r="FYA65" s="1678">
        <f t="shared" ref="FYA65" si="10540">(FYA59-FYA61)*$C$64*$C$65</f>
        <v>0</v>
      </c>
      <c r="FYC65" s="1678">
        <f t="shared" ref="FYC65" si="10541">(FYC59-FYC61)*$C$64*$C$65</f>
        <v>0</v>
      </c>
      <c r="FYE65" s="1678">
        <f t="shared" ref="FYE65" si="10542">(FYE59-FYE61)*$C$64*$C$65</f>
        <v>0</v>
      </c>
      <c r="FYG65" s="1678">
        <f t="shared" ref="FYG65" si="10543">(FYG59-FYG61)*$C$64*$C$65</f>
        <v>0</v>
      </c>
      <c r="FYI65" s="1678">
        <f t="shared" ref="FYI65" si="10544">(FYI59-FYI61)*$C$64*$C$65</f>
        <v>0</v>
      </c>
      <c r="FYK65" s="1678">
        <f t="shared" ref="FYK65" si="10545">(FYK59-FYK61)*$C$64*$C$65</f>
        <v>0</v>
      </c>
      <c r="FYM65" s="1678">
        <f t="shared" ref="FYM65" si="10546">(FYM59-FYM61)*$C$64*$C$65</f>
        <v>0</v>
      </c>
      <c r="FYO65" s="1678">
        <f t="shared" ref="FYO65" si="10547">(FYO59-FYO61)*$C$64*$C$65</f>
        <v>0</v>
      </c>
      <c r="FYQ65" s="1678">
        <f t="shared" ref="FYQ65" si="10548">(FYQ59-FYQ61)*$C$64*$C$65</f>
        <v>0</v>
      </c>
      <c r="FYS65" s="1678">
        <f t="shared" ref="FYS65" si="10549">(FYS59-FYS61)*$C$64*$C$65</f>
        <v>0</v>
      </c>
      <c r="FYU65" s="1678">
        <f t="shared" ref="FYU65" si="10550">(FYU59-FYU61)*$C$64*$C$65</f>
        <v>0</v>
      </c>
      <c r="FYW65" s="1678">
        <f t="shared" ref="FYW65" si="10551">(FYW59-FYW61)*$C$64*$C$65</f>
        <v>0</v>
      </c>
      <c r="FYY65" s="1678">
        <f t="shared" ref="FYY65" si="10552">(FYY59-FYY61)*$C$64*$C$65</f>
        <v>0</v>
      </c>
      <c r="FZA65" s="1678">
        <f t="shared" ref="FZA65" si="10553">(FZA59-FZA61)*$C$64*$C$65</f>
        <v>0</v>
      </c>
      <c r="FZC65" s="1678">
        <f t="shared" ref="FZC65" si="10554">(FZC59-FZC61)*$C$64*$C$65</f>
        <v>0</v>
      </c>
      <c r="FZE65" s="1678">
        <f t="shared" ref="FZE65" si="10555">(FZE59-FZE61)*$C$64*$C$65</f>
        <v>0</v>
      </c>
      <c r="FZG65" s="1678">
        <f t="shared" ref="FZG65" si="10556">(FZG59-FZG61)*$C$64*$C$65</f>
        <v>0</v>
      </c>
      <c r="FZI65" s="1678">
        <f t="shared" ref="FZI65" si="10557">(FZI59-FZI61)*$C$64*$C$65</f>
        <v>0</v>
      </c>
      <c r="FZK65" s="1678">
        <f t="shared" ref="FZK65" si="10558">(FZK59-FZK61)*$C$64*$C$65</f>
        <v>0</v>
      </c>
      <c r="FZM65" s="1678">
        <f t="shared" ref="FZM65" si="10559">(FZM59-FZM61)*$C$64*$C$65</f>
        <v>0</v>
      </c>
      <c r="FZO65" s="1678">
        <f t="shared" ref="FZO65" si="10560">(FZO59-FZO61)*$C$64*$C$65</f>
        <v>0</v>
      </c>
      <c r="FZQ65" s="1678">
        <f t="shared" ref="FZQ65" si="10561">(FZQ59-FZQ61)*$C$64*$C$65</f>
        <v>0</v>
      </c>
      <c r="FZS65" s="1678">
        <f t="shared" ref="FZS65" si="10562">(FZS59-FZS61)*$C$64*$C$65</f>
        <v>0</v>
      </c>
      <c r="FZU65" s="1678">
        <f t="shared" ref="FZU65" si="10563">(FZU59-FZU61)*$C$64*$C$65</f>
        <v>0</v>
      </c>
      <c r="FZW65" s="1678">
        <f t="shared" ref="FZW65" si="10564">(FZW59-FZW61)*$C$64*$C$65</f>
        <v>0</v>
      </c>
      <c r="FZY65" s="1678">
        <f t="shared" ref="FZY65" si="10565">(FZY59-FZY61)*$C$64*$C$65</f>
        <v>0</v>
      </c>
      <c r="GAA65" s="1678">
        <f t="shared" ref="GAA65" si="10566">(GAA59-GAA61)*$C$64*$C$65</f>
        <v>0</v>
      </c>
      <c r="GAC65" s="1678">
        <f t="shared" ref="GAC65" si="10567">(GAC59-GAC61)*$C$64*$C$65</f>
        <v>0</v>
      </c>
      <c r="GAE65" s="1678">
        <f t="shared" ref="GAE65" si="10568">(GAE59-GAE61)*$C$64*$C$65</f>
        <v>0</v>
      </c>
      <c r="GAG65" s="1678">
        <f t="shared" ref="GAG65" si="10569">(GAG59-GAG61)*$C$64*$C$65</f>
        <v>0</v>
      </c>
      <c r="GAI65" s="1678">
        <f t="shared" ref="GAI65" si="10570">(GAI59-GAI61)*$C$64*$C$65</f>
        <v>0</v>
      </c>
      <c r="GAK65" s="1678">
        <f t="shared" ref="GAK65" si="10571">(GAK59-GAK61)*$C$64*$C$65</f>
        <v>0</v>
      </c>
      <c r="GAM65" s="1678">
        <f t="shared" ref="GAM65" si="10572">(GAM59-GAM61)*$C$64*$C$65</f>
        <v>0</v>
      </c>
      <c r="GAO65" s="1678">
        <f t="shared" ref="GAO65" si="10573">(GAO59-GAO61)*$C$64*$C$65</f>
        <v>0</v>
      </c>
      <c r="GAQ65" s="1678">
        <f t="shared" ref="GAQ65" si="10574">(GAQ59-GAQ61)*$C$64*$C$65</f>
        <v>0</v>
      </c>
      <c r="GAS65" s="1678">
        <f t="shared" ref="GAS65" si="10575">(GAS59-GAS61)*$C$64*$C$65</f>
        <v>0</v>
      </c>
      <c r="GAU65" s="1678">
        <f t="shared" ref="GAU65" si="10576">(GAU59-GAU61)*$C$64*$C$65</f>
        <v>0</v>
      </c>
      <c r="GAW65" s="1678">
        <f t="shared" ref="GAW65" si="10577">(GAW59-GAW61)*$C$64*$C$65</f>
        <v>0</v>
      </c>
      <c r="GAY65" s="1678">
        <f t="shared" ref="GAY65" si="10578">(GAY59-GAY61)*$C$64*$C$65</f>
        <v>0</v>
      </c>
      <c r="GBA65" s="1678">
        <f t="shared" ref="GBA65" si="10579">(GBA59-GBA61)*$C$64*$C$65</f>
        <v>0</v>
      </c>
      <c r="GBC65" s="1678">
        <f t="shared" ref="GBC65" si="10580">(GBC59-GBC61)*$C$64*$C$65</f>
        <v>0</v>
      </c>
      <c r="GBE65" s="1678">
        <f t="shared" ref="GBE65" si="10581">(GBE59-GBE61)*$C$64*$C$65</f>
        <v>0</v>
      </c>
      <c r="GBG65" s="1678">
        <f t="shared" ref="GBG65" si="10582">(GBG59-GBG61)*$C$64*$C$65</f>
        <v>0</v>
      </c>
      <c r="GBI65" s="1678">
        <f t="shared" ref="GBI65" si="10583">(GBI59-GBI61)*$C$64*$C$65</f>
        <v>0</v>
      </c>
      <c r="GBK65" s="1678">
        <f t="shared" ref="GBK65" si="10584">(GBK59-GBK61)*$C$64*$C$65</f>
        <v>0</v>
      </c>
      <c r="GBM65" s="1678">
        <f t="shared" ref="GBM65" si="10585">(GBM59-GBM61)*$C$64*$C$65</f>
        <v>0</v>
      </c>
      <c r="GBO65" s="1678">
        <f t="shared" ref="GBO65" si="10586">(GBO59-GBO61)*$C$64*$C$65</f>
        <v>0</v>
      </c>
      <c r="GBQ65" s="1678">
        <f t="shared" ref="GBQ65" si="10587">(GBQ59-GBQ61)*$C$64*$C$65</f>
        <v>0</v>
      </c>
      <c r="GBS65" s="1678">
        <f t="shared" ref="GBS65" si="10588">(GBS59-GBS61)*$C$64*$C$65</f>
        <v>0</v>
      </c>
      <c r="GBU65" s="1678">
        <f t="shared" ref="GBU65" si="10589">(GBU59-GBU61)*$C$64*$C$65</f>
        <v>0</v>
      </c>
      <c r="GBW65" s="1678">
        <f t="shared" ref="GBW65" si="10590">(GBW59-GBW61)*$C$64*$C$65</f>
        <v>0</v>
      </c>
      <c r="GBY65" s="1678">
        <f t="shared" ref="GBY65" si="10591">(GBY59-GBY61)*$C$64*$C$65</f>
        <v>0</v>
      </c>
      <c r="GCA65" s="1678">
        <f t="shared" ref="GCA65" si="10592">(GCA59-GCA61)*$C$64*$C$65</f>
        <v>0</v>
      </c>
      <c r="GCC65" s="1678">
        <f t="shared" ref="GCC65" si="10593">(GCC59-GCC61)*$C$64*$C$65</f>
        <v>0</v>
      </c>
      <c r="GCE65" s="1678">
        <f t="shared" ref="GCE65" si="10594">(GCE59-GCE61)*$C$64*$C$65</f>
        <v>0</v>
      </c>
      <c r="GCG65" s="1678">
        <f t="shared" ref="GCG65" si="10595">(GCG59-GCG61)*$C$64*$C$65</f>
        <v>0</v>
      </c>
      <c r="GCI65" s="1678">
        <f t="shared" ref="GCI65" si="10596">(GCI59-GCI61)*$C$64*$C$65</f>
        <v>0</v>
      </c>
      <c r="GCK65" s="1678">
        <f t="shared" ref="GCK65" si="10597">(GCK59-GCK61)*$C$64*$C$65</f>
        <v>0</v>
      </c>
      <c r="GCM65" s="1678">
        <f t="shared" ref="GCM65" si="10598">(GCM59-GCM61)*$C$64*$C$65</f>
        <v>0</v>
      </c>
      <c r="GCO65" s="1678">
        <f t="shared" ref="GCO65" si="10599">(GCO59-GCO61)*$C$64*$C$65</f>
        <v>0</v>
      </c>
      <c r="GCQ65" s="1678">
        <f t="shared" ref="GCQ65" si="10600">(GCQ59-GCQ61)*$C$64*$C$65</f>
        <v>0</v>
      </c>
      <c r="GCS65" s="1678">
        <f t="shared" ref="GCS65" si="10601">(GCS59-GCS61)*$C$64*$C$65</f>
        <v>0</v>
      </c>
      <c r="GCU65" s="1678">
        <f t="shared" ref="GCU65" si="10602">(GCU59-GCU61)*$C$64*$C$65</f>
        <v>0</v>
      </c>
      <c r="GCW65" s="1678">
        <f t="shared" ref="GCW65" si="10603">(GCW59-GCW61)*$C$64*$C$65</f>
        <v>0</v>
      </c>
      <c r="GCY65" s="1678">
        <f t="shared" ref="GCY65" si="10604">(GCY59-GCY61)*$C$64*$C$65</f>
        <v>0</v>
      </c>
      <c r="GDA65" s="1678">
        <f t="shared" ref="GDA65" si="10605">(GDA59-GDA61)*$C$64*$C$65</f>
        <v>0</v>
      </c>
      <c r="GDC65" s="1678">
        <f t="shared" ref="GDC65" si="10606">(GDC59-GDC61)*$C$64*$C$65</f>
        <v>0</v>
      </c>
      <c r="GDE65" s="1678">
        <f t="shared" ref="GDE65" si="10607">(GDE59-GDE61)*$C$64*$C$65</f>
        <v>0</v>
      </c>
      <c r="GDG65" s="1678">
        <f t="shared" ref="GDG65" si="10608">(GDG59-GDG61)*$C$64*$C$65</f>
        <v>0</v>
      </c>
      <c r="GDI65" s="1678">
        <f t="shared" ref="GDI65" si="10609">(GDI59-GDI61)*$C$64*$C$65</f>
        <v>0</v>
      </c>
      <c r="GDK65" s="1678">
        <f t="shared" ref="GDK65" si="10610">(GDK59-GDK61)*$C$64*$C$65</f>
        <v>0</v>
      </c>
      <c r="GDM65" s="1678">
        <f t="shared" ref="GDM65" si="10611">(GDM59-GDM61)*$C$64*$C$65</f>
        <v>0</v>
      </c>
      <c r="GDO65" s="1678">
        <f t="shared" ref="GDO65" si="10612">(GDO59-GDO61)*$C$64*$C$65</f>
        <v>0</v>
      </c>
      <c r="GDQ65" s="1678">
        <f t="shared" ref="GDQ65" si="10613">(GDQ59-GDQ61)*$C$64*$C$65</f>
        <v>0</v>
      </c>
      <c r="GDS65" s="1678">
        <f t="shared" ref="GDS65" si="10614">(GDS59-GDS61)*$C$64*$C$65</f>
        <v>0</v>
      </c>
      <c r="GDU65" s="1678">
        <f t="shared" ref="GDU65" si="10615">(GDU59-GDU61)*$C$64*$C$65</f>
        <v>0</v>
      </c>
      <c r="GDW65" s="1678">
        <f t="shared" ref="GDW65" si="10616">(GDW59-GDW61)*$C$64*$C$65</f>
        <v>0</v>
      </c>
      <c r="GDY65" s="1678">
        <f t="shared" ref="GDY65" si="10617">(GDY59-GDY61)*$C$64*$C$65</f>
        <v>0</v>
      </c>
      <c r="GEA65" s="1678">
        <f t="shared" ref="GEA65" si="10618">(GEA59-GEA61)*$C$64*$C$65</f>
        <v>0</v>
      </c>
      <c r="GEC65" s="1678">
        <f t="shared" ref="GEC65" si="10619">(GEC59-GEC61)*$C$64*$C$65</f>
        <v>0</v>
      </c>
      <c r="GEE65" s="1678">
        <f t="shared" ref="GEE65" si="10620">(GEE59-GEE61)*$C$64*$C$65</f>
        <v>0</v>
      </c>
      <c r="GEG65" s="1678">
        <f t="shared" ref="GEG65" si="10621">(GEG59-GEG61)*$C$64*$C$65</f>
        <v>0</v>
      </c>
      <c r="GEI65" s="1678">
        <f t="shared" ref="GEI65" si="10622">(GEI59-GEI61)*$C$64*$C$65</f>
        <v>0</v>
      </c>
      <c r="GEK65" s="1678">
        <f t="shared" ref="GEK65" si="10623">(GEK59-GEK61)*$C$64*$C$65</f>
        <v>0</v>
      </c>
      <c r="GEM65" s="1678">
        <f t="shared" ref="GEM65" si="10624">(GEM59-GEM61)*$C$64*$C$65</f>
        <v>0</v>
      </c>
      <c r="GEO65" s="1678">
        <f t="shared" ref="GEO65" si="10625">(GEO59-GEO61)*$C$64*$C$65</f>
        <v>0</v>
      </c>
      <c r="GEQ65" s="1678">
        <f t="shared" ref="GEQ65" si="10626">(GEQ59-GEQ61)*$C$64*$C$65</f>
        <v>0</v>
      </c>
      <c r="GES65" s="1678">
        <f t="shared" ref="GES65" si="10627">(GES59-GES61)*$C$64*$C$65</f>
        <v>0</v>
      </c>
      <c r="GEU65" s="1678">
        <f t="shared" ref="GEU65" si="10628">(GEU59-GEU61)*$C$64*$C$65</f>
        <v>0</v>
      </c>
      <c r="GEW65" s="1678">
        <f t="shared" ref="GEW65" si="10629">(GEW59-GEW61)*$C$64*$C$65</f>
        <v>0</v>
      </c>
      <c r="GEY65" s="1678">
        <f t="shared" ref="GEY65" si="10630">(GEY59-GEY61)*$C$64*$C$65</f>
        <v>0</v>
      </c>
      <c r="GFA65" s="1678">
        <f t="shared" ref="GFA65" si="10631">(GFA59-GFA61)*$C$64*$C$65</f>
        <v>0</v>
      </c>
      <c r="GFC65" s="1678">
        <f t="shared" ref="GFC65" si="10632">(GFC59-GFC61)*$C$64*$C$65</f>
        <v>0</v>
      </c>
      <c r="GFE65" s="1678">
        <f t="shared" ref="GFE65" si="10633">(GFE59-GFE61)*$C$64*$C$65</f>
        <v>0</v>
      </c>
      <c r="GFG65" s="1678">
        <f t="shared" ref="GFG65" si="10634">(GFG59-GFG61)*$C$64*$C$65</f>
        <v>0</v>
      </c>
      <c r="GFI65" s="1678">
        <f t="shared" ref="GFI65" si="10635">(GFI59-GFI61)*$C$64*$C$65</f>
        <v>0</v>
      </c>
      <c r="GFK65" s="1678">
        <f t="shared" ref="GFK65" si="10636">(GFK59-GFK61)*$C$64*$C$65</f>
        <v>0</v>
      </c>
      <c r="GFM65" s="1678">
        <f t="shared" ref="GFM65" si="10637">(GFM59-GFM61)*$C$64*$C$65</f>
        <v>0</v>
      </c>
      <c r="GFO65" s="1678">
        <f t="shared" ref="GFO65" si="10638">(GFO59-GFO61)*$C$64*$C$65</f>
        <v>0</v>
      </c>
      <c r="GFQ65" s="1678">
        <f t="shared" ref="GFQ65" si="10639">(GFQ59-GFQ61)*$C$64*$C$65</f>
        <v>0</v>
      </c>
      <c r="GFS65" s="1678">
        <f t="shared" ref="GFS65" si="10640">(GFS59-GFS61)*$C$64*$C$65</f>
        <v>0</v>
      </c>
      <c r="GFU65" s="1678">
        <f t="shared" ref="GFU65" si="10641">(GFU59-GFU61)*$C$64*$C$65</f>
        <v>0</v>
      </c>
      <c r="GFW65" s="1678">
        <f t="shared" ref="GFW65" si="10642">(GFW59-GFW61)*$C$64*$C$65</f>
        <v>0</v>
      </c>
      <c r="GFY65" s="1678">
        <f t="shared" ref="GFY65" si="10643">(GFY59-GFY61)*$C$64*$C$65</f>
        <v>0</v>
      </c>
      <c r="GGA65" s="1678">
        <f t="shared" ref="GGA65" si="10644">(GGA59-GGA61)*$C$64*$C$65</f>
        <v>0</v>
      </c>
      <c r="GGC65" s="1678">
        <f t="shared" ref="GGC65" si="10645">(GGC59-GGC61)*$C$64*$C$65</f>
        <v>0</v>
      </c>
      <c r="GGE65" s="1678">
        <f t="shared" ref="GGE65" si="10646">(GGE59-GGE61)*$C$64*$C$65</f>
        <v>0</v>
      </c>
      <c r="GGG65" s="1678">
        <f t="shared" ref="GGG65" si="10647">(GGG59-GGG61)*$C$64*$C$65</f>
        <v>0</v>
      </c>
      <c r="GGI65" s="1678">
        <f t="shared" ref="GGI65" si="10648">(GGI59-GGI61)*$C$64*$C$65</f>
        <v>0</v>
      </c>
      <c r="GGK65" s="1678">
        <f t="shared" ref="GGK65" si="10649">(GGK59-GGK61)*$C$64*$C$65</f>
        <v>0</v>
      </c>
      <c r="GGM65" s="1678">
        <f t="shared" ref="GGM65" si="10650">(GGM59-GGM61)*$C$64*$C$65</f>
        <v>0</v>
      </c>
      <c r="GGO65" s="1678">
        <f t="shared" ref="GGO65" si="10651">(GGO59-GGO61)*$C$64*$C$65</f>
        <v>0</v>
      </c>
      <c r="GGQ65" s="1678">
        <f t="shared" ref="GGQ65" si="10652">(GGQ59-GGQ61)*$C$64*$C$65</f>
        <v>0</v>
      </c>
      <c r="GGS65" s="1678">
        <f t="shared" ref="GGS65" si="10653">(GGS59-GGS61)*$C$64*$C$65</f>
        <v>0</v>
      </c>
      <c r="GGU65" s="1678">
        <f t="shared" ref="GGU65" si="10654">(GGU59-GGU61)*$C$64*$C$65</f>
        <v>0</v>
      </c>
      <c r="GGW65" s="1678">
        <f t="shared" ref="GGW65" si="10655">(GGW59-GGW61)*$C$64*$C$65</f>
        <v>0</v>
      </c>
      <c r="GGY65" s="1678">
        <f t="shared" ref="GGY65" si="10656">(GGY59-GGY61)*$C$64*$C$65</f>
        <v>0</v>
      </c>
      <c r="GHA65" s="1678">
        <f t="shared" ref="GHA65" si="10657">(GHA59-GHA61)*$C$64*$C$65</f>
        <v>0</v>
      </c>
      <c r="GHC65" s="1678">
        <f t="shared" ref="GHC65" si="10658">(GHC59-GHC61)*$C$64*$C$65</f>
        <v>0</v>
      </c>
      <c r="GHE65" s="1678">
        <f t="shared" ref="GHE65" si="10659">(GHE59-GHE61)*$C$64*$C$65</f>
        <v>0</v>
      </c>
      <c r="GHG65" s="1678">
        <f t="shared" ref="GHG65" si="10660">(GHG59-GHG61)*$C$64*$C$65</f>
        <v>0</v>
      </c>
      <c r="GHI65" s="1678">
        <f t="shared" ref="GHI65" si="10661">(GHI59-GHI61)*$C$64*$C$65</f>
        <v>0</v>
      </c>
      <c r="GHK65" s="1678">
        <f t="shared" ref="GHK65" si="10662">(GHK59-GHK61)*$C$64*$C$65</f>
        <v>0</v>
      </c>
      <c r="GHM65" s="1678">
        <f t="shared" ref="GHM65" si="10663">(GHM59-GHM61)*$C$64*$C$65</f>
        <v>0</v>
      </c>
      <c r="GHO65" s="1678">
        <f t="shared" ref="GHO65" si="10664">(GHO59-GHO61)*$C$64*$C$65</f>
        <v>0</v>
      </c>
      <c r="GHQ65" s="1678">
        <f t="shared" ref="GHQ65" si="10665">(GHQ59-GHQ61)*$C$64*$C$65</f>
        <v>0</v>
      </c>
      <c r="GHS65" s="1678">
        <f t="shared" ref="GHS65" si="10666">(GHS59-GHS61)*$C$64*$C$65</f>
        <v>0</v>
      </c>
      <c r="GHU65" s="1678">
        <f t="shared" ref="GHU65" si="10667">(GHU59-GHU61)*$C$64*$C$65</f>
        <v>0</v>
      </c>
      <c r="GHW65" s="1678">
        <f t="shared" ref="GHW65" si="10668">(GHW59-GHW61)*$C$64*$C$65</f>
        <v>0</v>
      </c>
      <c r="GHY65" s="1678">
        <f t="shared" ref="GHY65" si="10669">(GHY59-GHY61)*$C$64*$C$65</f>
        <v>0</v>
      </c>
      <c r="GIA65" s="1678">
        <f t="shared" ref="GIA65" si="10670">(GIA59-GIA61)*$C$64*$C$65</f>
        <v>0</v>
      </c>
      <c r="GIC65" s="1678">
        <f t="shared" ref="GIC65" si="10671">(GIC59-GIC61)*$C$64*$C$65</f>
        <v>0</v>
      </c>
      <c r="GIE65" s="1678">
        <f t="shared" ref="GIE65" si="10672">(GIE59-GIE61)*$C$64*$C$65</f>
        <v>0</v>
      </c>
      <c r="GIG65" s="1678">
        <f t="shared" ref="GIG65" si="10673">(GIG59-GIG61)*$C$64*$C$65</f>
        <v>0</v>
      </c>
      <c r="GII65" s="1678">
        <f t="shared" ref="GII65" si="10674">(GII59-GII61)*$C$64*$C$65</f>
        <v>0</v>
      </c>
      <c r="GIK65" s="1678">
        <f t="shared" ref="GIK65" si="10675">(GIK59-GIK61)*$C$64*$C$65</f>
        <v>0</v>
      </c>
      <c r="GIM65" s="1678">
        <f t="shared" ref="GIM65" si="10676">(GIM59-GIM61)*$C$64*$C$65</f>
        <v>0</v>
      </c>
      <c r="GIO65" s="1678">
        <f t="shared" ref="GIO65" si="10677">(GIO59-GIO61)*$C$64*$C$65</f>
        <v>0</v>
      </c>
      <c r="GIQ65" s="1678">
        <f t="shared" ref="GIQ65" si="10678">(GIQ59-GIQ61)*$C$64*$C$65</f>
        <v>0</v>
      </c>
      <c r="GIS65" s="1678">
        <f t="shared" ref="GIS65" si="10679">(GIS59-GIS61)*$C$64*$C$65</f>
        <v>0</v>
      </c>
      <c r="GIU65" s="1678">
        <f t="shared" ref="GIU65" si="10680">(GIU59-GIU61)*$C$64*$C$65</f>
        <v>0</v>
      </c>
      <c r="GIW65" s="1678">
        <f t="shared" ref="GIW65" si="10681">(GIW59-GIW61)*$C$64*$C$65</f>
        <v>0</v>
      </c>
      <c r="GIY65" s="1678">
        <f t="shared" ref="GIY65" si="10682">(GIY59-GIY61)*$C$64*$C$65</f>
        <v>0</v>
      </c>
      <c r="GJA65" s="1678">
        <f t="shared" ref="GJA65" si="10683">(GJA59-GJA61)*$C$64*$C$65</f>
        <v>0</v>
      </c>
      <c r="GJC65" s="1678">
        <f t="shared" ref="GJC65" si="10684">(GJC59-GJC61)*$C$64*$C$65</f>
        <v>0</v>
      </c>
      <c r="GJE65" s="1678">
        <f t="shared" ref="GJE65" si="10685">(GJE59-GJE61)*$C$64*$C$65</f>
        <v>0</v>
      </c>
      <c r="GJG65" s="1678">
        <f t="shared" ref="GJG65" si="10686">(GJG59-GJG61)*$C$64*$C$65</f>
        <v>0</v>
      </c>
      <c r="GJI65" s="1678">
        <f t="shared" ref="GJI65" si="10687">(GJI59-GJI61)*$C$64*$C$65</f>
        <v>0</v>
      </c>
      <c r="GJK65" s="1678">
        <f t="shared" ref="GJK65" si="10688">(GJK59-GJK61)*$C$64*$C$65</f>
        <v>0</v>
      </c>
      <c r="GJM65" s="1678">
        <f t="shared" ref="GJM65" si="10689">(GJM59-GJM61)*$C$64*$C$65</f>
        <v>0</v>
      </c>
      <c r="GJO65" s="1678">
        <f t="shared" ref="GJO65" si="10690">(GJO59-GJO61)*$C$64*$C$65</f>
        <v>0</v>
      </c>
      <c r="GJQ65" s="1678">
        <f t="shared" ref="GJQ65" si="10691">(GJQ59-GJQ61)*$C$64*$C$65</f>
        <v>0</v>
      </c>
      <c r="GJS65" s="1678">
        <f t="shared" ref="GJS65" si="10692">(GJS59-GJS61)*$C$64*$C$65</f>
        <v>0</v>
      </c>
      <c r="GJU65" s="1678">
        <f t="shared" ref="GJU65" si="10693">(GJU59-GJU61)*$C$64*$C$65</f>
        <v>0</v>
      </c>
      <c r="GJW65" s="1678">
        <f t="shared" ref="GJW65" si="10694">(GJW59-GJW61)*$C$64*$C$65</f>
        <v>0</v>
      </c>
      <c r="GJY65" s="1678">
        <f t="shared" ref="GJY65" si="10695">(GJY59-GJY61)*$C$64*$C$65</f>
        <v>0</v>
      </c>
      <c r="GKA65" s="1678">
        <f t="shared" ref="GKA65" si="10696">(GKA59-GKA61)*$C$64*$C$65</f>
        <v>0</v>
      </c>
      <c r="GKC65" s="1678">
        <f t="shared" ref="GKC65" si="10697">(GKC59-GKC61)*$C$64*$C$65</f>
        <v>0</v>
      </c>
      <c r="GKE65" s="1678">
        <f t="shared" ref="GKE65" si="10698">(GKE59-GKE61)*$C$64*$C$65</f>
        <v>0</v>
      </c>
      <c r="GKG65" s="1678">
        <f t="shared" ref="GKG65" si="10699">(GKG59-GKG61)*$C$64*$C$65</f>
        <v>0</v>
      </c>
      <c r="GKI65" s="1678">
        <f t="shared" ref="GKI65" si="10700">(GKI59-GKI61)*$C$64*$C$65</f>
        <v>0</v>
      </c>
      <c r="GKK65" s="1678">
        <f t="shared" ref="GKK65" si="10701">(GKK59-GKK61)*$C$64*$C$65</f>
        <v>0</v>
      </c>
      <c r="GKM65" s="1678">
        <f t="shared" ref="GKM65" si="10702">(GKM59-GKM61)*$C$64*$C$65</f>
        <v>0</v>
      </c>
      <c r="GKO65" s="1678">
        <f t="shared" ref="GKO65" si="10703">(GKO59-GKO61)*$C$64*$C$65</f>
        <v>0</v>
      </c>
      <c r="GKQ65" s="1678">
        <f t="shared" ref="GKQ65" si="10704">(GKQ59-GKQ61)*$C$64*$C$65</f>
        <v>0</v>
      </c>
      <c r="GKS65" s="1678">
        <f t="shared" ref="GKS65" si="10705">(GKS59-GKS61)*$C$64*$C$65</f>
        <v>0</v>
      </c>
      <c r="GKU65" s="1678">
        <f t="shared" ref="GKU65" si="10706">(GKU59-GKU61)*$C$64*$C$65</f>
        <v>0</v>
      </c>
      <c r="GKW65" s="1678">
        <f t="shared" ref="GKW65" si="10707">(GKW59-GKW61)*$C$64*$C$65</f>
        <v>0</v>
      </c>
      <c r="GKY65" s="1678">
        <f t="shared" ref="GKY65" si="10708">(GKY59-GKY61)*$C$64*$C$65</f>
        <v>0</v>
      </c>
      <c r="GLA65" s="1678">
        <f t="shared" ref="GLA65" si="10709">(GLA59-GLA61)*$C$64*$C$65</f>
        <v>0</v>
      </c>
      <c r="GLC65" s="1678">
        <f t="shared" ref="GLC65" si="10710">(GLC59-GLC61)*$C$64*$C$65</f>
        <v>0</v>
      </c>
      <c r="GLE65" s="1678">
        <f t="shared" ref="GLE65" si="10711">(GLE59-GLE61)*$C$64*$C$65</f>
        <v>0</v>
      </c>
      <c r="GLG65" s="1678">
        <f t="shared" ref="GLG65" si="10712">(GLG59-GLG61)*$C$64*$C$65</f>
        <v>0</v>
      </c>
      <c r="GLI65" s="1678">
        <f t="shared" ref="GLI65" si="10713">(GLI59-GLI61)*$C$64*$C$65</f>
        <v>0</v>
      </c>
      <c r="GLK65" s="1678">
        <f t="shared" ref="GLK65" si="10714">(GLK59-GLK61)*$C$64*$C$65</f>
        <v>0</v>
      </c>
      <c r="GLM65" s="1678">
        <f t="shared" ref="GLM65" si="10715">(GLM59-GLM61)*$C$64*$C$65</f>
        <v>0</v>
      </c>
      <c r="GLO65" s="1678">
        <f t="shared" ref="GLO65" si="10716">(GLO59-GLO61)*$C$64*$C$65</f>
        <v>0</v>
      </c>
      <c r="GLQ65" s="1678">
        <f t="shared" ref="GLQ65" si="10717">(GLQ59-GLQ61)*$C$64*$C$65</f>
        <v>0</v>
      </c>
      <c r="GLS65" s="1678">
        <f t="shared" ref="GLS65" si="10718">(GLS59-GLS61)*$C$64*$C$65</f>
        <v>0</v>
      </c>
      <c r="GLU65" s="1678">
        <f t="shared" ref="GLU65" si="10719">(GLU59-GLU61)*$C$64*$C$65</f>
        <v>0</v>
      </c>
      <c r="GLW65" s="1678">
        <f t="shared" ref="GLW65" si="10720">(GLW59-GLW61)*$C$64*$C$65</f>
        <v>0</v>
      </c>
      <c r="GLY65" s="1678">
        <f t="shared" ref="GLY65" si="10721">(GLY59-GLY61)*$C$64*$C$65</f>
        <v>0</v>
      </c>
      <c r="GMA65" s="1678">
        <f t="shared" ref="GMA65" si="10722">(GMA59-GMA61)*$C$64*$C$65</f>
        <v>0</v>
      </c>
      <c r="GMC65" s="1678">
        <f t="shared" ref="GMC65" si="10723">(GMC59-GMC61)*$C$64*$C$65</f>
        <v>0</v>
      </c>
      <c r="GME65" s="1678">
        <f t="shared" ref="GME65" si="10724">(GME59-GME61)*$C$64*$C$65</f>
        <v>0</v>
      </c>
      <c r="GMG65" s="1678">
        <f t="shared" ref="GMG65" si="10725">(GMG59-GMG61)*$C$64*$C$65</f>
        <v>0</v>
      </c>
      <c r="GMI65" s="1678">
        <f t="shared" ref="GMI65" si="10726">(GMI59-GMI61)*$C$64*$C$65</f>
        <v>0</v>
      </c>
      <c r="GMK65" s="1678">
        <f t="shared" ref="GMK65" si="10727">(GMK59-GMK61)*$C$64*$C$65</f>
        <v>0</v>
      </c>
      <c r="GMM65" s="1678">
        <f t="shared" ref="GMM65" si="10728">(GMM59-GMM61)*$C$64*$C$65</f>
        <v>0</v>
      </c>
      <c r="GMO65" s="1678">
        <f t="shared" ref="GMO65" si="10729">(GMO59-GMO61)*$C$64*$C$65</f>
        <v>0</v>
      </c>
      <c r="GMQ65" s="1678">
        <f t="shared" ref="GMQ65" si="10730">(GMQ59-GMQ61)*$C$64*$C$65</f>
        <v>0</v>
      </c>
      <c r="GMS65" s="1678">
        <f t="shared" ref="GMS65" si="10731">(GMS59-GMS61)*$C$64*$C$65</f>
        <v>0</v>
      </c>
      <c r="GMU65" s="1678">
        <f t="shared" ref="GMU65" si="10732">(GMU59-GMU61)*$C$64*$C$65</f>
        <v>0</v>
      </c>
      <c r="GMW65" s="1678">
        <f t="shared" ref="GMW65" si="10733">(GMW59-GMW61)*$C$64*$C$65</f>
        <v>0</v>
      </c>
      <c r="GMY65" s="1678">
        <f t="shared" ref="GMY65" si="10734">(GMY59-GMY61)*$C$64*$C$65</f>
        <v>0</v>
      </c>
      <c r="GNA65" s="1678">
        <f t="shared" ref="GNA65" si="10735">(GNA59-GNA61)*$C$64*$C$65</f>
        <v>0</v>
      </c>
      <c r="GNC65" s="1678">
        <f t="shared" ref="GNC65" si="10736">(GNC59-GNC61)*$C$64*$C$65</f>
        <v>0</v>
      </c>
      <c r="GNE65" s="1678">
        <f t="shared" ref="GNE65" si="10737">(GNE59-GNE61)*$C$64*$C$65</f>
        <v>0</v>
      </c>
      <c r="GNG65" s="1678">
        <f t="shared" ref="GNG65" si="10738">(GNG59-GNG61)*$C$64*$C$65</f>
        <v>0</v>
      </c>
      <c r="GNI65" s="1678">
        <f t="shared" ref="GNI65" si="10739">(GNI59-GNI61)*$C$64*$C$65</f>
        <v>0</v>
      </c>
      <c r="GNK65" s="1678">
        <f t="shared" ref="GNK65" si="10740">(GNK59-GNK61)*$C$64*$C$65</f>
        <v>0</v>
      </c>
      <c r="GNM65" s="1678">
        <f t="shared" ref="GNM65" si="10741">(GNM59-GNM61)*$C$64*$C$65</f>
        <v>0</v>
      </c>
      <c r="GNO65" s="1678">
        <f t="shared" ref="GNO65" si="10742">(GNO59-GNO61)*$C$64*$C$65</f>
        <v>0</v>
      </c>
      <c r="GNQ65" s="1678">
        <f t="shared" ref="GNQ65" si="10743">(GNQ59-GNQ61)*$C$64*$C$65</f>
        <v>0</v>
      </c>
      <c r="GNS65" s="1678">
        <f t="shared" ref="GNS65" si="10744">(GNS59-GNS61)*$C$64*$C$65</f>
        <v>0</v>
      </c>
      <c r="GNU65" s="1678">
        <f t="shared" ref="GNU65" si="10745">(GNU59-GNU61)*$C$64*$C$65</f>
        <v>0</v>
      </c>
      <c r="GNW65" s="1678">
        <f t="shared" ref="GNW65" si="10746">(GNW59-GNW61)*$C$64*$C$65</f>
        <v>0</v>
      </c>
      <c r="GNY65" s="1678">
        <f t="shared" ref="GNY65" si="10747">(GNY59-GNY61)*$C$64*$C$65</f>
        <v>0</v>
      </c>
      <c r="GOA65" s="1678">
        <f t="shared" ref="GOA65" si="10748">(GOA59-GOA61)*$C$64*$C$65</f>
        <v>0</v>
      </c>
      <c r="GOC65" s="1678">
        <f t="shared" ref="GOC65" si="10749">(GOC59-GOC61)*$C$64*$C$65</f>
        <v>0</v>
      </c>
      <c r="GOE65" s="1678">
        <f t="shared" ref="GOE65" si="10750">(GOE59-GOE61)*$C$64*$C$65</f>
        <v>0</v>
      </c>
      <c r="GOG65" s="1678">
        <f t="shared" ref="GOG65" si="10751">(GOG59-GOG61)*$C$64*$C$65</f>
        <v>0</v>
      </c>
      <c r="GOI65" s="1678">
        <f t="shared" ref="GOI65" si="10752">(GOI59-GOI61)*$C$64*$C$65</f>
        <v>0</v>
      </c>
      <c r="GOK65" s="1678">
        <f t="shared" ref="GOK65" si="10753">(GOK59-GOK61)*$C$64*$C$65</f>
        <v>0</v>
      </c>
      <c r="GOM65" s="1678">
        <f t="shared" ref="GOM65" si="10754">(GOM59-GOM61)*$C$64*$C$65</f>
        <v>0</v>
      </c>
      <c r="GOO65" s="1678">
        <f t="shared" ref="GOO65" si="10755">(GOO59-GOO61)*$C$64*$C$65</f>
        <v>0</v>
      </c>
      <c r="GOQ65" s="1678">
        <f t="shared" ref="GOQ65" si="10756">(GOQ59-GOQ61)*$C$64*$C$65</f>
        <v>0</v>
      </c>
      <c r="GOS65" s="1678">
        <f t="shared" ref="GOS65" si="10757">(GOS59-GOS61)*$C$64*$C$65</f>
        <v>0</v>
      </c>
      <c r="GOU65" s="1678">
        <f t="shared" ref="GOU65" si="10758">(GOU59-GOU61)*$C$64*$C$65</f>
        <v>0</v>
      </c>
      <c r="GOW65" s="1678">
        <f t="shared" ref="GOW65" si="10759">(GOW59-GOW61)*$C$64*$C$65</f>
        <v>0</v>
      </c>
      <c r="GOY65" s="1678">
        <f t="shared" ref="GOY65" si="10760">(GOY59-GOY61)*$C$64*$C$65</f>
        <v>0</v>
      </c>
      <c r="GPA65" s="1678">
        <f t="shared" ref="GPA65" si="10761">(GPA59-GPA61)*$C$64*$C$65</f>
        <v>0</v>
      </c>
      <c r="GPC65" s="1678">
        <f t="shared" ref="GPC65" si="10762">(GPC59-GPC61)*$C$64*$C$65</f>
        <v>0</v>
      </c>
      <c r="GPE65" s="1678">
        <f t="shared" ref="GPE65" si="10763">(GPE59-GPE61)*$C$64*$C$65</f>
        <v>0</v>
      </c>
      <c r="GPG65" s="1678">
        <f t="shared" ref="GPG65" si="10764">(GPG59-GPG61)*$C$64*$C$65</f>
        <v>0</v>
      </c>
      <c r="GPI65" s="1678">
        <f t="shared" ref="GPI65" si="10765">(GPI59-GPI61)*$C$64*$C$65</f>
        <v>0</v>
      </c>
      <c r="GPK65" s="1678">
        <f t="shared" ref="GPK65" si="10766">(GPK59-GPK61)*$C$64*$C$65</f>
        <v>0</v>
      </c>
      <c r="GPM65" s="1678">
        <f t="shared" ref="GPM65" si="10767">(GPM59-GPM61)*$C$64*$C$65</f>
        <v>0</v>
      </c>
      <c r="GPO65" s="1678">
        <f t="shared" ref="GPO65" si="10768">(GPO59-GPO61)*$C$64*$C$65</f>
        <v>0</v>
      </c>
      <c r="GPQ65" s="1678">
        <f t="shared" ref="GPQ65" si="10769">(GPQ59-GPQ61)*$C$64*$C$65</f>
        <v>0</v>
      </c>
      <c r="GPS65" s="1678">
        <f t="shared" ref="GPS65" si="10770">(GPS59-GPS61)*$C$64*$C$65</f>
        <v>0</v>
      </c>
      <c r="GPU65" s="1678">
        <f t="shared" ref="GPU65" si="10771">(GPU59-GPU61)*$C$64*$C$65</f>
        <v>0</v>
      </c>
      <c r="GPW65" s="1678">
        <f t="shared" ref="GPW65" si="10772">(GPW59-GPW61)*$C$64*$C$65</f>
        <v>0</v>
      </c>
      <c r="GPY65" s="1678">
        <f t="shared" ref="GPY65" si="10773">(GPY59-GPY61)*$C$64*$C$65</f>
        <v>0</v>
      </c>
      <c r="GQA65" s="1678">
        <f t="shared" ref="GQA65" si="10774">(GQA59-GQA61)*$C$64*$C$65</f>
        <v>0</v>
      </c>
      <c r="GQC65" s="1678">
        <f t="shared" ref="GQC65" si="10775">(GQC59-GQC61)*$C$64*$C$65</f>
        <v>0</v>
      </c>
      <c r="GQE65" s="1678">
        <f t="shared" ref="GQE65" si="10776">(GQE59-GQE61)*$C$64*$C$65</f>
        <v>0</v>
      </c>
      <c r="GQG65" s="1678">
        <f t="shared" ref="GQG65" si="10777">(GQG59-GQG61)*$C$64*$C$65</f>
        <v>0</v>
      </c>
      <c r="GQI65" s="1678">
        <f t="shared" ref="GQI65" si="10778">(GQI59-GQI61)*$C$64*$C$65</f>
        <v>0</v>
      </c>
      <c r="GQK65" s="1678">
        <f t="shared" ref="GQK65" si="10779">(GQK59-GQK61)*$C$64*$C$65</f>
        <v>0</v>
      </c>
      <c r="GQM65" s="1678">
        <f t="shared" ref="GQM65" si="10780">(GQM59-GQM61)*$C$64*$C$65</f>
        <v>0</v>
      </c>
      <c r="GQO65" s="1678">
        <f t="shared" ref="GQO65" si="10781">(GQO59-GQO61)*$C$64*$C$65</f>
        <v>0</v>
      </c>
      <c r="GQQ65" s="1678">
        <f t="shared" ref="GQQ65" si="10782">(GQQ59-GQQ61)*$C$64*$C$65</f>
        <v>0</v>
      </c>
      <c r="GQS65" s="1678">
        <f t="shared" ref="GQS65" si="10783">(GQS59-GQS61)*$C$64*$C$65</f>
        <v>0</v>
      </c>
      <c r="GQU65" s="1678">
        <f t="shared" ref="GQU65" si="10784">(GQU59-GQU61)*$C$64*$C$65</f>
        <v>0</v>
      </c>
      <c r="GQW65" s="1678">
        <f t="shared" ref="GQW65" si="10785">(GQW59-GQW61)*$C$64*$C$65</f>
        <v>0</v>
      </c>
      <c r="GQY65" s="1678">
        <f t="shared" ref="GQY65" si="10786">(GQY59-GQY61)*$C$64*$C$65</f>
        <v>0</v>
      </c>
      <c r="GRA65" s="1678">
        <f t="shared" ref="GRA65" si="10787">(GRA59-GRA61)*$C$64*$C$65</f>
        <v>0</v>
      </c>
      <c r="GRC65" s="1678">
        <f t="shared" ref="GRC65" si="10788">(GRC59-GRC61)*$C$64*$C$65</f>
        <v>0</v>
      </c>
      <c r="GRE65" s="1678">
        <f t="shared" ref="GRE65" si="10789">(GRE59-GRE61)*$C$64*$C$65</f>
        <v>0</v>
      </c>
      <c r="GRG65" s="1678">
        <f t="shared" ref="GRG65" si="10790">(GRG59-GRG61)*$C$64*$C$65</f>
        <v>0</v>
      </c>
      <c r="GRI65" s="1678">
        <f t="shared" ref="GRI65" si="10791">(GRI59-GRI61)*$C$64*$C$65</f>
        <v>0</v>
      </c>
      <c r="GRK65" s="1678">
        <f t="shared" ref="GRK65" si="10792">(GRK59-GRK61)*$C$64*$C$65</f>
        <v>0</v>
      </c>
      <c r="GRM65" s="1678">
        <f t="shared" ref="GRM65" si="10793">(GRM59-GRM61)*$C$64*$C$65</f>
        <v>0</v>
      </c>
      <c r="GRO65" s="1678">
        <f t="shared" ref="GRO65" si="10794">(GRO59-GRO61)*$C$64*$C$65</f>
        <v>0</v>
      </c>
      <c r="GRQ65" s="1678">
        <f t="shared" ref="GRQ65" si="10795">(GRQ59-GRQ61)*$C$64*$C$65</f>
        <v>0</v>
      </c>
      <c r="GRS65" s="1678">
        <f t="shared" ref="GRS65" si="10796">(GRS59-GRS61)*$C$64*$C$65</f>
        <v>0</v>
      </c>
      <c r="GRU65" s="1678">
        <f t="shared" ref="GRU65" si="10797">(GRU59-GRU61)*$C$64*$C$65</f>
        <v>0</v>
      </c>
      <c r="GRW65" s="1678">
        <f t="shared" ref="GRW65" si="10798">(GRW59-GRW61)*$C$64*$C$65</f>
        <v>0</v>
      </c>
      <c r="GRY65" s="1678">
        <f t="shared" ref="GRY65" si="10799">(GRY59-GRY61)*$C$64*$C$65</f>
        <v>0</v>
      </c>
      <c r="GSA65" s="1678">
        <f t="shared" ref="GSA65" si="10800">(GSA59-GSA61)*$C$64*$C$65</f>
        <v>0</v>
      </c>
      <c r="GSC65" s="1678">
        <f t="shared" ref="GSC65" si="10801">(GSC59-GSC61)*$C$64*$C$65</f>
        <v>0</v>
      </c>
      <c r="GSE65" s="1678">
        <f t="shared" ref="GSE65" si="10802">(GSE59-GSE61)*$C$64*$C$65</f>
        <v>0</v>
      </c>
      <c r="GSG65" s="1678">
        <f t="shared" ref="GSG65" si="10803">(GSG59-GSG61)*$C$64*$C$65</f>
        <v>0</v>
      </c>
      <c r="GSI65" s="1678">
        <f t="shared" ref="GSI65" si="10804">(GSI59-GSI61)*$C$64*$C$65</f>
        <v>0</v>
      </c>
      <c r="GSK65" s="1678">
        <f t="shared" ref="GSK65" si="10805">(GSK59-GSK61)*$C$64*$C$65</f>
        <v>0</v>
      </c>
      <c r="GSM65" s="1678">
        <f t="shared" ref="GSM65" si="10806">(GSM59-GSM61)*$C$64*$C$65</f>
        <v>0</v>
      </c>
      <c r="GSO65" s="1678">
        <f t="shared" ref="GSO65" si="10807">(GSO59-GSO61)*$C$64*$C$65</f>
        <v>0</v>
      </c>
      <c r="GSQ65" s="1678">
        <f t="shared" ref="GSQ65" si="10808">(GSQ59-GSQ61)*$C$64*$C$65</f>
        <v>0</v>
      </c>
      <c r="GSS65" s="1678">
        <f t="shared" ref="GSS65" si="10809">(GSS59-GSS61)*$C$64*$C$65</f>
        <v>0</v>
      </c>
      <c r="GSU65" s="1678">
        <f t="shared" ref="GSU65" si="10810">(GSU59-GSU61)*$C$64*$C$65</f>
        <v>0</v>
      </c>
      <c r="GSW65" s="1678">
        <f t="shared" ref="GSW65" si="10811">(GSW59-GSW61)*$C$64*$C$65</f>
        <v>0</v>
      </c>
      <c r="GSY65" s="1678">
        <f t="shared" ref="GSY65" si="10812">(GSY59-GSY61)*$C$64*$C$65</f>
        <v>0</v>
      </c>
      <c r="GTA65" s="1678">
        <f t="shared" ref="GTA65" si="10813">(GTA59-GTA61)*$C$64*$C$65</f>
        <v>0</v>
      </c>
      <c r="GTC65" s="1678">
        <f t="shared" ref="GTC65" si="10814">(GTC59-GTC61)*$C$64*$C$65</f>
        <v>0</v>
      </c>
      <c r="GTE65" s="1678">
        <f t="shared" ref="GTE65" si="10815">(GTE59-GTE61)*$C$64*$C$65</f>
        <v>0</v>
      </c>
      <c r="GTG65" s="1678">
        <f t="shared" ref="GTG65" si="10816">(GTG59-GTG61)*$C$64*$C$65</f>
        <v>0</v>
      </c>
      <c r="GTI65" s="1678">
        <f t="shared" ref="GTI65" si="10817">(GTI59-GTI61)*$C$64*$C$65</f>
        <v>0</v>
      </c>
      <c r="GTK65" s="1678">
        <f t="shared" ref="GTK65" si="10818">(GTK59-GTK61)*$C$64*$C$65</f>
        <v>0</v>
      </c>
      <c r="GTM65" s="1678">
        <f t="shared" ref="GTM65" si="10819">(GTM59-GTM61)*$C$64*$C$65</f>
        <v>0</v>
      </c>
      <c r="GTO65" s="1678">
        <f t="shared" ref="GTO65" si="10820">(GTO59-GTO61)*$C$64*$C$65</f>
        <v>0</v>
      </c>
      <c r="GTQ65" s="1678">
        <f t="shared" ref="GTQ65" si="10821">(GTQ59-GTQ61)*$C$64*$C$65</f>
        <v>0</v>
      </c>
      <c r="GTS65" s="1678">
        <f t="shared" ref="GTS65" si="10822">(GTS59-GTS61)*$C$64*$C$65</f>
        <v>0</v>
      </c>
      <c r="GTU65" s="1678">
        <f t="shared" ref="GTU65" si="10823">(GTU59-GTU61)*$C$64*$C$65</f>
        <v>0</v>
      </c>
      <c r="GTW65" s="1678">
        <f t="shared" ref="GTW65" si="10824">(GTW59-GTW61)*$C$64*$C$65</f>
        <v>0</v>
      </c>
      <c r="GTY65" s="1678">
        <f t="shared" ref="GTY65" si="10825">(GTY59-GTY61)*$C$64*$C$65</f>
        <v>0</v>
      </c>
      <c r="GUA65" s="1678">
        <f t="shared" ref="GUA65" si="10826">(GUA59-GUA61)*$C$64*$C$65</f>
        <v>0</v>
      </c>
      <c r="GUC65" s="1678">
        <f t="shared" ref="GUC65" si="10827">(GUC59-GUC61)*$C$64*$C$65</f>
        <v>0</v>
      </c>
      <c r="GUE65" s="1678">
        <f t="shared" ref="GUE65" si="10828">(GUE59-GUE61)*$C$64*$C$65</f>
        <v>0</v>
      </c>
      <c r="GUG65" s="1678">
        <f t="shared" ref="GUG65" si="10829">(GUG59-GUG61)*$C$64*$C$65</f>
        <v>0</v>
      </c>
      <c r="GUI65" s="1678">
        <f t="shared" ref="GUI65" si="10830">(GUI59-GUI61)*$C$64*$C$65</f>
        <v>0</v>
      </c>
      <c r="GUK65" s="1678">
        <f t="shared" ref="GUK65" si="10831">(GUK59-GUK61)*$C$64*$C$65</f>
        <v>0</v>
      </c>
      <c r="GUM65" s="1678">
        <f t="shared" ref="GUM65" si="10832">(GUM59-GUM61)*$C$64*$C$65</f>
        <v>0</v>
      </c>
      <c r="GUO65" s="1678">
        <f t="shared" ref="GUO65" si="10833">(GUO59-GUO61)*$C$64*$C$65</f>
        <v>0</v>
      </c>
      <c r="GUQ65" s="1678">
        <f t="shared" ref="GUQ65" si="10834">(GUQ59-GUQ61)*$C$64*$C$65</f>
        <v>0</v>
      </c>
      <c r="GUS65" s="1678">
        <f t="shared" ref="GUS65" si="10835">(GUS59-GUS61)*$C$64*$C$65</f>
        <v>0</v>
      </c>
      <c r="GUU65" s="1678">
        <f t="shared" ref="GUU65" si="10836">(GUU59-GUU61)*$C$64*$C$65</f>
        <v>0</v>
      </c>
      <c r="GUW65" s="1678">
        <f t="shared" ref="GUW65" si="10837">(GUW59-GUW61)*$C$64*$C$65</f>
        <v>0</v>
      </c>
      <c r="GUY65" s="1678">
        <f t="shared" ref="GUY65" si="10838">(GUY59-GUY61)*$C$64*$C$65</f>
        <v>0</v>
      </c>
      <c r="GVA65" s="1678">
        <f t="shared" ref="GVA65" si="10839">(GVA59-GVA61)*$C$64*$C$65</f>
        <v>0</v>
      </c>
      <c r="GVC65" s="1678">
        <f t="shared" ref="GVC65" si="10840">(GVC59-GVC61)*$C$64*$C$65</f>
        <v>0</v>
      </c>
      <c r="GVE65" s="1678">
        <f t="shared" ref="GVE65" si="10841">(GVE59-GVE61)*$C$64*$C$65</f>
        <v>0</v>
      </c>
      <c r="GVG65" s="1678">
        <f t="shared" ref="GVG65" si="10842">(GVG59-GVG61)*$C$64*$C$65</f>
        <v>0</v>
      </c>
      <c r="GVI65" s="1678">
        <f t="shared" ref="GVI65" si="10843">(GVI59-GVI61)*$C$64*$C$65</f>
        <v>0</v>
      </c>
      <c r="GVK65" s="1678">
        <f t="shared" ref="GVK65" si="10844">(GVK59-GVK61)*$C$64*$C$65</f>
        <v>0</v>
      </c>
      <c r="GVM65" s="1678">
        <f t="shared" ref="GVM65" si="10845">(GVM59-GVM61)*$C$64*$C$65</f>
        <v>0</v>
      </c>
      <c r="GVO65" s="1678">
        <f t="shared" ref="GVO65" si="10846">(GVO59-GVO61)*$C$64*$C$65</f>
        <v>0</v>
      </c>
      <c r="GVQ65" s="1678">
        <f t="shared" ref="GVQ65" si="10847">(GVQ59-GVQ61)*$C$64*$C$65</f>
        <v>0</v>
      </c>
      <c r="GVS65" s="1678">
        <f t="shared" ref="GVS65" si="10848">(GVS59-GVS61)*$C$64*$C$65</f>
        <v>0</v>
      </c>
      <c r="GVU65" s="1678">
        <f t="shared" ref="GVU65" si="10849">(GVU59-GVU61)*$C$64*$C$65</f>
        <v>0</v>
      </c>
      <c r="GVW65" s="1678">
        <f t="shared" ref="GVW65" si="10850">(GVW59-GVW61)*$C$64*$C$65</f>
        <v>0</v>
      </c>
      <c r="GVY65" s="1678">
        <f t="shared" ref="GVY65" si="10851">(GVY59-GVY61)*$C$64*$C$65</f>
        <v>0</v>
      </c>
      <c r="GWA65" s="1678">
        <f t="shared" ref="GWA65" si="10852">(GWA59-GWA61)*$C$64*$C$65</f>
        <v>0</v>
      </c>
      <c r="GWC65" s="1678">
        <f t="shared" ref="GWC65" si="10853">(GWC59-GWC61)*$C$64*$C$65</f>
        <v>0</v>
      </c>
      <c r="GWE65" s="1678">
        <f t="shared" ref="GWE65" si="10854">(GWE59-GWE61)*$C$64*$C$65</f>
        <v>0</v>
      </c>
      <c r="GWG65" s="1678">
        <f t="shared" ref="GWG65" si="10855">(GWG59-GWG61)*$C$64*$C$65</f>
        <v>0</v>
      </c>
      <c r="GWI65" s="1678">
        <f t="shared" ref="GWI65" si="10856">(GWI59-GWI61)*$C$64*$C$65</f>
        <v>0</v>
      </c>
      <c r="GWK65" s="1678">
        <f t="shared" ref="GWK65" si="10857">(GWK59-GWK61)*$C$64*$C$65</f>
        <v>0</v>
      </c>
      <c r="GWM65" s="1678">
        <f t="shared" ref="GWM65" si="10858">(GWM59-GWM61)*$C$64*$C$65</f>
        <v>0</v>
      </c>
      <c r="GWO65" s="1678">
        <f t="shared" ref="GWO65" si="10859">(GWO59-GWO61)*$C$64*$C$65</f>
        <v>0</v>
      </c>
      <c r="GWQ65" s="1678">
        <f t="shared" ref="GWQ65" si="10860">(GWQ59-GWQ61)*$C$64*$C$65</f>
        <v>0</v>
      </c>
      <c r="GWS65" s="1678">
        <f t="shared" ref="GWS65" si="10861">(GWS59-GWS61)*$C$64*$C$65</f>
        <v>0</v>
      </c>
      <c r="GWU65" s="1678">
        <f t="shared" ref="GWU65" si="10862">(GWU59-GWU61)*$C$64*$C$65</f>
        <v>0</v>
      </c>
      <c r="GWW65" s="1678">
        <f t="shared" ref="GWW65" si="10863">(GWW59-GWW61)*$C$64*$C$65</f>
        <v>0</v>
      </c>
      <c r="GWY65" s="1678">
        <f t="shared" ref="GWY65" si="10864">(GWY59-GWY61)*$C$64*$C$65</f>
        <v>0</v>
      </c>
      <c r="GXA65" s="1678">
        <f t="shared" ref="GXA65" si="10865">(GXA59-GXA61)*$C$64*$C$65</f>
        <v>0</v>
      </c>
      <c r="GXC65" s="1678">
        <f t="shared" ref="GXC65" si="10866">(GXC59-GXC61)*$C$64*$C$65</f>
        <v>0</v>
      </c>
      <c r="GXE65" s="1678">
        <f t="shared" ref="GXE65" si="10867">(GXE59-GXE61)*$C$64*$C$65</f>
        <v>0</v>
      </c>
      <c r="GXG65" s="1678">
        <f t="shared" ref="GXG65" si="10868">(GXG59-GXG61)*$C$64*$C$65</f>
        <v>0</v>
      </c>
      <c r="GXI65" s="1678">
        <f t="shared" ref="GXI65" si="10869">(GXI59-GXI61)*$C$64*$C$65</f>
        <v>0</v>
      </c>
      <c r="GXK65" s="1678">
        <f t="shared" ref="GXK65" si="10870">(GXK59-GXK61)*$C$64*$C$65</f>
        <v>0</v>
      </c>
      <c r="GXM65" s="1678">
        <f t="shared" ref="GXM65" si="10871">(GXM59-GXM61)*$C$64*$C$65</f>
        <v>0</v>
      </c>
      <c r="GXO65" s="1678">
        <f t="shared" ref="GXO65" si="10872">(GXO59-GXO61)*$C$64*$C$65</f>
        <v>0</v>
      </c>
      <c r="GXQ65" s="1678">
        <f t="shared" ref="GXQ65" si="10873">(GXQ59-GXQ61)*$C$64*$C$65</f>
        <v>0</v>
      </c>
      <c r="GXS65" s="1678">
        <f t="shared" ref="GXS65" si="10874">(GXS59-GXS61)*$C$64*$C$65</f>
        <v>0</v>
      </c>
      <c r="GXU65" s="1678">
        <f t="shared" ref="GXU65" si="10875">(GXU59-GXU61)*$C$64*$C$65</f>
        <v>0</v>
      </c>
      <c r="GXW65" s="1678">
        <f t="shared" ref="GXW65" si="10876">(GXW59-GXW61)*$C$64*$C$65</f>
        <v>0</v>
      </c>
      <c r="GXY65" s="1678">
        <f t="shared" ref="GXY65" si="10877">(GXY59-GXY61)*$C$64*$C$65</f>
        <v>0</v>
      </c>
      <c r="GYA65" s="1678">
        <f t="shared" ref="GYA65" si="10878">(GYA59-GYA61)*$C$64*$C$65</f>
        <v>0</v>
      </c>
      <c r="GYC65" s="1678">
        <f t="shared" ref="GYC65" si="10879">(GYC59-GYC61)*$C$64*$C$65</f>
        <v>0</v>
      </c>
      <c r="GYE65" s="1678">
        <f t="shared" ref="GYE65" si="10880">(GYE59-GYE61)*$C$64*$C$65</f>
        <v>0</v>
      </c>
      <c r="GYG65" s="1678">
        <f t="shared" ref="GYG65" si="10881">(GYG59-GYG61)*$C$64*$C$65</f>
        <v>0</v>
      </c>
      <c r="GYI65" s="1678">
        <f t="shared" ref="GYI65" si="10882">(GYI59-GYI61)*$C$64*$C$65</f>
        <v>0</v>
      </c>
      <c r="GYK65" s="1678">
        <f t="shared" ref="GYK65" si="10883">(GYK59-GYK61)*$C$64*$C$65</f>
        <v>0</v>
      </c>
      <c r="GYM65" s="1678">
        <f t="shared" ref="GYM65" si="10884">(GYM59-GYM61)*$C$64*$C$65</f>
        <v>0</v>
      </c>
      <c r="GYO65" s="1678">
        <f t="shared" ref="GYO65" si="10885">(GYO59-GYO61)*$C$64*$C$65</f>
        <v>0</v>
      </c>
      <c r="GYQ65" s="1678">
        <f t="shared" ref="GYQ65" si="10886">(GYQ59-GYQ61)*$C$64*$C$65</f>
        <v>0</v>
      </c>
      <c r="GYS65" s="1678">
        <f t="shared" ref="GYS65" si="10887">(GYS59-GYS61)*$C$64*$C$65</f>
        <v>0</v>
      </c>
      <c r="GYU65" s="1678">
        <f t="shared" ref="GYU65" si="10888">(GYU59-GYU61)*$C$64*$C$65</f>
        <v>0</v>
      </c>
      <c r="GYW65" s="1678">
        <f t="shared" ref="GYW65" si="10889">(GYW59-GYW61)*$C$64*$C$65</f>
        <v>0</v>
      </c>
      <c r="GYY65" s="1678">
        <f t="shared" ref="GYY65" si="10890">(GYY59-GYY61)*$C$64*$C$65</f>
        <v>0</v>
      </c>
      <c r="GZA65" s="1678">
        <f t="shared" ref="GZA65" si="10891">(GZA59-GZA61)*$C$64*$C$65</f>
        <v>0</v>
      </c>
      <c r="GZC65" s="1678">
        <f t="shared" ref="GZC65" si="10892">(GZC59-GZC61)*$C$64*$C$65</f>
        <v>0</v>
      </c>
      <c r="GZE65" s="1678">
        <f t="shared" ref="GZE65" si="10893">(GZE59-GZE61)*$C$64*$C$65</f>
        <v>0</v>
      </c>
      <c r="GZG65" s="1678">
        <f t="shared" ref="GZG65" si="10894">(GZG59-GZG61)*$C$64*$C$65</f>
        <v>0</v>
      </c>
      <c r="GZI65" s="1678">
        <f t="shared" ref="GZI65" si="10895">(GZI59-GZI61)*$C$64*$C$65</f>
        <v>0</v>
      </c>
      <c r="GZK65" s="1678">
        <f t="shared" ref="GZK65" si="10896">(GZK59-GZK61)*$C$64*$C$65</f>
        <v>0</v>
      </c>
      <c r="GZM65" s="1678">
        <f t="shared" ref="GZM65" si="10897">(GZM59-GZM61)*$C$64*$C$65</f>
        <v>0</v>
      </c>
      <c r="GZO65" s="1678">
        <f t="shared" ref="GZO65" si="10898">(GZO59-GZO61)*$C$64*$C$65</f>
        <v>0</v>
      </c>
      <c r="GZQ65" s="1678">
        <f t="shared" ref="GZQ65" si="10899">(GZQ59-GZQ61)*$C$64*$C$65</f>
        <v>0</v>
      </c>
      <c r="GZS65" s="1678">
        <f t="shared" ref="GZS65" si="10900">(GZS59-GZS61)*$C$64*$C$65</f>
        <v>0</v>
      </c>
      <c r="GZU65" s="1678">
        <f t="shared" ref="GZU65" si="10901">(GZU59-GZU61)*$C$64*$C$65</f>
        <v>0</v>
      </c>
      <c r="GZW65" s="1678">
        <f t="shared" ref="GZW65" si="10902">(GZW59-GZW61)*$C$64*$C$65</f>
        <v>0</v>
      </c>
      <c r="GZY65" s="1678">
        <f t="shared" ref="GZY65" si="10903">(GZY59-GZY61)*$C$64*$C$65</f>
        <v>0</v>
      </c>
      <c r="HAA65" s="1678">
        <f t="shared" ref="HAA65" si="10904">(HAA59-HAA61)*$C$64*$C$65</f>
        <v>0</v>
      </c>
      <c r="HAC65" s="1678">
        <f t="shared" ref="HAC65" si="10905">(HAC59-HAC61)*$C$64*$C$65</f>
        <v>0</v>
      </c>
      <c r="HAE65" s="1678">
        <f t="shared" ref="HAE65" si="10906">(HAE59-HAE61)*$C$64*$C$65</f>
        <v>0</v>
      </c>
      <c r="HAG65" s="1678">
        <f t="shared" ref="HAG65" si="10907">(HAG59-HAG61)*$C$64*$C$65</f>
        <v>0</v>
      </c>
      <c r="HAI65" s="1678">
        <f t="shared" ref="HAI65" si="10908">(HAI59-HAI61)*$C$64*$C$65</f>
        <v>0</v>
      </c>
      <c r="HAK65" s="1678">
        <f t="shared" ref="HAK65" si="10909">(HAK59-HAK61)*$C$64*$C$65</f>
        <v>0</v>
      </c>
      <c r="HAM65" s="1678">
        <f t="shared" ref="HAM65" si="10910">(HAM59-HAM61)*$C$64*$C$65</f>
        <v>0</v>
      </c>
      <c r="HAO65" s="1678">
        <f t="shared" ref="HAO65" si="10911">(HAO59-HAO61)*$C$64*$C$65</f>
        <v>0</v>
      </c>
      <c r="HAQ65" s="1678">
        <f t="shared" ref="HAQ65" si="10912">(HAQ59-HAQ61)*$C$64*$C$65</f>
        <v>0</v>
      </c>
      <c r="HAS65" s="1678">
        <f t="shared" ref="HAS65" si="10913">(HAS59-HAS61)*$C$64*$C$65</f>
        <v>0</v>
      </c>
      <c r="HAU65" s="1678">
        <f t="shared" ref="HAU65" si="10914">(HAU59-HAU61)*$C$64*$C$65</f>
        <v>0</v>
      </c>
      <c r="HAW65" s="1678">
        <f t="shared" ref="HAW65" si="10915">(HAW59-HAW61)*$C$64*$C$65</f>
        <v>0</v>
      </c>
      <c r="HAY65" s="1678">
        <f t="shared" ref="HAY65" si="10916">(HAY59-HAY61)*$C$64*$C$65</f>
        <v>0</v>
      </c>
      <c r="HBA65" s="1678">
        <f t="shared" ref="HBA65" si="10917">(HBA59-HBA61)*$C$64*$C$65</f>
        <v>0</v>
      </c>
      <c r="HBC65" s="1678">
        <f t="shared" ref="HBC65" si="10918">(HBC59-HBC61)*$C$64*$C$65</f>
        <v>0</v>
      </c>
      <c r="HBE65" s="1678">
        <f t="shared" ref="HBE65" si="10919">(HBE59-HBE61)*$C$64*$C$65</f>
        <v>0</v>
      </c>
      <c r="HBG65" s="1678">
        <f t="shared" ref="HBG65" si="10920">(HBG59-HBG61)*$C$64*$C$65</f>
        <v>0</v>
      </c>
      <c r="HBI65" s="1678">
        <f t="shared" ref="HBI65" si="10921">(HBI59-HBI61)*$C$64*$C$65</f>
        <v>0</v>
      </c>
      <c r="HBK65" s="1678">
        <f t="shared" ref="HBK65" si="10922">(HBK59-HBK61)*$C$64*$C$65</f>
        <v>0</v>
      </c>
      <c r="HBM65" s="1678">
        <f t="shared" ref="HBM65" si="10923">(HBM59-HBM61)*$C$64*$C$65</f>
        <v>0</v>
      </c>
      <c r="HBO65" s="1678">
        <f t="shared" ref="HBO65" si="10924">(HBO59-HBO61)*$C$64*$C$65</f>
        <v>0</v>
      </c>
      <c r="HBQ65" s="1678">
        <f t="shared" ref="HBQ65" si="10925">(HBQ59-HBQ61)*$C$64*$C$65</f>
        <v>0</v>
      </c>
      <c r="HBS65" s="1678">
        <f t="shared" ref="HBS65" si="10926">(HBS59-HBS61)*$C$64*$C$65</f>
        <v>0</v>
      </c>
      <c r="HBU65" s="1678">
        <f t="shared" ref="HBU65" si="10927">(HBU59-HBU61)*$C$64*$C$65</f>
        <v>0</v>
      </c>
      <c r="HBW65" s="1678">
        <f t="shared" ref="HBW65" si="10928">(HBW59-HBW61)*$C$64*$C$65</f>
        <v>0</v>
      </c>
      <c r="HBY65" s="1678">
        <f t="shared" ref="HBY65" si="10929">(HBY59-HBY61)*$C$64*$C$65</f>
        <v>0</v>
      </c>
      <c r="HCA65" s="1678">
        <f t="shared" ref="HCA65" si="10930">(HCA59-HCA61)*$C$64*$C$65</f>
        <v>0</v>
      </c>
      <c r="HCC65" s="1678">
        <f t="shared" ref="HCC65" si="10931">(HCC59-HCC61)*$C$64*$C$65</f>
        <v>0</v>
      </c>
      <c r="HCE65" s="1678">
        <f t="shared" ref="HCE65" si="10932">(HCE59-HCE61)*$C$64*$C$65</f>
        <v>0</v>
      </c>
      <c r="HCG65" s="1678">
        <f t="shared" ref="HCG65" si="10933">(HCG59-HCG61)*$C$64*$C$65</f>
        <v>0</v>
      </c>
      <c r="HCI65" s="1678">
        <f t="shared" ref="HCI65" si="10934">(HCI59-HCI61)*$C$64*$C$65</f>
        <v>0</v>
      </c>
      <c r="HCK65" s="1678">
        <f t="shared" ref="HCK65" si="10935">(HCK59-HCK61)*$C$64*$C$65</f>
        <v>0</v>
      </c>
      <c r="HCM65" s="1678">
        <f t="shared" ref="HCM65" si="10936">(HCM59-HCM61)*$C$64*$C$65</f>
        <v>0</v>
      </c>
      <c r="HCO65" s="1678">
        <f t="shared" ref="HCO65" si="10937">(HCO59-HCO61)*$C$64*$C$65</f>
        <v>0</v>
      </c>
      <c r="HCQ65" s="1678">
        <f t="shared" ref="HCQ65" si="10938">(HCQ59-HCQ61)*$C$64*$C$65</f>
        <v>0</v>
      </c>
      <c r="HCS65" s="1678">
        <f t="shared" ref="HCS65" si="10939">(HCS59-HCS61)*$C$64*$C$65</f>
        <v>0</v>
      </c>
      <c r="HCU65" s="1678">
        <f t="shared" ref="HCU65" si="10940">(HCU59-HCU61)*$C$64*$C$65</f>
        <v>0</v>
      </c>
      <c r="HCW65" s="1678">
        <f t="shared" ref="HCW65" si="10941">(HCW59-HCW61)*$C$64*$C$65</f>
        <v>0</v>
      </c>
      <c r="HCY65" s="1678">
        <f t="shared" ref="HCY65" si="10942">(HCY59-HCY61)*$C$64*$C$65</f>
        <v>0</v>
      </c>
      <c r="HDA65" s="1678">
        <f t="shared" ref="HDA65" si="10943">(HDA59-HDA61)*$C$64*$C$65</f>
        <v>0</v>
      </c>
      <c r="HDC65" s="1678">
        <f t="shared" ref="HDC65" si="10944">(HDC59-HDC61)*$C$64*$C$65</f>
        <v>0</v>
      </c>
      <c r="HDE65" s="1678">
        <f t="shared" ref="HDE65" si="10945">(HDE59-HDE61)*$C$64*$C$65</f>
        <v>0</v>
      </c>
      <c r="HDG65" s="1678">
        <f t="shared" ref="HDG65" si="10946">(HDG59-HDG61)*$C$64*$C$65</f>
        <v>0</v>
      </c>
      <c r="HDI65" s="1678">
        <f t="shared" ref="HDI65" si="10947">(HDI59-HDI61)*$C$64*$C$65</f>
        <v>0</v>
      </c>
      <c r="HDK65" s="1678">
        <f t="shared" ref="HDK65" si="10948">(HDK59-HDK61)*$C$64*$C$65</f>
        <v>0</v>
      </c>
      <c r="HDM65" s="1678">
        <f t="shared" ref="HDM65" si="10949">(HDM59-HDM61)*$C$64*$C$65</f>
        <v>0</v>
      </c>
      <c r="HDO65" s="1678">
        <f t="shared" ref="HDO65" si="10950">(HDO59-HDO61)*$C$64*$C$65</f>
        <v>0</v>
      </c>
      <c r="HDQ65" s="1678">
        <f t="shared" ref="HDQ65" si="10951">(HDQ59-HDQ61)*$C$64*$C$65</f>
        <v>0</v>
      </c>
      <c r="HDS65" s="1678">
        <f t="shared" ref="HDS65" si="10952">(HDS59-HDS61)*$C$64*$C$65</f>
        <v>0</v>
      </c>
      <c r="HDU65" s="1678">
        <f t="shared" ref="HDU65" si="10953">(HDU59-HDU61)*$C$64*$C$65</f>
        <v>0</v>
      </c>
      <c r="HDW65" s="1678">
        <f t="shared" ref="HDW65" si="10954">(HDW59-HDW61)*$C$64*$C$65</f>
        <v>0</v>
      </c>
      <c r="HDY65" s="1678">
        <f t="shared" ref="HDY65" si="10955">(HDY59-HDY61)*$C$64*$C$65</f>
        <v>0</v>
      </c>
      <c r="HEA65" s="1678">
        <f t="shared" ref="HEA65" si="10956">(HEA59-HEA61)*$C$64*$C$65</f>
        <v>0</v>
      </c>
      <c r="HEC65" s="1678">
        <f t="shared" ref="HEC65" si="10957">(HEC59-HEC61)*$C$64*$C$65</f>
        <v>0</v>
      </c>
      <c r="HEE65" s="1678">
        <f t="shared" ref="HEE65" si="10958">(HEE59-HEE61)*$C$64*$C$65</f>
        <v>0</v>
      </c>
      <c r="HEG65" s="1678">
        <f t="shared" ref="HEG65" si="10959">(HEG59-HEG61)*$C$64*$C$65</f>
        <v>0</v>
      </c>
      <c r="HEI65" s="1678">
        <f t="shared" ref="HEI65" si="10960">(HEI59-HEI61)*$C$64*$C$65</f>
        <v>0</v>
      </c>
      <c r="HEK65" s="1678">
        <f t="shared" ref="HEK65" si="10961">(HEK59-HEK61)*$C$64*$C$65</f>
        <v>0</v>
      </c>
      <c r="HEM65" s="1678">
        <f t="shared" ref="HEM65" si="10962">(HEM59-HEM61)*$C$64*$C$65</f>
        <v>0</v>
      </c>
      <c r="HEO65" s="1678">
        <f t="shared" ref="HEO65" si="10963">(HEO59-HEO61)*$C$64*$C$65</f>
        <v>0</v>
      </c>
      <c r="HEQ65" s="1678">
        <f t="shared" ref="HEQ65" si="10964">(HEQ59-HEQ61)*$C$64*$C$65</f>
        <v>0</v>
      </c>
      <c r="HES65" s="1678">
        <f t="shared" ref="HES65" si="10965">(HES59-HES61)*$C$64*$C$65</f>
        <v>0</v>
      </c>
      <c r="HEU65" s="1678">
        <f t="shared" ref="HEU65" si="10966">(HEU59-HEU61)*$C$64*$C$65</f>
        <v>0</v>
      </c>
      <c r="HEW65" s="1678">
        <f t="shared" ref="HEW65" si="10967">(HEW59-HEW61)*$C$64*$C$65</f>
        <v>0</v>
      </c>
      <c r="HEY65" s="1678">
        <f t="shared" ref="HEY65" si="10968">(HEY59-HEY61)*$C$64*$C$65</f>
        <v>0</v>
      </c>
      <c r="HFA65" s="1678">
        <f t="shared" ref="HFA65" si="10969">(HFA59-HFA61)*$C$64*$C$65</f>
        <v>0</v>
      </c>
      <c r="HFC65" s="1678">
        <f t="shared" ref="HFC65" si="10970">(HFC59-HFC61)*$C$64*$C$65</f>
        <v>0</v>
      </c>
      <c r="HFE65" s="1678">
        <f t="shared" ref="HFE65" si="10971">(HFE59-HFE61)*$C$64*$C$65</f>
        <v>0</v>
      </c>
      <c r="HFG65" s="1678">
        <f t="shared" ref="HFG65" si="10972">(HFG59-HFG61)*$C$64*$C$65</f>
        <v>0</v>
      </c>
      <c r="HFI65" s="1678">
        <f t="shared" ref="HFI65" si="10973">(HFI59-HFI61)*$C$64*$C$65</f>
        <v>0</v>
      </c>
      <c r="HFK65" s="1678">
        <f t="shared" ref="HFK65" si="10974">(HFK59-HFK61)*$C$64*$C$65</f>
        <v>0</v>
      </c>
      <c r="HFM65" s="1678">
        <f t="shared" ref="HFM65" si="10975">(HFM59-HFM61)*$C$64*$C$65</f>
        <v>0</v>
      </c>
      <c r="HFO65" s="1678">
        <f t="shared" ref="HFO65" si="10976">(HFO59-HFO61)*$C$64*$C$65</f>
        <v>0</v>
      </c>
      <c r="HFQ65" s="1678">
        <f t="shared" ref="HFQ65" si="10977">(HFQ59-HFQ61)*$C$64*$C$65</f>
        <v>0</v>
      </c>
      <c r="HFS65" s="1678">
        <f t="shared" ref="HFS65" si="10978">(HFS59-HFS61)*$C$64*$C$65</f>
        <v>0</v>
      </c>
      <c r="HFU65" s="1678">
        <f t="shared" ref="HFU65" si="10979">(HFU59-HFU61)*$C$64*$C$65</f>
        <v>0</v>
      </c>
      <c r="HFW65" s="1678">
        <f t="shared" ref="HFW65" si="10980">(HFW59-HFW61)*$C$64*$C$65</f>
        <v>0</v>
      </c>
      <c r="HFY65" s="1678">
        <f t="shared" ref="HFY65" si="10981">(HFY59-HFY61)*$C$64*$C$65</f>
        <v>0</v>
      </c>
      <c r="HGA65" s="1678">
        <f t="shared" ref="HGA65" si="10982">(HGA59-HGA61)*$C$64*$C$65</f>
        <v>0</v>
      </c>
      <c r="HGC65" s="1678">
        <f t="shared" ref="HGC65" si="10983">(HGC59-HGC61)*$C$64*$C$65</f>
        <v>0</v>
      </c>
      <c r="HGE65" s="1678">
        <f t="shared" ref="HGE65" si="10984">(HGE59-HGE61)*$C$64*$C$65</f>
        <v>0</v>
      </c>
      <c r="HGG65" s="1678">
        <f t="shared" ref="HGG65" si="10985">(HGG59-HGG61)*$C$64*$C$65</f>
        <v>0</v>
      </c>
      <c r="HGI65" s="1678">
        <f t="shared" ref="HGI65" si="10986">(HGI59-HGI61)*$C$64*$C$65</f>
        <v>0</v>
      </c>
      <c r="HGK65" s="1678">
        <f t="shared" ref="HGK65" si="10987">(HGK59-HGK61)*$C$64*$C$65</f>
        <v>0</v>
      </c>
      <c r="HGM65" s="1678">
        <f t="shared" ref="HGM65" si="10988">(HGM59-HGM61)*$C$64*$C$65</f>
        <v>0</v>
      </c>
      <c r="HGO65" s="1678">
        <f t="shared" ref="HGO65" si="10989">(HGO59-HGO61)*$C$64*$C$65</f>
        <v>0</v>
      </c>
      <c r="HGQ65" s="1678">
        <f t="shared" ref="HGQ65" si="10990">(HGQ59-HGQ61)*$C$64*$C$65</f>
        <v>0</v>
      </c>
      <c r="HGS65" s="1678">
        <f t="shared" ref="HGS65" si="10991">(HGS59-HGS61)*$C$64*$C$65</f>
        <v>0</v>
      </c>
      <c r="HGU65" s="1678">
        <f t="shared" ref="HGU65" si="10992">(HGU59-HGU61)*$C$64*$C$65</f>
        <v>0</v>
      </c>
      <c r="HGW65" s="1678">
        <f t="shared" ref="HGW65" si="10993">(HGW59-HGW61)*$C$64*$C$65</f>
        <v>0</v>
      </c>
      <c r="HGY65" s="1678">
        <f t="shared" ref="HGY65" si="10994">(HGY59-HGY61)*$C$64*$C$65</f>
        <v>0</v>
      </c>
      <c r="HHA65" s="1678">
        <f t="shared" ref="HHA65" si="10995">(HHA59-HHA61)*$C$64*$C$65</f>
        <v>0</v>
      </c>
      <c r="HHC65" s="1678">
        <f t="shared" ref="HHC65" si="10996">(HHC59-HHC61)*$C$64*$C$65</f>
        <v>0</v>
      </c>
      <c r="HHE65" s="1678">
        <f t="shared" ref="HHE65" si="10997">(HHE59-HHE61)*$C$64*$C$65</f>
        <v>0</v>
      </c>
      <c r="HHG65" s="1678">
        <f t="shared" ref="HHG65" si="10998">(HHG59-HHG61)*$C$64*$C$65</f>
        <v>0</v>
      </c>
      <c r="HHI65" s="1678">
        <f t="shared" ref="HHI65" si="10999">(HHI59-HHI61)*$C$64*$C$65</f>
        <v>0</v>
      </c>
      <c r="HHK65" s="1678">
        <f t="shared" ref="HHK65" si="11000">(HHK59-HHK61)*$C$64*$C$65</f>
        <v>0</v>
      </c>
      <c r="HHM65" s="1678">
        <f t="shared" ref="HHM65" si="11001">(HHM59-HHM61)*$C$64*$C$65</f>
        <v>0</v>
      </c>
      <c r="HHO65" s="1678">
        <f t="shared" ref="HHO65" si="11002">(HHO59-HHO61)*$C$64*$C$65</f>
        <v>0</v>
      </c>
      <c r="HHQ65" s="1678">
        <f t="shared" ref="HHQ65" si="11003">(HHQ59-HHQ61)*$C$64*$C$65</f>
        <v>0</v>
      </c>
      <c r="HHS65" s="1678">
        <f t="shared" ref="HHS65" si="11004">(HHS59-HHS61)*$C$64*$C$65</f>
        <v>0</v>
      </c>
      <c r="HHU65" s="1678">
        <f t="shared" ref="HHU65" si="11005">(HHU59-HHU61)*$C$64*$C$65</f>
        <v>0</v>
      </c>
      <c r="HHW65" s="1678">
        <f t="shared" ref="HHW65" si="11006">(HHW59-HHW61)*$C$64*$C$65</f>
        <v>0</v>
      </c>
      <c r="HHY65" s="1678">
        <f t="shared" ref="HHY65" si="11007">(HHY59-HHY61)*$C$64*$C$65</f>
        <v>0</v>
      </c>
      <c r="HIA65" s="1678">
        <f t="shared" ref="HIA65" si="11008">(HIA59-HIA61)*$C$64*$C$65</f>
        <v>0</v>
      </c>
      <c r="HIC65" s="1678">
        <f t="shared" ref="HIC65" si="11009">(HIC59-HIC61)*$C$64*$C$65</f>
        <v>0</v>
      </c>
      <c r="HIE65" s="1678">
        <f t="shared" ref="HIE65" si="11010">(HIE59-HIE61)*$C$64*$C$65</f>
        <v>0</v>
      </c>
      <c r="HIG65" s="1678">
        <f t="shared" ref="HIG65" si="11011">(HIG59-HIG61)*$C$64*$C$65</f>
        <v>0</v>
      </c>
      <c r="HII65" s="1678">
        <f t="shared" ref="HII65" si="11012">(HII59-HII61)*$C$64*$C$65</f>
        <v>0</v>
      </c>
      <c r="HIK65" s="1678">
        <f t="shared" ref="HIK65" si="11013">(HIK59-HIK61)*$C$64*$C$65</f>
        <v>0</v>
      </c>
      <c r="HIM65" s="1678">
        <f t="shared" ref="HIM65" si="11014">(HIM59-HIM61)*$C$64*$C$65</f>
        <v>0</v>
      </c>
      <c r="HIO65" s="1678">
        <f t="shared" ref="HIO65" si="11015">(HIO59-HIO61)*$C$64*$C$65</f>
        <v>0</v>
      </c>
      <c r="HIQ65" s="1678">
        <f t="shared" ref="HIQ65" si="11016">(HIQ59-HIQ61)*$C$64*$C$65</f>
        <v>0</v>
      </c>
      <c r="HIS65" s="1678">
        <f t="shared" ref="HIS65" si="11017">(HIS59-HIS61)*$C$64*$C$65</f>
        <v>0</v>
      </c>
      <c r="HIU65" s="1678">
        <f t="shared" ref="HIU65" si="11018">(HIU59-HIU61)*$C$64*$C$65</f>
        <v>0</v>
      </c>
      <c r="HIW65" s="1678">
        <f t="shared" ref="HIW65" si="11019">(HIW59-HIW61)*$C$64*$C$65</f>
        <v>0</v>
      </c>
      <c r="HIY65" s="1678">
        <f t="shared" ref="HIY65" si="11020">(HIY59-HIY61)*$C$64*$C$65</f>
        <v>0</v>
      </c>
      <c r="HJA65" s="1678">
        <f t="shared" ref="HJA65" si="11021">(HJA59-HJA61)*$C$64*$C$65</f>
        <v>0</v>
      </c>
      <c r="HJC65" s="1678">
        <f t="shared" ref="HJC65" si="11022">(HJC59-HJC61)*$C$64*$C$65</f>
        <v>0</v>
      </c>
      <c r="HJE65" s="1678">
        <f t="shared" ref="HJE65" si="11023">(HJE59-HJE61)*$C$64*$C$65</f>
        <v>0</v>
      </c>
      <c r="HJG65" s="1678">
        <f t="shared" ref="HJG65" si="11024">(HJG59-HJG61)*$C$64*$C$65</f>
        <v>0</v>
      </c>
      <c r="HJI65" s="1678">
        <f t="shared" ref="HJI65" si="11025">(HJI59-HJI61)*$C$64*$C$65</f>
        <v>0</v>
      </c>
      <c r="HJK65" s="1678">
        <f t="shared" ref="HJK65" si="11026">(HJK59-HJK61)*$C$64*$C$65</f>
        <v>0</v>
      </c>
      <c r="HJM65" s="1678">
        <f t="shared" ref="HJM65" si="11027">(HJM59-HJM61)*$C$64*$C$65</f>
        <v>0</v>
      </c>
      <c r="HJO65" s="1678">
        <f t="shared" ref="HJO65" si="11028">(HJO59-HJO61)*$C$64*$C$65</f>
        <v>0</v>
      </c>
      <c r="HJQ65" s="1678">
        <f t="shared" ref="HJQ65" si="11029">(HJQ59-HJQ61)*$C$64*$C$65</f>
        <v>0</v>
      </c>
      <c r="HJS65" s="1678">
        <f t="shared" ref="HJS65" si="11030">(HJS59-HJS61)*$C$64*$C$65</f>
        <v>0</v>
      </c>
      <c r="HJU65" s="1678">
        <f t="shared" ref="HJU65" si="11031">(HJU59-HJU61)*$C$64*$C$65</f>
        <v>0</v>
      </c>
      <c r="HJW65" s="1678">
        <f t="shared" ref="HJW65" si="11032">(HJW59-HJW61)*$C$64*$C$65</f>
        <v>0</v>
      </c>
      <c r="HJY65" s="1678">
        <f t="shared" ref="HJY65" si="11033">(HJY59-HJY61)*$C$64*$C$65</f>
        <v>0</v>
      </c>
      <c r="HKA65" s="1678">
        <f t="shared" ref="HKA65" si="11034">(HKA59-HKA61)*$C$64*$C$65</f>
        <v>0</v>
      </c>
      <c r="HKC65" s="1678">
        <f t="shared" ref="HKC65" si="11035">(HKC59-HKC61)*$C$64*$C$65</f>
        <v>0</v>
      </c>
      <c r="HKE65" s="1678">
        <f t="shared" ref="HKE65" si="11036">(HKE59-HKE61)*$C$64*$C$65</f>
        <v>0</v>
      </c>
      <c r="HKG65" s="1678">
        <f t="shared" ref="HKG65" si="11037">(HKG59-HKG61)*$C$64*$C$65</f>
        <v>0</v>
      </c>
      <c r="HKI65" s="1678">
        <f t="shared" ref="HKI65" si="11038">(HKI59-HKI61)*$C$64*$C$65</f>
        <v>0</v>
      </c>
      <c r="HKK65" s="1678">
        <f t="shared" ref="HKK65" si="11039">(HKK59-HKK61)*$C$64*$C$65</f>
        <v>0</v>
      </c>
      <c r="HKM65" s="1678">
        <f t="shared" ref="HKM65" si="11040">(HKM59-HKM61)*$C$64*$C$65</f>
        <v>0</v>
      </c>
      <c r="HKO65" s="1678">
        <f t="shared" ref="HKO65" si="11041">(HKO59-HKO61)*$C$64*$C$65</f>
        <v>0</v>
      </c>
      <c r="HKQ65" s="1678">
        <f t="shared" ref="HKQ65" si="11042">(HKQ59-HKQ61)*$C$64*$C$65</f>
        <v>0</v>
      </c>
      <c r="HKS65" s="1678">
        <f t="shared" ref="HKS65" si="11043">(HKS59-HKS61)*$C$64*$C$65</f>
        <v>0</v>
      </c>
      <c r="HKU65" s="1678">
        <f t="shared" ref="HKU65" si="11044">(HKU59-HKU61)*$C$64*$C$65</f>
        <v>0</v>
      </c>
      <c r="HKW65" s="1678">
        <f t="shared" ref="HKW65" si="11045">(HKW59-HKW61)*$C$64*$C$65</f>
        <v>0</v>
      </c>
      <c r="HKY65" s="1678">
        <f t="shared" ref="HKY65" si="11046">(HKY59-HKY61)*$C$64*$C$65</f>
        <v>0</v>
      </c>
      <c r="HLA65" s="1678">
        <f t="shared" ref="HLA65" si="11047">(HLA59-HLA61)*$C$64*$C$65</f>
        <v>0</v>
      </c>
      <c r="HLC65" s="1678">
        <f t="shared" ref="HLC65" si="11048">(HLC59-HLC61)*$C$64*$C$65</f>
        <v>0</v>
      </c>
      <c r="HLE65" s="1678">
        <f t="shared" ref="HLE65" si="11049">(HLE59-HLE61)*$C$64*$C$65</f>
        <v>0</v>
      </c>
      <c r="HLG65" s="1678">
        <f t="shared" ref="HLG65" si="11050">(HLG59-HLG61)*$C$64*$C$65</f>
        <v>0</v>
      </c>
      <c r="HLI65" s="1678">
        <f t="shared" ref="HLI65" si="11051">(HLI59-HLI61)*$C$64*$C$65</f>
        <v>0</v>
      </c>
      <c r="HLK65" s="1678">
        <f t="shared" ref="HLK65" si="11052">(HLK59-HLK61)*$C$64*$C$65</f>
        <v>0</v>
      </c>
      <c r="HLM65" s="1678">
        <f t="shared" ref="HLM65" si="11053">(HLM59-HLM61)*$C$64*$C$65</f>
        <v>0</v>
      </c>
      <c r="HLO65" s="1678">
        <f t="shared" ref="HLO65" si="11054">(HLO59-HLO61)*$C$64*$C$65</f>
        <v>0</v>
      </c>
      <c r="HLQ65" s="1678">
        <f t="shared" ref="HLQ65" si="11055">(HLQ59-HLQ61)*$C$64*$C$65</f>
        <v>0</v>
      </c>
      <c r="HLS65" s="1678">
        <f t="shared" ref="HLS65" si="11056">(HLS59-HLS61)*$C$64*$C$65</f>
        <v>0</v>
      </c>
      <c r="HLU65" s="1678">
        <f t="shared" ref="HLU65" si="11057">(HLU59-HLU61)*$C$64*$C$65</f>
        <v>0</v>
      </c>
      <c r="HLW65" s="1678">
        <f t="shared" ref="HLW65" si="11058">(HLW59-HLW61)*$C$64*$C$65</f>
        <v>0</v>
      </c>
      <c r="HLY65" s="1678">
        <f t="shared" ref="HLY65" si="11059">(HLY59-HLY61)*$C$64*$C$65</f>
        <v>0</v>
      </c>
      <c r="HMA65" s="1678">
        <f t="shared" ref="HMA65" si="11060">(HMA59-HMA61)*$C$64*$C$65</f>
        <v>0</v>
      </c>
      <c r="HMC65" s="1678">
        <f t="shared" ref="HMC65" si="11061">(HMC59-HMC61)*$C$64*$C$65</f>
        <v>0</v>
      </c>
      <c r="HME65" s="1678">
        <f t="shared" ref="HME65" si="11062">(HME59-HME61)*$C$64*$C$65</f>
        <v>0</v>
      </c>
      <c r="HMG65" s="1678">
        <f t="shared" ref="HMG65" si="11063">(HMG59-HMG61)*$C$64*$C$65</f>
        <v>0</v>
      </c>
      <c r="HMI65" s="1678">
        <f t="shared" ref="HMI65" si="11064">(HMI59-HMI61)*$C$64*$C$65</f>
        <v>0</v>
      </c>
      <c r="HMK65" s="1678">
        <f t="shared" ref="HMK65" si="11065">(HMK59-HMK61)*$C$64*$C$65</f>
        <v>0</v>
      </c>
      <c r="HMM65" s="1678">
        <f t="shared" ref="HMM65" si="11066">(HMM59-HMM61)*$C$64*$C$65</f>
        <v>0</v>
      </c>
      <c r="HMO65" s="1678">
        <f t="shared" ref="HMO65" si="11067">(HMO59-HMO61)*$C$64*$C$65</f>
        <v>0</v>
      </c>
      <c r="HMQ65" s="1678">
        <f t="shared" ref="HMQ65" si="11068">(HMQ59-HMQ61)*$C$64*$C$65</f>
        <v>0</v>
      </c>
      <c r="HMS65" s="1678">
        <f t="shared" ref="HMS65" si="11069">(HMS59-HMS61)*$C$64*$C$65</f>
        <v>0</v>
      </c>
      <c r="HMU65" s="1678">
        <f t="shared" ref="HMU65" si="11070">(HMU59-HMU61)*$C$64*$C$65</f>
        <v>0</v>
      </c>
      <c r="HMW65" s="1678">
        <f t="shared" ref="HMW65" si="11071">(HMW59-HMW61)*$C$64*$C$65</f>
        <v>0</v>
      </c>
      <c r="HMY65" s="1678">
        <f t="shared" ref="HMY65" si="11072">(HMY59-HMY61)*$C$64*$C$65</f>
        <v>0</v>
      </c>
      <c r="HNA65" s="1678">
        <f t="shared" ref="HNA65" si="11073">(HNA59-HNA61)*$C$64*$C$65</f>
        <v>0</v>
      </c>
      <c r="HNC65" s="1678">
        <f t="shared" ref="HNC65" si="11074">(HNC59-HNC61)*$C$64*$C$65</f>
        <v>0</v>
      </c>
      <c r="HNE65" s="1678">
        <f t="shared" ref="HNE65" si="11075">(HNE59-HNE61)*$C$64*$C$65</f>
        <v>0</v>
      </c>
      <c r="HNG65" s="1678">
        <f t="shared" ref="HNG65" si="11076">(HNG59-HNG61)*$C$64*$C$65</f>
        <v>0</v>
      </c>
      <c r="HNI65" s="1678">
        <f t="shared" ref="HNI65" si="11077">(HNI59-HNI61)*$C$64*$C$65</f>
        <v>0</v>
      </c>
      <c r="HNK65" s="1678">
        <f t="shared" ref="HNK65" si="11078">(HNK59-HNK61)*$C$64*$C$65</f>
        <v>0</v>
      </c>
      <c r="HNM65" s="1678">
        <f t="shared" ref="HNM65" si="11079">(HNM59-HNM61)*$C$64*$C$65</f>
        <v>0</v>
      </c>
      <c r="HNO65" s="1678">
        <f t="shared" ref="HNO65" si="11080">(HNO59-HNO61)*$C$64*$C$65</f>
        <v>0</v>
      </c>
      <c r="HNQ65" s="1678">
        <f t="shared" ref="HNQ65" si="11081">(HNQ59-HNQ61)*$C$64*$C$65</f>
        <v>0</v>
      </c>
      <c r="HNS65" s="1678">
        <f t="shared" ref="HNS65" si="11082">(HNS59-HNS61)*$C$64*$C$65</f>
        <v>0</v>
      </c>
      <c r="HNU65" s="1678">
        <f t="shared" ref="HNU65" si="11083">(HNU59-HNU61)*$C$64*$C$65</f>
        <v>0</v>
      </c>
      <c r="HNW65" s="1678">
        <f t="shared" ref="HNW65" si="11084">(HNW59-HNW61)*$C$64*$C$65</f>
        <v>0</v>
      </c>
      <c r="HNY65" s="1678">
        <f t="shared" ref="HNY65" si="11085">(HNY59-HNY61)*$C$64*$C$65</f>
        <v>0</v>
      </c>
      <c r="HOA65" s="1678">
        <f t="shared" ref="HOA65" si="11086">(HOA59-HOA61)*$C$64*$C$65</f>
        <v>0</v>
      </c>
      <c r="HOC65" s="1678">
        <f t="shared" ref="HOC65" si="11087">(HOC59-HOC61)*$C$64*$C$65</f>
        <v>0</v>
      </c>
      <c r="HOE65" s="1678">
        <f t="shared" ref="HOE65" si="11088">(HOE59-HOE61)*$C$64*$C$65</f>
        <v>0</v>
      </c>
      <c r="HOG65" s="1678">
        <f t="shared" ref="HOG65" si="11089">(HOG59-HOG61)*$C$64*$C$65</f>
        <v>0</v>
      </c>
      <c r="HOI65" s="1678">
        <f t="shared" ref="HOI65" si="11090">(HOI59-HOI61)*$C$64*$C$65</f>
        <v>0</v>
      </c>
      <c r="HOK65" s="1678">
        <f t="shared" ref="HOK65" si="11091">(HOK59-HOK61)*$C$64*$C$65</f>
        <v>0</v>
      </c>
      <c r="HOM65" s="1678">
        <f t="shared" ref="HOM65" si="11092">(HOM59-HOM61)*$C$64*$C$65</f>
        <v>0</v>
      </c>
      <c r="HOO65" s="1678">
        <f t="shared" ref="HOO65" si="11093">(HOO59-HOO61)*$C$64*$C$65</f>
        <v>0</v>
      </c>
      <c r="HOQ65" s="1678">
        <f t="shared" ref="HOQ65" si="11094">(HOQ59-HOQ61)*$C$64*$C$65</f>
        <v>0</v>
      </c>
      <c r="HOS65" s="1678">
        <f t="shared" ref="HOS65" si="11095">(HOS59-HOS61)*$C$64*$C$65</f>
        <v>0</v>
      </c>
      <c r="HOU65" s="1678">
        <f t="shared" ref="HOU65" si="11096">(HOU59-HOU61)*$C$64*$C$65</f>
        <v>0</v>
      </c>
      <c r="HOW65" s="1678">
        <f t="shared" ref="HOW65" si="11097">(HOW59-HOW61)*$C$64*$C$65</f>
        <v>0</v>
      </c>
      <c r="HOY65" s="1678">
        <f t="shared" ref="HOY65" si="11098">(HOY59-HOY61)*$C$64*$C$65</f>
        <v>0</v>
      </c>
      <c r="HPA65" s="1678">
        <f t="shared" ref="HPA65" si="11099">(HPA59-HPA61)*$C$64*$C$65</f>
        <v>0</v>
      </c>
      <c r="HPC65" s="1678">
        <f t="shared" ref="HPC65" si="11100">(HPC59-HPC61)*$C$64*$C$65</f>
        <v>0</v>
      </c>
      <c r="HPE65" s="1678">
        <f t="shared" ref="HPE65" si="11101">(HPE59-HPE61)*$C$64*$C$65</f>
        <v>0</v>
      </c>
      <c r="HPG65" s="1678">
        <f t="shared" ref="HPG65" si="11102">(HPG59-HPG61)*$C$64*$C$65</f>
        <v>0</v>
      </c>
      <c r="HPI65" s="1678">
        <f t="shared" ref="HPI65" si="11103">(HPI59-HPI61)*$C$64*$C$65</f>
        <v>0</v>
      </c>
      <c r="HPK65" s="1678">
        <f t="shared" ref="HPK65" si="11104">(HPK59-HPK61)*$C$64*$C$65</f>
        <v>0</v>
      </c>
      <c r="HPM65" s="1678">
        <f t="shared" ref="HPM65" si="11105">(HPM59-HPM61)*$C$64*$C$65</f>
        <v>0</v>
      </c>
      <c r="HPO65" s="1678">
        <f t="shared" ref="HPO65" si="11106">(HPO59-HPO61)*$C$64*$C$65</f>
        <v>0</v>
      </c>
      <c r="HPQ65" s="1678">
        <f t="shared" ref="HPQ65" si="11107">(HPQ59-HPQ61)*$C$64*$C$65</f>
        <v>0</v>
      </c>
      <c r="HPS65" s="1678">
        <f t="shared" ref="HPS65" si="11108">(HPS59-HPS61)*$C$64*$C$65</f>
        <v>0</v>
      </c>
      <c r="HPU65" s="1678">
        <f t="shared" ref="HPU65" si="11109">(HPU59-HPU61)*$C$64*$C$65</f>
        <v>0</v>
      </c>
      <c r="HPW65" s="1678">
        <f t="shared" ref="HPW65" si="11110">(HPW59-HPW61)*$C$64*$C$65</f>
        <v>0</v>
      </c>
      <c r="HPY65" s="1678">
        <f t="shared" ref="HPY65" si="11111">(HPY59-HPY61)*$C$64*$C$65</f>
        <v>0</v>
      </c>
      <c r="HQA65" s="1678">
        <f t="shared" ref="HQA65" si="11112">(HQA59-HQA61)*$C$64*$C$65</f>
        <v>0</v>
      </c>
      <c r="HQC65" s="1678">
        <f t="shared" ref="HQC65" si="11113">(HQC59-HQC61)*$C$64*$C$65</f>
        <v>0</v>
      </c>
      <c r="HQE65" s="1678">
        <f t="shared" ref="HQE65" si="11114">(HQE59-HQE61)*$C$64*$C$65</f>
        <v>0</v>
      </c>
      <c r="HQG65" s="1678">
        <f t="shared" ref="HQG65" si="11115">(HQG59-HQG61)*$C$64*$C$65</f>
        <v>0</v>
      </c>
      <c r="HQI65" s="1678">
        <f t="shared" ref="HQI65" si="11116">(HQI59-HQI61)*$C$64*$C$65</f>
        <v>0</v>
      </c>
      <c r="HQK65" s="1678">
        <f t="shared" ref="HQK65" si="11117">(HQK59-HQK61)*$C$64*$C$65</f>
        <v>0</v>
      </c>
      <c r="HQM65" s="1678">
        <f t="shared" ref="HQM65" si="11118">(HQM59-HQM61)*$C$64*$C$65</f>
        <v>0</v>
      </c>
      <c r="HQO65" s="1678">
        <f t="shared" ref="HQO65" si="11119">(HQO59-HQO61)*$C$64*$C$65</f>
        <v>0</v>
      </c>
      <c r="HQQ65" s="1678">
        <f t="shared" ref="HQQ65" si="11120">(HQQ59-HQQ61)*$C$64*$C$65</f>
        <v>0</v>
      </c>
      <c r="HQS65" s="1678">
        <f t="shared" ref="HQS65" si="11121">(HQS59-HQS61)*$C$64*$C$65</f>
        <v>0</v>
      </c>
      <c r="HQU65" s="1678">
        <f t="shared" ref="HQU65" si="11122">(HQU59-HQU61)*$C$64*$C$65</f>
        <v>0</v>
      </c>
      <c r="HQW65" s="1678">
        <f t="shared" ref="HQW65" si="11123">(HQW59-HQW61)*$C$64*$C$65</f>
        <v>0</v>
      </c>
      <c r="HQY65" s="1678">
        <f t="shared" ref="HQY65" si="11124">(HQY59-HQY61)*$C$64*$C$65</f>
        <v>0</v>
      </c>
      <c r="HRA65" s="1678">
        <f t="shared" ref="HRA65" si="11125">(HRA59-HRA61)*$C$64*$C$65</f>
        <v>0</v>
      </c>
      <c r="HRC65" s="1678">
        <f t="shared" ref="HRC65" si="11126">(HRC59-HRC61)*$C$64*$C$65</f>
        <v>0</v>
      </c>
      <c r="HRE65" s="1678">
        <f t="shared" ref="HRE65" si="11127">(HRE59-HRE61)*$C$64*$C$65</f>
        <v>0</v>
      </c>
      <c r="HRG65" s="1678">
        <f t="shared" ref="HRG65" si="11128">(HRG59-HRG61)*$C$64*$C$65</f>
        <v>0</v>
      </c>
      <c r="HRI65" s="1678">
        <f t="shared" ref="HRI65" si="11129">(HRI59-HRI61)*$C$64*$C$65</f>
        <v>0</v>
      </c>
      <c r="HRK65" s="1678">
        <f t="shared" ref="HRK65" si="11130">(HRK59-HRK61)*$C$64*$C$65</f>
        <v>0</v>
      </c>
      <c r="HRM65" s="1678">
        <f t="shared" ref="HRM65" si="11131">(HRM59-HRM61)*$C$64*$C$65</f>
        <v>0</v>
      </c>
      <c r="HRO65" s="1678">
        <f t="shared" ref="HRO65" si="11132">(HRO59-HRO61)*$C$64*$C$65</f>
        <v>0</v>
      </c>
      <c r="HRQ65" s="1678">
        <f t="shared" ref="HRQ65" si="11133">(HRQ59-HRQ61)*$C$64*$C$65</f>
        <v>0</v>
      </c>
      <c r="HRS65" s="1678">
        <f t="shared" ref="HRS65" si="11134">(HRS59-HRS61)*$C$64*$C$65</f>
        <v>0</v>
      </c>
      <c r="HRU65" s="1678">
        <f t="shared" ref="HRU65" si="11135">(HRU59-HRU61)*$C$64*$C$65</f>
        <v>0</v>
      </c>
      <c r="HRW65" s="1678">
        <f t="shared" ref="HRW65" si="11136">(HRW59-HRW61)*$C$64*$C$65</f>
        <v>0</v>
      </c>
      <c r="HRY65" s="1678">
        <f t="shared" ref="HRY65" si="11137">(HRY59-HRY61)*$C$64*$C$65</f>
        <v>0</v>
      </c>
      <c r="HSA65" s="1678">
        <f t="shared" ref="HSA65" si="11138">(HSA59-HSA61)*$C$64*$C$65</f>
        <v>0</v>
      </c>
      <c r="HSC65" s="1678">
        <f t="shared" ref="HSC65" si="11139">(HSC59-HSC61)*$C$64*$C$65</f>
        <v>0</v>
      </c>
      <c r="HSE65" s="1678">
        <f t="shared" ref="HSE65" si="11140">(HSE59-HSE61)*$C$64*$C$65</f>
        <v>0</v>
      </c>
      <c r="HSG65" s="1678">
        <f t="shared" ref="HSG65" si="11141">(HSG59-HSG61)*$C$64*$C$65</f>
        <v>0</v>
      </c>
      <c r="HSI65" s="1678">
        <f t="shared" ref="HSI65" si="11142">(HSI59-HSI61)*$C$64*$C$65</f>
        <v>0</v>
      </c>
      <c r="HSK65" s="1678">
        <f t="shared" ref="HSK65" si="11143">(HSK59-HSK61)*$C$64*$C$65</f>
        <v>0</v>
      </c>
      <c r="HSM65" s="1678">
        <f t="shared" ref="HSM65" si="11144">(HSM59-HSM61)*$C$64*$C$65</f>
        <v>0</v>
      </c>
      <c r="HSO65" s="1678">
        <f t="shared" ref="HSO65" si="11145">(HSO59-HSO61)*$C$64*$C$65</f>
        <v>0</v>
      </c>
      <c r="HSQ65" s="1678">
        <f t="shared" ref="HSQ65" si="11146">(HSQ59-HSQ61)*$C$64*$C$65</f>
        <v>0</v>
      </c>
      <c r="HSS65" s="1678">
        <f t="shared" ref="HSS65" si="11147">(HSS59-HSS61)*$C$64*$C$65</f>
        <v>0</v>
      </c>
      <c r="HSU65" s="1678">
        <f t="shared" ref="HSU65" si="11148">(HSU59-HSU61)*$C$64*$C$65</f>
        <v>0</v>
      </c>
      <c r="HSW65" s="1678">
        <f t="shared" ref="HSW65" si="11149">(HSW59-HSW61)*$C$64*$C$65</f>
        <v>0</v>
      </c>
      <c r="HSY65" s="1678">
        <f t="shared" ref="HSY65" si="11150">(HSY59-HSY61)*$C$64*$C$65</f>
        <v>0</v>
      </c>
      <c r="HTA65" s="1678">
        <f t="shared" ref="HTA65" si="11151">(HTA59-HTA61)*$C$64*$C$65</f>
        <v>0</v>
      </c>
      <c r="HTC65" s="1678">
        <f t="shared" ref="HTC65" si="11152">(HTC59-HTC61)*$C$64*$C$65</f>
        <v>0</v>
      </c>
      <c r="HTE65" s="1678">
        <f t="shared" ref="HTE65" si="11153">(HTE59-HTE61)*$C$64*$C$65</f>
        <v>0</v>
      </c>
      <c r="HTG65" s="1678">
        <f t="shared" ref="HTG65" si="11154">(HTG59-HTG61)*$C$64*$C$65</f>
        <v>0</v>
      </c>
      <c r="HTI65" s="1678">
        <f t="shared" ref="HTI65" si="11155">(HTI59-HTI61)*$C$64*$C$65</f>
        <v>0</v>
      </c>
      <c r="HTK65" s="1678">
        <f t="shared" ref="HTK65" si="11156">(HTK59-HTK61)*$C$64*$C$65</f>
        <v>0</v>
      </c>
      <c r="HTM65" s="1678">
        <f t="shared" ref="HTM65" si="11157">(HTM59-HTM61)*$C$64*$C$65</f>
        <v>0</v>
      </c>
      <c r="HTO65" s="1678">
        <f t="shared" ref="HTO65" si="11158">(HTO59-HTO61)*$C$64*$C$65</f>
        <v>0</v>
      </c>
      <c r="HTQ65" s="1678">
        <f t="shared" ref="HTQ65" si="11159">(HTQ59-HTQ61)*$C$64*$C$65</f>
        <v>0</v>
      </c>
      <c r="HTS65" s="1678">
        <f t="shared" ref="HTS65" si="11160">(HTS59-HTS61)*$C$64*$C$65</f>
        <v>0</v>
      </c>
      <c r="HTU65" s="1678">
        <f t="shared" ref="HTU65" si="11161">(HTU59-HTU61)*$C$64*$C$65</f>
        <v>0</v>
      </c>
      <c r="HTW65" s="1678">
        <f t="shared" ref="HTW65" si="11162">(HTW59-HTW61)*$C$64*$C$65</f>
        <v>0</v>
      </c>
      <c r="HTY65" s="1678">
        <f t="shared" ref="HTY65" si="11163">(HTY59-HTY61)*$C$64*$C$65</f>
        <v>0</v>
      </c>
      <c r="HUA65" s="1678">
        <f t="shared" ref="HUA65" si="11164">(HUA59-HUA61)*$C$64*$C$65</f>
        <v>0</v>
      </c>
      <c r="HUC65" s="1678">
        <f t="shared" ref="HUC65" si="11165">(HUC59-HUC61)*$C$64*$C$65</f>
        <v>0</v>
      </c>
      <c r="HUE65" s="1678">
        <f t="shared" ref="HUE65" si="11166">(HUE59-HUE61)*$C$64*$C$65</f>
        <v>0</v>
      </c>
      <c r="HUG65" s="1678">
        <f t="shared" ref="HUG65" si="11167">(HUG59-HUG61)*$C$64*$C$65</f>
        <v>0</v>
      </c>
      <c r="HUI65" s="1678">
        <f t="shared" ref="HUI65" si="11168">(HUI59-HUI61)*$C$64*$C$65</f>
        <v>0</v>
      </c>
      <c r="HUK65" s="1678">
        <f t="shared" ref="HUK65" si="11169">(HUK59-HUK61)*$C$64*$C$65</f>
        <v>0</v>
      </c>
      <c r="HUM65" s="1678">
        <f t="shared" ref="HUM65" si="11170">(HUM59-HUM61)*$C$64*$C$65</f>
        <v>0</v>
      </c>
      <c r="HUO65" s="1678">
        <f t="shared" ref="HUO65" si="11171">(HUO59-HUO61)*$C$64*$C$65</f>
        <v>0</v>
      </c>
      <c r="HUQ65" s="1678">
        <f t="shared" ref="HUQ65" si="11172">(HUQ59-HUQ61)*$C$64*$C$65</f>
        <v>0</v>
      </c>
      <c r="HUS65" s="1678">
        <f t="shared" ref="HUS65" si="11173">(HUS59-HUS61)*$C$64*$C$65</f>
        <v>0</v>
      </c>
      <c r="HUU65" s="1678">
        <f t="shared" ref="HUU65" si="11174">(HUU59-HUU61)*$C$64*$C$65</f>
        <v>0</v>
      </c>
      <c r="HUW65" s="1678">
        <f t="shared" ref="HUW65" si="11175">(HUW59-HUW61)*$C$64*$C$65</f>
        <v>0</v>
      </c>
      <c r="HUY65" s="1678">
        <f t="shared" ref="HUY65" si="11176">(HUY59-HUY61)*$C$64*$C$65</f>
        <v>0</v>
      </c>
      <c r="HVA65" s="1678">
        <f t="shared" ref="HVA65" si="11177">(HVA59-HVA61)*$C$64*$C$65</f>
        <v>0</v>
      </c>
      <c r="HVC65" s="1678">
        <f t="shared" ref="HVC65" si="11178">(HVC59-HVC61)*$C$64*$C$65</f>
        <v>0</v>
      </c>
      <c r="HVE65" s="1678">
        <f t="shared" ref="HVE65" si="11179">(HVE59-HVE61)*$C$64*$C$65</f>
        <v>0</v>
      </c>
      <c r="HVG65" s="1678">
        <f t="shared" ref="HVG65" si="11180">(HVG59-HVG61)*$C$64*$C$65</f>
        <v>0</v>
      </c>
      <c r="HVI65" s="1678">
        <f t="shared" ref="HVI65" si="11181">(HVI59-HVI61)*$C$64*$C$65</f>
        <v>0</v>
      </c>
      <c r="HVK65" s="1678">
        <f t="shared" ref="HVK65" si="11182">(HVK59-HVK61)*$C$64*$C$65</f>
        <v>0</v>
      </c>
      <c r="HVM65" s="1678">
        <f t="shared" ref="HVM65" si="11183">(HVM59-HVM61)*$C$64*$C$65</f>
        <v>0</v>
      </c>
      <c r="HVO65" s="1678">
        <f t="shared" ref="HVO65" si="11184">(HVO59-HVO61)*$C$64*$C$65</f>
        <v>0</v>
      </c>
      <c r="HVQ65" s="1678">
        <f t="shared" ref="HVQ65" si="11185">(HVQ59-HVQ61)*$C$64*$C$65</f>
        <v>0</v>
      </c>
      <c r="HVS65" s="1678">
        <f t="shared" ref="HVS65" si="11186">(HVS59-HVS61)*$C$64*$C$65</f>
        <v>0</v>
      </c>
      <c r="HVU65" s="1678">
        <f t="shared" ref="HVU65" si="11187">(HVU59-HVU61)*$C$64*$C$65</f>
        <v>0</v>
      </c>
      <c r="HVW65" s="1678">
        <f t="shared" ref="HVW65" si="11188">(HVW59-HVW61)*$C$64*$C$65</f>
        <v>0</v>
      </c>
      <c r="HVY65" s="1678">
        <f t="shared" ref="HVY65" si="11189">(HVY59-HVY61)*$C$64*$C$65</f>
        <v>0</v>
      </c>
      <c r="HWA65" s="1678">
        <f t="shared" ref="HWA65" si="11190">(HWA59-HWA61)*$C$64*$C$65</f>
        <v>0</v>
      </c>
      <c r="HWC65" s="1678">
        <f t="shared" ref="HWC65" si="11191">(HWC59-HWC61)*$C$64*$C$65</f>
        <v>0</v>
      </c>
      <c r="HWE65" s="1678">
        <f t="shared" ref="HWE65" si="11192">(HWE59-HWE61)*$C$64*$C$65</f>
        <v>0</v>
      </c>
      <c r="HWG65" s="1678">
        <f t="shared" ref="HWG65" si="11193">(HWG59-HWG61)*$C$64*$C$65</f>
        <v>0</v>
      </c>
      <c r="HWI65" s="1678">
        <f t="shared" ref="HWI65" si="11194">(HWI59-HWI61)*$C$64*$C$65</f>
        <v>0</v>
      </c>
      <c r="HWK65" s="1678">
        <f t="shared" ref="HWK65" si="11195">(HWK59-HWK61)*$C$64*$C$65</f>
        <v>0</v>
      </c>
      <c r="HWM65" s="1678">
        <f t="shared" ref="HWM65" si="11196">(HWM59-HWM61)*$C$64*$C$65</f>
        <v>0</v>
      </c>
      <c r="HWO65" s="1678">
        <f t="shared" ref="HWO65" si="11197">(HWO59-HWO61)*$C$64*$C$65</f>
        <v>0</v>
      </c>
      <c r="HWQ65" s="1678">
        <f t="shared" ref="HWQ65" si="11198">(HWQ59-HWQ61)*$C$64*$C$65</f>
        <v>0</v>
      </c>
      <c r="HWS65" s="1678">
        <f t="shared" ref="HWS65" si="11199">(HWS59-HWS61)*$C$64*$C$65</f>
        <v>0</v>
      </c>
      <c r="HWU65" s="1678">
        <f t="shared" ref="HWU65" si="11200">(HWU59-HWU61)*$C$64*$C$65</f>
        <v>0</v>
      </c>
      <c r="HWW65" s="1678">
        <f t="shared" ref="HWW65" si="11201">(HWW59-HWW61)*$C$64*$C$65</f>
        <v>0</v>
      </c>
      <c r="HWY65" s="1678">
        <f t="shared" ref="HWY65" si="11202">(HWY59-HWY61)*$C$64*$C$65</f>
        <v>0</v>
      </c>
      <c r="HXA65" s="1678">
        <f t="shared" ref="HXA65" si="11203">(HXA59-HXA61)*$C$64*$C$65</f>
        <v>0</v>
      </c>
      <c r="HXC65" s="1678">
        <f t="shared" ref="HXC65" si="11204">(HXC59-HXC61)*$C$64*$C$65</f>
        <v>0</v>
      </c>
      <c r="HXE65" s="1678">
        <f t="shared" ref="HXE65" si="11205">(HXE59-HXE61)*$C$64*$C$65</f>
        <v>0</v>
      </c>
      <c r="HXG65" s="1678">
        <f t="shared" ref="HXG65" si="11206">(HXG59-HXG61)*$C$64*$C$65</f>
        <v>0</v>
      </c>
      <c r="HXI65" s="1678">
        <f t="shared" ref="HXI65" si="11207">(HXI59-HXI61)*$C$64*$C$65</f>
        <v>0</v>
      </c>
      <c r="HXK65" s="1678">
        <f t="shared" ref="HXK65" si="11208">(HXK59-HXK61)*$C$64*$C$65</f>
        <v>0</v>
      </c>
      <c r="HXM65" s="1678">
        <f t="shared" ref="HXM65" si="11209">(HXM59-HXM61)*$C$64*$C$65</f>
        <v>0</v>
      </c>
      <c r="HXO65" s="1678">
        <f t="shared" ref="HXO65" si="11210">(HXO59-HXO61)*$C$64*$C$65</f>
        <v>0</v>
      </c>
      <c r="HXQ65" s="1678">
        <f t="shared" ref="HXQ65" si="11211">(HXQ59-HXQ61)*$C$64*$C$65</f>
        <v>0</v>
      </c>
      <c r="HXS65" s="1678">
        <f t="shared" ref="HXS65" si="11212">(HXS59-HXS61)*$C$64*$C$65</f>
        <v>0</v>
      </c>
      <c r="HXU65" s="1678">
        <f t="shared" ref="HXU65" si="11213">(HXU59-HXU61)*$C$64*$C$65</f>
        <v>0</v>
      </c>
      <c r="HXW65" s="1678">
        <f t="shared" ref="HXW65" si="11214">(HXW59-HXW61)*$C$64*$C$65</f>
        <v>0</v>
      </c>
      <c r="HXY65" s="1678">
        <f t="shared" ref="HXY65" si="11215">(HXY59-HXY61)*$C$64*$C$65</f>
        <v>0</v>
      </c>
      <c r="HYA65" s="1678">
        <f t="shared" ref="HYA65" si="11216">(HYA59-HYA61)*$C$64*$C$65</f>
        <v>0</v>
      </c>
      <c r="HYC65" s="1678">
        <f t="shared" ref="HYC65" si="11217">(HYC59-HYC61)*$C$64*$C$65</f>
        <v>0</v>
      </c>
      <c r="HYE65" s="1678">
        <f t="shared" ref="HYE65" si="11218">(HYE59-HYE61)*$C$64*$C$65</f>
        <v>0</v>
      </c>
      <c r="HYG65" s="1678">
        <f t="shared" ref="HYG65" si="11219">(HYG59-HYG61)*$C$64*$C$65</f>
        <v>0</v>
      </c>
      <c r="HYI65" s="1678">
        <f t="shared" ref="HYI65" si="11220">(HYI59-HYI61)*$C$64*$C$65</f>
        <v>0</v>
      </c>
      <c r="HYK65" s="1678">
        <f t="shared" ref="HYK65" si="11221">(HYK59-HYK61)*$C$64*$C$65</f>
        <v>0</v>
      </c>
      <c r="HYM65" s="1678">
        <f t="shared" ref="HYM65" si="11222">(HYM59-HYM61)*$C$64*$C$65</f>
        <v>0</v>
      </c>
      <c r="HYO65" s="1678">
        <f t="shared" ref="HYO65" si="11223">(HYO59-HYO61)*$C$64*$C$65</f>
        <v>0</v>
      </c>
      <c r="HYQ65" s="1678">
        <f t="shared" ref="HYQ65" si="11224">(HYQ59-HYQ61)*$C$64*$C$65</f>
        <v>0</v>
      </c>
      <c r="HYS65" s="1678">
        <f t="shared" ref="HYS65" si="11225">(HYS59-HYS61)*$C$64*$C$65</f>
        <v>0</v>
      </c>
      <c r="HYU65" s="1678">
        <f t="shared" ref="HYU65" si="11226">(HYU59-HYU61)*$C$64*$C$65</f>
        <v>0</v>
      </c>
      <c r="HYW65" s="1678">
        <f t="shared" ref="HYW65" si="11227">(HYW59-HYW61)*$C$64*$C$65</f>
        <v>0</v>
      </c>
      <c r="HYY65" s="1678">
        <f t="shared" ref="HYY65" si="11228">(HYY59-HYY61)*$C$64*$C$65</f>
        <v>0</v>
      </c>
      <c r="HZA65" s="1678">
        <f t="shared" ref="HZA65" si="11229">(HZA59-HZA61)*$C$64*$C$65</f>
        <v>0</v>
      </c>
      <c r="HZC65" s="1678">
        <f t="shared" ref="HZC65" si="11230">(HZC59-HZC61)*$C$64*$C$65</f>
        <v>0</v>
      </c>
      <c r="HZE65" s="1678">
        <f t="shared" ref="HZE65" si="11231">(HZE59-HZE61)*$C$64*$C$65</f>
        <v>0</v>
      </c>
      <c r="HZG65" s="1678">
        <f t="shared" ref="HZG65" si="11232">(HZG59-HZG61)*$C$64*$C$65</f>
        <v>0</v>
      </c>
      <c r="HZI65" s="1678">
        <f t="shared" ref="HZI65" si="11233">(HZI59-HZI61)*$C$64*$C$65</f>
        <v>0</v>
      </c>
      <c r="HZK65" s="1678">
        <f t="shared" ref="HZK65" si="11234">(HZK59-HZK61)*$C$64*$C$65</f>
        <v>0</v>
      </c>
      <c r="HZM65" s="1678">
        <f t="shared" ref="HZM65" si="11235">(HZM59-HZM61)*$C$64*$C$65</f>
        <v>0</v>
      </c>
      <c r="HZO65" s="1678">
        <f t="shared" ref="HZO65" si="11236">(HZO59-HZO61)*$C$64*$C$65</f>
        <v>0</v>
      </c>
      <c r="HZQ65" s="1678">
        <f t="shared" ref="HZQ65" si="11237">(HZQ59-HZQ61)*$C$64*$C$65</f>
        <v>0</v>
      </c>
      <c r="HZS65" s="1678">
        <f t="shared" ref="HZS65" si="11238">(HZS59-HZS61)*$C$64*$C$65</f>
        <v>0</v>
      </c>
      <c r="HZU65" s="1678">
        <f t="shared" ref="HZU65" si="11239">(HZU59-HZU61)*$C$64*$C$65</f>
        <v>0</v>
      </c>
      <c r="HZW65" s="1678">
        <f t="shared" ref="HZW65" si="11240">(HZW59-HZW61)*$C$64*$C$65</f>
        <v>0</v>
      </c>
      <c r="HZY65" s="1678">
        <f t="shared" ref="HZY65" si="11241">(HZY59-HZY61)*$C$64*$C$65</f>
        <v>0</v>
      </c>
      <c r="IAA65" s="1678">
        <f t="shared" ref="IAA65" si="11242">(IAA59-IAA61)*$C$64*$C$65</f>
        <v>0</v>
      </c>
      <c r="IAC65" s="1678">
        <f t="shared" ref="IAC65" si="11243">(IAC59-IAC61)*$C$64*$C$65</f>
        <v>0</v>
      </c>
      <c r="IAE65" s="1678">
        <f t="shared" ref="IAE65" si="11244">(IAE59-IAE61)*$C$64*$C$65</f>
        <v>0</v>
      </c>
      <c r="IAG65" s="1678">
        <f t="shared" ref="IAG65" si="11245">(IAG59-IAG61)*$C$64*$C$65</f>
        <v>0</v>
      </c>
      <c r="IAI65" s="1678">
        <f t="shared" ref="IAI65" si="11246">(IAI59-IAI61)*$C$64*$C$65</f>
        <v>0</v>
      </c>
      <c r="IAK65" s="1678">
        <f t="shared" ref="IAK65" si="11247">(IAK59-IAK61)*$C$64*$C$65</f>
        <v>0</v>
      </c>
      <c r="IAM65" s="1678">
        <f t="shared" ref="IAM65" si="11248">(IAM59-IAM61)*$C$64*$C$65</f>
        <v>0</v>
      </c>
      <c r="IAO65" s="1678">
        <f t="shared" ref="IAO65" si="11249">(IAO59-IAO61)*$C$64*$C$65</f>
        <v>0</v>
      </c>
      <c r="IAQ65" s="1678">
        <f t="shared" ref="IAQ65" si="11250">(IAQ59-IAQ61)*$C$64*$C$65</f>
        <v>0</v>
      </c>
      <c r="IAS65" s="1678">
        <f t="shared" ref="IAS65" si="11251">(IAS59-IAS61)*$C$64*$C$65</f>
        <v>0</v>
      </c>
      <c r="IAU65" s="1678">
        <f t="shared" ref="IAU65" si="11252">(IAU59-IAU61)*$C$64*$C$65</f>
        <v>0</v>
      </c>
      <c r="IAW65" s="1678">
        <f t="shared" ref="IAW65" si="11253">(IAW59-IAW61)*$C$64*$C$65</f>
        <v>0</v>
      </c>
      <c r="IAY65" s="1678">
        <f t="shared" ref="IAY65" si="11254">(IAY59-IAY61)*$C$64*$C$65</f>
        <v>0</v>
      </c>
      <c r="IBA65" s="1678">
        <f t="shared" ref="IBA65" si="11255">(IBA59-IBA61)*$C$64*$C$65</f>
        <v>0</v>
      </c>
      <c r="IBC65" s="1678">
        <f t="shared" ref="IBC65" si="11256">(IBC59-IBC61)*$C$64*$C$65</f>
        <v>0</v>
      </c>
      <c r="IBE65" s="1678">
        <f t="shared" ref="IBE65" si="11257">(IBE59-IBE61)*$C$64*$C$65</f>
        <v>0</v>
      </c>
      <c r="IBG65" s="1678">
        <f t="shared" ref="IBG65" si="11258">(IBG59-IBG61)*$C$64*$C$65</f>
        <v>0</v>
      </c>
      <c r="IBI65" s="1678">
        <f t="shared" ref="IBI65" si="11259">(IBI59-IBI61)*$C$64*$C$65</f>
        <v>0</v>
      </c>
      <c r="IBK65" s="1678">
        <f t="shared" ref="IBK65" si="11260">(IBK59-IBK61)*$C$64*$C$65</f>
        <v>0</v>
      </c>
      <c r="IBM65" s="1678">
        <f t="shared" ref="IBM65" si="11261">(IBM59-IBM61)*$C$64*$C$65</f>
        <v>0</v>
      </c>
      <c r="IBO65" s="1678">
        <f t="shared" ref="IBO65" si="11262">(IBO59-IBO61)*$C$64*$C$65</f>
        <v>0</v>
      </c>
      <c r="IBQ65" s="1678">
        <f t="shared" ref="IBQ65" si="11263">(IBQ59-IBQ61)*$C$64*$C$65</f>
        <v>0</v>
      </c>
      <c r="IBS65" s="1678">
        <f t="shared" ref="IBS65" si="11264">(IBS59-IBS61)*$C$64*$C$65</f>
        <v>0</v>
      </c>
      <c r="IBU65" s="1678">
        <f t="shared" ref="IBU65" si="11265">(IBU59-IBU61)*$C$64*$C$65</f>
        <v>0</v>
      </c>
      <c r="IBW65" s="1678">
        <f t="shared" ref="IBW65" si="11266">(IBW59-IBW61)*$C$64*$C$65</f>
        <v>0</v>
      </c>
      <c r="IBY65" s="1678">
        <f t="shared" ref="IBY65" si="11267">(IBY59-IBY61)*$C$64*$C$65</f>
        <v>0</v>
      </c>
      <c r="ICA65" s="1678">
        <f t="shared" ref="ICA65" si="11268">(ICA59-ICA61)*$C$64*$C$65</f>
        <v>0</v>
      </c>
      <c r="ICC65" s="1678">
        <f t="shared" ref="ICC65" si="11269">(ICC59-ICC61)*$C$64*$C$65</f>
        <v>0</v>
      </c>
      <c r="ICE65" s="1678">
        <f t="shared" ref="ICE65" si="11270">(ICE59-ICE61)*$C$64*$C$65</f>
        <v>0</v>
      </c>
      <c r="ICG65" s="1678">
        <f t="shared" ref="ICG65" si="11271">(ICG59-ICG61)*$C$64*$C$65</f>
        <v>0</v>
      </c>
      <c r="ICI65" s="1678">
        <f t="shared" ref="ICI65" si="11272">(ICI59-ICI61)*$C$64*$C$65</f>
        <v>0</v>
      </c>
      <c r="ICK65" s="1678">
        <f t="shared" ref="ICK65" si="11273">(ICK59-ICK61)*$C$64*$C$65</f>
        <v>0</v>
      </c>
      <c r="ICM65" s="1678">
        <f t="shared" ref="ICM65" si="11274">(ICM59-ICM61)*$C$64*$C$65</f>
        <v>0</v>
      </c>
      <c r="ICO65" s="1678">
        <f t="shared" ref="ICO65" si="11275">(ICO59-ICO61)*$C$64*$C$65</f>
        <v>0</v>
      </c>
      <c r="ICQ65" s="1678">
        <f t="shared" ref="ICQ65" si="11276">(ICQ59-ICQ61)*$C$64*$C$65</f>
        <v>0</v>
      </c>
      <c r="ICS65" s="1678">
        <f t="shared" ref="ICS65" si="11277">(ICS59-ICS61)*$C$64*$C$65</f>
        <v>0</v>
      </c>
      <c r="ICU65" s="1678">
        <f t="shared" ref="ICU65" si="11278">(ICU59-ICU61)*$C$64*$C$65</f>
        <v>0</v>
      </c>
      <c r="ICW65" s="1678">
        <f t="shared" ref="ICW65" si="11279">(ICW59-ICW61)*$C$64*$C$65</f>
        <v>0</v>
      </c>
      <c r="ICY65" s="1678">
        <f t="shared" ref="ICY65" si="11280">(ICY59-ICY61)*$C$64*$C$65</f>
        <v>0</v>
      </c>
      <c r="IDA65" s="1678">
        <f t="shared" ref="IDA65" si="11281">(IDA59-IDA61)*$C$64*$C$65</f>
        <v>0</v>
      </c>
      <c r="IDC65" s="1678">
        <f t="shared" ref="IDC65" si="11282">(IDC59-IDC61)*$C$64*$C$65</f>
        <v>0</v>
      </c>
      <c r="IDE65" s="1678">
        <f t="shared" ref="IDE65" si="11283">(IDE59-IDE61)*$C$64*$C$65</f>
        <v>0</v>
      </c>
      <c r="IDG65" s="1678">
        <f t="shared" ref="IDG65" si="11284">(IDG59-IDG61)*$C$64*$C$65</f>
        <v>0</v>
      </c>
      <c r="IDI65" s="1678">
        <f t="shared" ref="IDI65" si="11285">(IDI59-IDI61)*$C$64*$C$65</f>
        <v>0</v>
      </c>
      <c r="IDK65" s="1678">
        <f t="shared" ref="IDK65" si="11286">(IDK59-IDK61)*$C$64*$C$65</f>
        <v>0</v>
      </c>
      <c r="IDM65" s="1678">
        <f t="shared" ref="IDM65" si="11287">(IDM59-IDM61)*$C$64*$C$65</f>
        <v>0</v>
      </c>
      <c r="IDO65" s="1678">
        <f t="shared" ref="IDO65" si="11288">(IDO59-IDO61)*$C$64*$C$65</f>
        <v>0</v>
      </c>
      <c r="IDQ65" s="1678">
        <f t="shared" ref="IDQ65" si="11289">(IDQ59-IDQ61)*$C$64*$C$65</f>
        <v>0</v>
      </c>
      <c r="IDS65" s="1678">
        <f t="shared" ref="IDS65" si="11290">(IDS59-IDS61)*$C$64*$C$65</f>
        <v>0</v>
      </c>
      <c r="IDU65" s="1678">
        <f t="shared" ref="IDU65" si="11291">(IDU59-IDU61)*$C$64*$C$65</f>
        <v>0</v>
      </c>
      <c r="IDW65" s="1678">
        <f t="shared" ref="IDW65" si="11292">(IDW59-IDW61)*$C$64*$C$65</f>
        <v>0</v>
      </c>
      <c r="IDY65" s="1678">
        <f t="shared" ref="IDY65" si="11293">(IDY59-IDY61)*$C$64*$C$65</f>
        <v>0</v>
      </c>
      <c r="IEA65" s="1678">
        <f t="shared" ref="IEA65" si="11294">(IEA59-IEA61)*$C$64*$C$65</f>
        <v>0</v>
      </c>
      <c r="IEC65" s="1678">
        <f t="shared" ref="IEC65" si="11295">(IEC59-IEC61)*$C$64*$C$65</f>
        <v>0</v>
      </c>
      <c r="IEE65" s="1678">
        <f t="shared" ref="IEE65" si="11296">(IEE59-IEE61)*$C$64*$C$65</f>
        <v>0</v>
      </c>
      <c r="IEG65" s="1678">
        <f t="shared" ref="IEG65" si="11297">(IEG59-IEG61)*$C$64*$C$65</f>
        <v>0</v>
      </c>
      <c r="IEI65" s="1678">
        <f t="shared" ref="IEI65" si="11298">(IEI59-IEI61)*$C$64*$C$65</f>
        <v>0</v>
      </c>
      <c r="IEK65" s="1678">
        <f t="shared" ref="IEK65" si="11299">(IEK59-IEK61)*$C$64*$C$65</f>
        <v>0</v>
      </c>
      <c r="IEM65" s="1678">
        <f t="shared" ref="IEM65" si="11300">(IEM59-IEM61)*$C$64*$C$65</f>
        <v>0</v>
      </c>
      <c r="IEO65" s="1678">
        <f t="shared" ref="IEO65" si="11301">(IEO59-IEO61)*$C$64*$C$65</f>
        <v>0</v>
      </c>
      <c r="IEQ65" s="1678">
        <f t="shared" ref="IEQ65" si="11302">(IEQ59-IEQ61)*$C$64*$C$65</f>
        <v>0</v>
      </c>
      <c r="IES65" s="1678">
        <f t="shared" ref="IES65" si="11303">(IES59-IES61)*$C$64*$C$65</f>
        <v>0</v>
      </c>
      <c r="IEU65" s="1678">
        <f t="shared" ref="IEU65" si="11304">(IEU59-IEU61)*$C$64*$C$65</f>
        <v>0</v>
      </c>
      <c r="IEW65" s="1678">
        <f t="shared" ref="IEW65" si="11305">(IEW59-IEW61)*$C$64*$C$65</f>
        <v>0</v>
      </c>
      <c r="IEY65" s="1678">
        <f t="shared" ref="IEY65" si="11306">(IEY59-IEY61)*$C$64*$C$65</f>
        <v>0</v>
      </c>
      <c r="IFA65" s="1678">
        <f t="shared" ref="IFA65" si="11307">(IFA59-IFA61)*$C$64*$C$65</f>
        <v>0</v>
      </c>
      <c r="IFC65" s="1678">
        <f t="shared" ref="IFC65" si="11308">(IFC59-IFC61)*$C$64*$C$65</f>
        <v>0</v>
      </c>
      <c r="IFE65" s="1678">
        <f t="shared" ref="IFE65" si="11309">(IFE59-IFE61)*$C$64*$C$65</f>
        <v>0</v>
      </c>
      <c r="IFG65" s="1678">
        <f t="shared" ref="IFG65" si="11310">(IFG59-IFG61)*$C$64*$C$65</f>
        <v>0</v>
      </c>
      <c r="IFI65" s="1678">
        <f t="shared" ref="IFI65" si="11311">(IFI59-IFI61)*$C$64*$C$65</f>
        <v>0</v>
      </c>
      <c r="IFK65" s="1678">
        <f t="shared" ref="IFK65" si="11312">(IFK59-IFK61)*$C$64*$C$65</f>
        <v>0</v>
      </c>
      <c r="IFM65" s="1678">
        <f t="shared" ref="IFM65" si="11313">(IFM59-IFM61)*$C$64*$C$65</f>
        <v>0</v>
      </c>
      <c r="IFO65" s="1678">
        <f t="shared" ref="IFO65" si="11314">(IFO59-IFO61)*$C$64*$C$65</f>
        <v>0</v>
      </c>
      <c r="IFQ65" s="1678">
        <f t="shared" ref="IFQ65" si="11315">(IFQ59-IFQ61)*$C$64*$C$65</f>
        <v>0</v>
      </c>
      <c r="IFS65" s="1678">
        <f t="shared" ref="IFS65" si="11316">(IFS59-IFS61)*$C$64*$C$65</f>
        <v>0</v>
      </c>
      <c r="IFU65" s="1678">
        <f t="shared" ref="IFU65" si="11317">(IFU59-IFU61)*$C$64*$C$65</f>
        <v>0</v>
      </c>
      <c r="IFW65" s="1678">
        <f t="shared" ref="IFW65" si="11318">(IFW59-IFW61)*$C$64*$C$65</f>
        <v>0</v>
      </c>
      <c r="IFY65" s="1678">
        <f t="shared" ref="IFY65" si="11319">(IFY59-IFY61)*$C$64*$C$65</f>
        <v>0</v>
      </c>
      <c r="IGA65" s="1678">
        <f t="shared" ref="IGA65" si="11320">(IGA59-IGA61)*$C$64*$C$65</f>
        <v>0</v>
      </c>
      <c r="IGC65" s="1678">
        <f t="shared" ref="IGC65" si="11321">(IGC59-IGC61)*$C$64*$C$65</f>
        <v>0</v>
      </c>
      <c r="IGE65" s="1678">
        <f t="shared" ref="IGE65" si="11322">(IGE59-IGE61)*$C$64*$C$65</f>
        <v>0</v>
      </c>
      <c r="IGG65" s="1678">
        <f t="shared" ref="IGG65" si="11323">(IGG59-IGG61)*$C$64*$C$65</f>
        <v>0</v>
      </c>
      <c r="IGI65" s="1678">
        <f t="shared" ref="IGI65" si="11324">(IGI59-IGI61)*$C$64*$C$65</f>
        <v>0</v>
      </c>
      <c r="IGK65" s="1678">
        <f t="shared" ref="IGK65" si="11325">(IGK59-IGK61)*$C$64*$C$65</f>
        <v>0</v>
      </c>
      <c r="IGM65" s="1678">
        <f t="shared" ref="IGM65" si="11326">(IGM59-IGM61)*$C$64*$C$65</f>
        <v>0</v>
      </c>
      <c r="IGO65" s="1678">
        <f t="shared" ref="IGO65" si="11327">(IGO59-IGO61)*$C$64*$C$65</f>
        <v>0</v>
      </c>
      <c r="IGQ65" s="1678">
        <f t="shared" ref="IGQ65" si="11328">(IGQ59-IGQ61)*$C$64*$C$65</f>
        <v>0</v>
      </c>
      <c r="IGS65" s="1678">
        <f t="shared" ref="IGS65" si="11329">(IGS59-IGS61)*$C$64*$C$65</f>
        <v>0</v>
      </c>
      <c r="IGU65" s="1678">
        <f t="shared" ref="IGU65" si="11330">(IGU59-IGU61)*$C$64*$C$65</f>
        <v>0</v>
      </c>
      <c r="IGW65" s="1678">
        <f t="shared" ref="IGW65" si="11331">(IGW59-IGW61)*$C$64*$C$65</f>
        <v>0</v>
      </c>
      <c r="IGY65" s="1678">
        <f t="shared" ref="IGY65" si="11332">(IGY59-IGY61)*$C$64*$C$65</f>
        <v>0</v>
      </c>
      <c r="IHA65" s="1678">
        <f t="shared" ref="IHA65" si="11333">(IHA59-IHA61)*$C$64*$C$65</f>
        <v>0</v>
      </c>
      <c r="IHC65" s="1678">
        <f t="shared" ref="IHC65" si="11334">(IHC59-IHC61)*$C$64*$C$65</f>
        <v>0</v>
      </c>
      <c r="IHE65" s="1678">
        <f t="shared" ref="IHE65" si="11335">(IHE59-IHE61)*$C$64*$C$65</f>
        <v>0</v>
      </c>
      <c r="IHG65" s="1678">
        <f t="shared" ref="IHG65" si="11336">(IHG59-IHG61)*$C$64*$C$65</f>
        <v>0</v>
      </c>
      <c r="IHI65" s="1678">
        <f t="shared" ref="IHI65" si="11337">(IHI59-IHI61)*$C$64*$C$65</f>
        <v>0</v>
      </c>
      <c r="IHK65" s="1678">
        <f t="shared" ref="IHK65" si="11338">(IHK59-IHK61)*$C$64*$C$65</f>
        <v>0</v>
      </c>
      <c r="IHM65" s="1678">
        <f t="shared" ref="IHM65" si="11339">(IHM59-IHM61)*$C$64*$C$65</f>
        <v>0</v>
      </c>
      <c r="IHO65" s="1678">
        <f t="shared" ref="IHO65" si="11340">(IHO59-IHO61)*$C$64*$C$65</f>
        <v>0</v>
      </c>
      <c r="IHQ65" s="1678">
        <f t="shared" ref="IHQ65" si="11341">(IHQ59-IHQ61)*$C$64*$C$65</f>
        <v>0</v>
      </c>
      <c r="IHS65" s="1678">
        <f t="shared" ref="IHS65" si="11342">(IHS59-IHS61)*$C$64*$C$65</f>
        <v>0</v>
      </c>
      <c r="IHU65" s="1678">
        <f t="shared" ref="IHU65" si="11343">(IHU59-IHU61)*$C$64*$C$65</f>
        <v>0</v>
      </c>
      <c r="IHW65" s="1678">
        <f t="shared" ref="IHW65" si="11344">(IHW59-IHW61)*$C$64*$C$65</f>
        <v>0</v>
      </c>
      <c r="IHY65" s="1678">
        <f t="shared" ref="IHY65" si="11345">(IHY59-IHY61)*$C$64*$C$65</f>
        <v>0</v>
      </c>
      <c r="IIA65" s="1678">
        <f t="shared" ref="IIA65" si="11346">(IIA59-IIA61)*$C$64*$C$65</f>
        <v>0</v>
      </c>
      <c r="IIC65" s="1678">
        <f t="shared" ref="IIC65" si="11347">(IIC59-IIC61)*$C$64*$C$65</f>
        <v>0</v>
      </c>
      <c r="IIE65" s="1678">
        <f t="shared" ref="IIE65" si="11348">(IIE59-IIE61)*$C$64*$C$65</f>
        <v>0</v>
      </c>
      <c r="IIG65" s="1678">
        <f t="shared" ref="IIG65" si="11349">(IIG59-IIG61)*$C$64*$C$65</f>
        <v>0</v>
      </c>
      <c r="III65" s="1678">
        <f t="shared" ref="III65" si="11350">(III59-III61)*$C$64*$C$65</f>
        <v>0</v>
      </c>
      <c r="IIK65" s="1678">
        <f t="shared" ref="IIK65" si="11351">(IIK59-IIK61)*$C$64*$C$65</f>
        <v>0</v>
      </c>
      <c r="IIM65" s="1678">
        <f t="shared" ref="IIM65" si="11352">(IIM59-IIM61)*$C$64*$C$65</f>
        <v>0</v>
      </c>
      <c r="IIO65" s="1678">
        <f t="shared" ref="IIO65" si="11353">(IIO59-IIO61)*$C$64*$C$65</f>
        <v>0</v>
      </c>
      <c r="IIQ65" s="1678">
        <f t="shared" ref="IIQ65" si="11354">(IIQ59-IIQ61)*$C$64*$C$65</f>
        <v>0</v>
      </c>
      <c r="IIS65" s="1678">
        <f t="shared" ref="IIS65" si="11355">(IIS59-IIS61)*$C$64*$C$65</f>
        <v>0</v>
      </c>
      <c r="IIU65" s="1678">
        <f t="shared" ref="IIU65" si="11356">(IIU59-IIU61)*$C$64*$C$65</f>
        <v>0</v>
      </c>
      <c r="IIW65" s="1678">
        <f t="shared" ref="IIW65" si="11357">(IIW59-IIW61)*$C$64*$C$65</f>
        <v>0</v>
      </c>
      <c r="IIY65" s="1678">
        <f t="shared" ref="IIY65" si="11358">(IIY59-IIY61)*$C$64*$C$65</f>
        <v>0</v>
      </c>
      <c r="IJA65" s="1678">
        <f t="shared" ref="IJA65" si="11359">(IJA59-IJA61)*$C$64*$C$65</f>
        <v>0</v>
      </c>
      <c r="IJC65" s="1678">
        <f t="shared" ref="IJC65" si="11360">(IJC59-IJC61)*$C$64*$C$65</f>
        <v>0</v>
      </c>
      <c r="IJE65" s="1678">
        <f t="shared" ref="IJE65" si="11361">(IJE59-IJE61)*$C$64*$C$65</f>
        <v>0</v>
      </c>
      <c r="IJG65" s="1678">
        <f t="shared" ref="IJG65" si="11362">(IJG59-IJG61)*$C$64*$C$65</f>
        <v>0</v>
      </c>
      <c r="IJI65" s="1678">
        <f t="shared" ref="IJI65" si="11363">(IJI59-IJI61)*$C$64*$C$65</f>
        <v>0</v>
      </c>
      <c r="IJK65" s="1678">
        <f t="shared" ref="IJK65" si="11364">(IJK59-IJK61)*$C$64*$C$65</f>
        <v>0</v>
      </c>
      <c r="IJM65" s="1678">
        <f t="shared" ref="IJM65" si="11365">(IJM59-IJM61)*$C$64*$C$65</f>
        <v>0</v>
      </c>
      <c r="IJO65" s="1678">
        <f t="shared" ref="IJO65" si="11366">(IJO59-IJO61)*$C$64*$C$65</f>
        <v>0</v>
      </c>
      <c r="IJQ65" s="1678">
        <f t="shared" ref="IJQ65" si="11367">(IJQ59-IJQ61)*$C$64*$C$65</f>
        <v>0</v>
      </c>
      <c r="IJS65" s="1678">
        <f t="shared" ref="IJS65" si="11368">(IJS59-IJS61)*$C$64*$C$65</f>
        <v>0</v>
      </c>
      <c r="IJU65" s="1678">
        <f t="shared" ref="IJU65" si="11369">(IJU59-IJU61)*$C$64*$C$65</f>
        <v>0</v>
      </c>
      <c r="IJW65" s="1678">
        <f t="shared" ref="IJW65" si="11370">(IJW59-IJW61)*$C$64*$C$65</f>
        <v>0</v>
      </c>
      <c r="IJY65" s="1678">
        <f t="shared" ref="IJY65" si="11371">(IJY59-IJY61)*$C$64*$C$65</f>
        <v>0</v>
      </c>
      <c r="IKA65" s="1678">
        <f t="shared" ref="IKA65" si="11372">(IKA59-IKA61)*$C$64*$C$65</f>
        <v>0</v>
      </c>
      <c r="IKC65" s="1678">
        <f t="shared" ref="IKC65" si="11373">(IKC59-IKC61)*$C$64*$C$65</f>
        <v>0</v>
      </c>
      <c r="IKE65" s="1678">
        <f t="shared" ref="IKE65" si="11374">(IKE59-IKE61)*$C$64*$C$65</f>
        <v>0</v>
      </c>
      <c r="IKG65" s="1678">
        <f t="shared" ref="IKG65" si="11375">(IKG59-IKG61)*$C$64*$C$65</f>
        <v>0</v>
      </c>
      <c r="IKI65" s="1678">
        <f t="shared" ref="IKI65" si="11376">(IKI59-IKI61)*$C$64*$C$65</f>
        <v>0</v>
      </c>
      <c r="IKK65" s="1678">
        <f t="shared" ref="IKK65" si="11377">(IKK59-IKK61)*$C$64*$C$65</f>
        <v>0</v>
      </c>
      <c r="IKM65" s="1678">
        <f t="shared" ref="IKM65" si="11378">(IKM59-IKM61)*$C$64*$C$65</f>
        <v>0</v>
      </c>
      <c r="IKO65" s="1678">
        <f t="shared" ref="IKO65" si="11379">(IKO59-IKO61)*$C$64*$C$65</f>
        <v>0</v>
      </c>
      <c r="IKQ65" s="1678">
        <f t="shared" ref="IKQ65" si="11380">(IKQ59-IKQ61)*$C$64*$C$65</f>
        <v>0</v>
      </c>
      <c r="IKS65" s="1678">
        <f t="shared" ref="IKS65" si="11381">(IKS59-IKS61)*$C$64*$C$65</f>
        <v>0</v>
      </c>
      <c r="IKU65" s="1678">
        <f t="shared" ref="IKU65" si="11382">(IKU59-IKU61)*$C$64*$C$65</f>
        <v>0</v>
      </c>
      <c r="IKW65" s="1678">
        <f t="shared" ref="IKW65" si="11383">(IKW59-IKW61)*$C$64*$C$65</f>
        <v>0</v>
      </c>
      <c r="IKY65" s="1678">
        <f t="shared" ref="IKY65" si="11384">(IKY59-IKY61)*$C$64*$C$65</f>
        <v>0</v>
      </c>
      <c r="ILA65" s="1678">
        <f t="shared" ref="ILA65" si="11385">(ILA59-ILA61)*$C$64*$C$65</f>
        <v>0</v>
      </c>
      <c r="ILC65" s="1678">
        <f t="shared" ref="ILC65" si="11386">(ILC59-ILC61)*$C$64*$C$65</f>
        <v>0</v>
      </c>
      <c r="ILE65" s="1678">
        <f t="shared" ref="ILE65" si="11387">(ILE59-ILE61)*$C$64*$C$65</f>
        <v>0</v>
      </c>
      <c r="ILG65" s="1678">
        <f t="shared" ref="ILG65" si="11388">(ILG59-ILG61)*$C$64*$C$65</f>
        <v>0</v>
      </c>
      <c r="ILI65" s="1678">
        <f t="shared" ref="ILI65" si="11389">(ILI59-ILI61)*$C$64*$C$65</f>
        <v>0</v>
      </c>
      <c r="ILK65" s="1678">
        <f t="shared" ref="ILK65" si="11390">(ILK59-ILK61)*$C$64*$C$65</f>
        <v>0</v>
      </c>
      <c r="ILM65" s="1678">
        <f t="shared" ref="ILM65" si="11391">(ILM59-ILM61)*$C$64*$C$65</f>
        <v>0</v>
      </c>
      <c r="ILO65" s="1678">
        <f t="shared" ref="ILO65" si="11392">(ILO59-ILO61)*$C$64*$C$65</f>
        <v>0</v>
      </c>
      <c r="ILQ65" s="1678">
        <f t="shared" ref="ILQ65" si="11393">(ILQ59-ILQ61)*$C$64*$C$65</f>
        <v>0</v>
      </c>
      <c r="ILS65" s="1678">
        <f t="shared" ref="ILS65" si="11394">(ILS59-ILS61)*$C$64*$C$65</f>
        <v>0</v>
      </c>
      <c r="ILU65" s="1678">
        <f t="shared" ref="ILU65" si="11395">(ILU59-ILU61)*$C$64*$C$65</f>
        <v>0</v>
      </c>
      <c r="ILW65" s="1678">
        <f t="shared" ref="ILW65" si="11396">(ILW59-ILW61)*$C$64*$C$65</f>
        <v>0</v>
      </c>
      <c r="ILY65" s="1678">
        <f t="shared" ref="ILY65" si="11397">(ILY59-ILY61)*$C$64*$C$65</f>
        <v>0</v>
      </c>
      <c r="IMA65" s="1678">
        <f t="shared" ref="IMA65" si="11398">(IMA59-IMA61)*$C$64*$C$65</f>
        <v>0</v>
      </c>
      <c r="IMC65" s="1678">
        <f t="shared" ref="IMC65" si="11399">(IMC59-IMC61)*$C$64*$C$65</f>
        <v>0</v>
      </c>
      <c r="IME65" s="1678">
        <f t="shared" ref="IME65" si="11400">(IME59-IME61)*$C$64*$C$65</f>
        <v>0</v>
      </c>
      <c r="IMG65" s="1678">
        <f t="shared" ref="IMG65" si="11401">(IMG59-IMG61)*$C$64*$C$65</f>
        <v>0</v>
      </c>
      <c r="IMI65" s="1678">
        <f t="shared" ref="IMI65" si="11402">(IMI59-IMI61)*$C$64*$C$65</f>
        <v>0</v>
      </c>
      <c r="IMK65" s="1678">
        <f t="shared" ref="IMK65" si="11403">(IMK59-IMK61)*$C$64*$C$65</f>
        <v>0</v>
      </c>
      <c r="IMM65" s="1678">
        <f t="shared" ref="IMM65" si="11404">(IMM59-IMM61)*$C$64*$C$65</f>
        <v>0</v>
      </c>
      <c r="IMO65" s="1678">
        <f t="shared" ref="IMO65" si="11405">(IMO59-IMO61)*$C$64*$C$65</f>
        <v>0</v>
      </c>
      <c r="IMQ65" s="1678">
        <f t="shared" ref="IMQ65" si="11406">(IMQ59-IMQ61)*$C$64*$C$65</f>
        <v>0</v>
      </c>
      <c r="IMS65" s="1678">
        <f t="shared" ref="IMS65" si="11407">(IMS59-IMS61)*$C$64*$C$65</f>
        <v>0</v>
      </c>
      <c r="IMU65" s="1678">
        <f t="shared" ref="IMU65" si="11408">(IMU59-IMU61)*$C$64*$C$65</f>
        <v>0</v>
      </c>
      <c r="IMW65" s="1678">
        <f t="shared" ref="IMW65" si="11409">(IMW59-IMW61)*$C$64*$C$65</f>
        <v>0</v>
      </c>
      <c r="IMY65" s="1678">
        <f t="shared" ref="IMY65" si="11410">(IMY59-IMY61)*$C$64*$C$65</f>
        <v>0</v>
      </c>
      <c r="INA65" s="1678">
        <f t="shared" ref="INA65" si="11411">(INA59-INA61)*$C$64*$C$65</f>
        <v>0</v>
      </c>
      <c r="INC65" s="1678">
        <f t="shared" ref="INC65" si="11412">(INC59-INC61)*$C$64*$C$65</f>
        <v>0</v>
      </c>
      <c r="INE65" s="1678">
        <f t="shared" ref="INE65" si="11413">(INE59-INE61)*$C$64*$C$65</f>
        <v>0</v>
      </c>
      <c r="ING65" s="1678">
        <f t="shared" ref="ING65" si="11414">(ING59-ING61)*$C$64*$C$65</f>
        <v>0</v>
      </c>
      <c r="INI65" s="1678">
        <f t="shared" ref="INI65" si="11415">(INI59-INI61)*$C$64*$C$65</f>
        <v>0</v>
      </c>
      <c r="INK65" s="1678">
        <f t="shared" ref="INK65" si="11416">(INK59-INK61)*$C$64*$C$65</f>
        <v>0</v>
      </c>
      <c r="INM65" s="1678">
        <f t="shared" ref="INM65" si="11417">(INM59-INM61)*$C$64*$C$65</f>
        <v>0</v>
      </c>
      <c r="INO65" s="1678">
        <f t="shared" ref="INO65" si="11418">(INO59-INO61)*$C$64*$C$65</f>
        <v>0</v>
      </c>
      <c r="INQ65" s="1678">
        <f t="shared" ref="INQ65" si="11419">(INQ59-INQ61)*$C$64*$C$65</f>
        <v>0</v>
      </c>
      <c r="INS65" s="1678">
        <f t="shared" ref="INS65" si="11420">(INS59-INS61)*$C$64*$C$65</f>
        <v>0</v>
      </c>
      <c r="INU65" s="1678">
        <f t="shared" ref="INU65" si="11421">(INU59-INU61)*$C$64*$C$65</f>
        <v>0</v>
      </c>
      <c r="INW65" s="1678">
        <f t="shared" ref="INW65" si="11422">(INW59-INW61)*$C$64*$C$65</f>
        <v>0</v>
      </c>
      <c r="INY65" s="1678">
        <f t="shared" ref="INY65" si="11423">(INY59-INY61)*$C$64*$C$65</f>
        <v>0</v>
      </c>
      <c r="IOA65" s="1678">
        <f t="shared" ref="IOA65" si="11424">(IOA59-IOA61)*$C$64*$C$65</f>
        <v>0</v>
      </c>
      <c r="IOC65" s="1678">
        <f t="shared" ref="IOC65" si="11425">(IOC59-IOC61)*$C$64*$C$65</f>
        <v>0</v>
      </c>
      <c r="IOE65" s="1678">
        <f t="shared" ref="IOE65" si="11426">(IOE59-IOE61)*$C$64*$C$65</f>
        <v>0</v>
      </c>
      <c r="IOG65" s="1678">
        <f t="shared" ref="IOG65" si="11427">(IOG59-IOG61)*$C$64*$C$65</f>
        <v>0</v>
      </c>
      <c r="IOI65" s="1678">
        <f t="shared" ref="IOI65" si="11428">(IOI59-IOI61)*$C$64*$C$65</f>
        <v>0</v>
      </c>
      <c r="IOK65" s="1678">
        <f t="shared" ref="IOK65" si="11429">(IOK59-IOK61)*$C$64*$C$65</f>
        <v>0</v>
      </c>
      <c r="IOM65" s="1678">
        <f t="shared" ref="IOM65" si="11430">(IOM59-IOM61)*$C$64*$C$65</f>
        <v>0</v>
      </c>
      <c r="IOO65" s="1678">
        <f t="shared" ref="IOO65" si="11431">(IOO59-IOO61)*$C$64*$C$65</f>
        <v>0</v>
      </c>
      <c r="IOQ65" s="1678">
        <f t="shared" ref="IOQ65" si="11432">(IOQ59-IOQ61)*$C$64*$C$65</f>
        <v>0</v>
      </c>
      <c r="IOS65" s="1678">
        <f t="shared" ref="IOS65" si="11433">(IOS59-IOS61)*$C$64*$C$65</f>
        <v>0</v>
      </c>
      <c r="IOU65" s="1678">
        <f t="shared" ref="IOU65" si="11434">(IOU59-IOU61)*$C$64*$C$65</f>
        <v>0</v>
      </c>
      <c r="IOW65" s="1678">
        <f t="shared" ref="IOW65" si="11435">(IOW59-IOW61)*$C$64*$C$65</f>
        <v>0</v>
      </c>
      <c r="IOY65" s="1678">
        <f t="shared" ref="IOY65" si="11436">(IOY59-IOY61)*$C$64*$C$65</f>
        <v>0</v>
      </c>
      <c r="IPA65" s="1678">
        <f t="shared" ref="IPA65" si="11437">(IPA59-IPA61)*$C$64*$C$65</f>
        <v>0</v>
      </c>
      <c r="IPC65" s="1678">
        <f t="shared" ref="IPC65" si="11438">(IPC59-IPC61)*$C$64*$C$65</f>
        <v>0</v>
      </c>
      <c r="IPE65" s="1678">
        <f t="shared" ref="IPE65" si="11439">(IPE59-IPE61)*$C$64*$C$65</f>
        <v>0</v>
      </c>
      <c r="IPG65" s="1678">
        <f t="shared" ref="IPG65" si="11440">(IPG59-IPG61)*$C$64*$C$65</f>
        <v>0</v>
      </c>
      <c r="IPI65" s="1678">
        <f t="shared" ref="IPI65" si="11441">(IPI59-IPI61)*$C$64*$C$65</f>
        <v>0</v>
      </c>
      <c r="IPK65" s="1678">
        <f t="shared" ref="IPK65" si="11442">(IPK59-IPK61)*$C$64*$C$65</f>
        <v>0</v>
      </c>
      <c r="IPM65" s="1678">
        <f t="shared" ref="IPM65" si="11443">(IPM59-IPM61)*$C$64*$C$65</f>
        <v>0</v>
      </c>
      <c r="IPO65" s="1678">
        <f t="shared" ref="IPO65" si="11444">(IPO59-IPO61)*$C$64*$C$65</f>
        <v>0</v>
      </c>
      <c r="IPQ65" s="1678">
        <f t="shared" ref="IPQ65" si="11445">(IPQ59-IPQ61)*$C$64*$C$65</f>
        <v>0</v>
      </c>
      <c r="IPS65" s="1678">
        <f t="shared" ref="IPS65" si="11446">(IPS59-IPS61)*$C$64*$C$65</f>
        <v>0</v>
      </c>
      <c r="IPU65" s="1678">
        <f t="shared" ref="IPU65" si="11447">(IPU59-IPU61)*$C$64*$C$65</f>
        <v>0</v>
      </c>
      <c r="IPW65" s="1678">
        <f t="shared" ref="IPW65" si="11448">(IPW59-IPW61)*$C$64*$C$65</f>
        <v>0</v>
      </c>
      <c r="IPY65" s="1678">
        <f t="shared" ref="IPY65" si="11449">(IPY59-IPY61)*$C$64*$C$65</f>
        <v>0</v>
      </c>
      <c r="IQA65" s="1678">
        <f t="shared" ref="IQA65" si="11450">(IQA59-IQA61)*$C$64*$C$65</f>
        <v>0</v>
      </c>
      <c r="IQC65" s="1678">
        <f t="shared" ref="IQC65" si="11451">(IQC59-IQC61)*$C$64*$C$65</f>
        <v>0</v>
      </c>
      <c r="IQE65" s="1678">
        <f t="shared" ref="IQE65" si="11452">(IQE59-IQE61)*$C$64*$C$65</f>
        <v>0</v>
      </c>
      <c r="IQG65" s="1678">
        <f t="shared" ref="IQG65" si="11453">(IQG59-IQG61)*$C$64*$C$65</f>
        <v>0</v>
      </c>
      <c r="IQI65" s="1678">
        <f t="shared" ref="IQI65" si="11454">(IQI59-IQI61)*$C$64*$C$65</f>
        <v>0</v>
      </c>
      <c r="IQK65" s="1678">
        <f t="shared" ref="IQK65" si="11455">(IQK59-IQK61)*$C$64*$C$65</f>
        <v>0</v>
      </c>
      <c r="IQM65" s="1678">
        <f t="shared" ref="IQM65" si="11456">(IQM59-IQM61)*$C$64*$C$65</f>
        <v>0</v>
      </c>
      <c r="IQO65" s="1678">
        <f t="shared" ref="IQO65" si="11457">(IQO59-IQO61)*$C$64*$C$65</f>
        <v>0</v>
      </c>
      <c r="IQQ65" s="1678">
        <f t="shared" ref="IQQ65" si="11458">(IQQ59-IQQ61)*$C$64*$C$65</f>
        <v>0</v>
      </c>
      <c r="IQS65" s="1678">
        <f t="shared" ref="IQS65" si="11459">(IQS59-IQS61)*$C$64*$C$65</f>
        <v>0</v>
      </c>
      <c r="IQU65" s="1678">
        <f t="shared" ref="IQU65" si="11460">(IQU59-IQU61)*$C$64*$C$65</f>
        <v>0</v>
      </c>
      <c r="IQW65" s="1678">
        <f t="shared" ref="IQW65" si="11461">(IQW59-IQW61)*$C$64*$C$65</f>
        <v>0</v>
      </c>
      <c r="IQY65" s="1678">
        <f t="shared" ref="IQY65" si="11462">(IQY59-IQY61)*$C$64*$C$65</f>
        <v>0</v>
      </c>
      <c r="IRA65" s="1678">
        <f t="shared" ref="IRA65" si="11463">(IRA59-IRA61)*$C$64*$C$65</f>
        <v>0</v>
      </c>
      <c r="IRC65" s="1678">
        <f t="shared" ref="IRC65" si="11464">(IRC59-IRC61)*$C$64*$C$65</f>
        <v>0</v>
      </c>
      <c r="IRE65" s="1678">
        <f t="shared" ref="IRE65" si="11465">(IRE59-IRE61)*$C$64*$C$65</f>
        <v>0</v>
      </c>
      <c r="IRG65" s="1678">
        <f t="shared" ref="IRG65" si="11466">(IRG59-IRG61)*$C$64*$C$65</f>
        <v>0</v>
      </c>
      <c r="IRI65" s="1678">
        <f t="shared" ref="IRI65" si="11467">(IRI59-IRI61)*$C$64*$C$65</f>
        <v>0</v>
      </c>
      <c r="IRK65" s="1678">
        <f t="shared" ref="IRK65" si="11468">(IRK59-IRK61)*$C$64*$C$65</f>
        <v>0</v>
      </c>
      <c r="IRM65" s="1678">
        <f t="shared" ref="IRM65" si="11469">(IRM59-IRM61)*$C$64*$C$65</f>
        <v>0</v>
      </c>
      <c r="IRO65" s="1678">
        <f t="shared" ref="IRO65" si="11470">(IRO59-IRO61)*$C$64*$C$65</f>
        <v>0</v>
      </c>
      <c r="IRQ65" s="1678">
        <f t="shared" ref="IRQ65" si="11471">(IRQ59-IRQ61)*$C$64*$C$65</f>
        <v>0</v>
      </c>
      <c r="IRS65" s="1678">
        <f t="shared" ref="IRS65" si="11472">(IRS59-IRS61)*$C$64*$C$65</f>
        <v>0</v>
      </c>
      <c r="IRU65" s="1678">
        <f t="shared" ref="IRU65" si="11473">(IRU59-IRU61)*$C$64*$C$65</f>
        <v>0</v>
      </c>
      <c r="IRW65" s="1678">
        <f t="shared" ref="IRW65" si="11474">(IRW59-IRW61)*$C$64*$C$65</f>
        <v>0</v>
      </c>
      <c r="IRY65" s="1678">
        <f t="shared" ref="IRY65" si="11475">(IRY59-IRY61)*$C$64*$C$65</f>
        <v>0</v>
      </c>
      <c r="ISA65" s="1678">
        <f t="shared" ref="ISA65" si="11476">(ISA59-ISA61)*$C$64*$C$65</f>
        <v>0</v>
      </c>
      <c r="ISC65" s="1678">
        <f t="shared" ref="ISC65" si="11477">(ISC59-ISC61)*$C$64*$C$65</f>
        <v>0</v>
      </c>
      <c r="ISE65" s="1678">
        <f t="shared" ref="ISE65" si="11478">(ISE59-ISE61)*$C$64*$C$65</f>
        <v>0</v>
      </c>
      <c r="ISG65" s="1678">
        <f t="shared" ref="ISG65" si="11479">(ISG59-ISG61)*$C$64*$C$65</f>
        <v>0</v>
      </c>
      <c r="ISI65" s="1678">
        <f t="shared" ref="ISI65" si="11480">(ISI59-ISI61)*$C$64*$C$65</f>
        <v>0</v>
      </c>
      <c r="ISK65" s="1678">
        <f t="shared" ref="ISK65" si="11481">(ISK59-ISK61)*$C$64*$C$65</f>
        <v>0</v>
      </c>
      <c r="ISM65" s="1678">
        <f t="shared" ref="ISM65" si="11482">(ISM59-ISM61)*$C$64*$C$65</f>
        <v>0</v>
      </c>
      <c r="ISO65" s="1678">
        <f t="shared" ref="ISO65" si="11483">(ISO59-ISO61)*$C$64*$C$65</f>
        <v>0</v>
      </c>
      <c r="ISQ65" s="1678">
        <f t="shared" ref="ISQ65" si="11484">(ISQ59-ISQ61)*$C$64*$C$65</f>
        <v>0</v>
      </c>
      <c r="ISS65" s="1678">
        <f t="shared" ref="ISS65" si="11485">(ISS59-ISS61)*$C$64*$C$65</f>
        <v>0</v>
      </c>
      <c r="ISU65" s="1678">
        <f t="shared" ref="ISU65" si="11486">(ISU59-ISU61)*$C$64*$C$65</f>
        <v>0</v>
      </c>
      <c r="ISW65" s="1678">
        <f t="shared" ref="ISW65" si="11487">(ISW59-ISW61)*$C$64*$C$65</f>
        <v>0</v>
      </c>
      <c r="ISY65" s="1678">
        <f t="shared" ref="ISY65" si="11488">(ISY59-ISY61)*$C$64*$C$65</f>
        <v>0</v>
      </c>
      <c r="ITA65" s="1678">
        <f t="shared" ref="ITA65" si="11489">(ITA59-ITA61)*$C$64*$C$65</f>
        <v>0</v>
      </c>
      <c r="ITC65" s="1678">
        <f t="shared" ref="ITC65" si="11490">(ITC59-ITC61)*$C$64*$C$65</f>
        <v>0</v>
      </c>
      <c r="ITE65" s="1678">
        <f t="shared" ref="ITE65" si="11491">(ITE59-ITE61)*$C$64*$C$65</f>
        <v>0</v>
      </c>
      <c r="ITG65" s="1678">
        <f t="shared" ref="ITG65" si="11492">(ITG59-ITG61)*$C$64*$C$65</f>
        <v>0</v>
      </c>
      <c r="ITI65" s="1678">
        <f t="shared" ref="ITI65" si="11493">(ITI59-ITI61)*$C$64*$C$65</f>
        <v>0</v>
      </c>
      <c r="ITK65" s="1678">
        <f t="shared" ref="ITK65" si="11494">(ITK59-ITK61)*$C$64*$C$65</f>
        <v>0</v>
      </c>
      <c r="ITM65" s="1678">
        <f t="shared" ref="ITM65" si="11495">(ITM59-ITM61)*$C$64*$C$65</f>
        <v>0</v>
      </c>
      <c r="ITO65" s="1678">
        <f t="shared" ref="ITO65" si="11496">(ITO59-ITO61)*$C$64*$C$65</f>
        <v>0</v>
      </c>
      <c r="ITQ65" s="1678">
        <f t="shared" ref="ITQ65" si="11497">(ITQ59-ITQ61)*$C$64*$C$65</f>
        <v>0</v>
      </c>
      <c r="ITS65" s="1678">
        <f t="shared" ref="ITS65" si="11498">(ITS59-ITS61)*$C$64*$C$65</f>
        <v>0</v>
      </c>
      <c r="ITU65" s="1678">
        <f t="shared" ref="ITU65" si="11499">(ITU59-ITU61)*$C$64*$C$65</f>
        <v>0</v>
      </c>
      <c r="ITW65" s="1678">
        <f t="shared" ref="ITW65" si="11500">(ITW59-ITW61)*$C$64*$C$65</f>
        <v>0</v>
      </c>
      <c r="ITY65" s="1678">
        <f t="shared" ref="ITY65" si="11501">(ITY59-ITY61)*$C$64*$C$65</f>
        <v>0</v>
      </c>
      <c r="IUA65" s="1678">
        <f t="shared" ref="IUA65" si="11502">(IUA59-IUA61)*$C$64*$C$65</f>
        <v>0</v>
      </c>
      <c r="IUC65" s="1678">
        <f t="shared" ref="IUC65" si="11503">(IUC59-IUC61)*$C$64*$C$65</f>
        <v>0</v>
      </c>
      <c r="IUE65" s="1678">
        <f t="shared" ref="IUE65" si="11504">(IUE59-IUE61)*$C$64*$C$65</f>
        <v>0</v>
      </c>
      <c r="IUG65" s="1678">
        <f t="shared" ref="IUG65" si="11505">(IUG59-IUG61)*$C$64*$C$65</f>
        <v>0</v>
      </c>
      <c r="IUI65" s="1678">
        <f t="shared" ref="IUI65" si="11506">(IUI59-IUI61)*$C$64*$C$65</f>
        <v>0</v>
      </c>
      <c r="IUK65" s="1678">
        <f t="shared" ref="IUK65" si="11507">(IUK59-IUK61)*$C$64*$C$65</f>
        <v>0</v>
      </c>
      <c r="IUM65" s="1678">
        <f t="shared" ref="IUM65" si="11508">(IUM59-IUM61)*$C$64*$C$65</f>
        <v>0</v>
      </c>
      <c r="IUO65" s="1678">
        <f t="shared" ref="IUO65" si="11509">(IUO59-IUO61)*$C$64*$C$65</f>
        <v>0</v>
      </c>
      <c r="IUQ65" s="1678">
        <f t="shared" ref="IUQ65" si="11510">(IUQ59-IUQ61)*$C$64*$C$65</f>
        <v>0</v>
      </c>
      <c r="IUS65" s="1678">
        <f t="shared" ref="IUS65" si="11511">(IUS59-IUS61)*$C$64*$C$65</f>
        <v>0</v>
      </c>
      <c r="IUU65" s="1678">
        <f t="shared" ref="IUU65" si="11512">(IUU59-IUU61)*$C$64*$C$65</f>
        <v>0</v>
      </c>
      <c r="IUW65" s="1678">
        <f t="shared" ref="IUW65" si="11513">(IUW59-IUW61)*$C$64*$C$65</f>
        <v>0</v>
      </c>
      <c r="IUY65" s="1678">
        <f t="shared" ref="IUY65" si="11514">(IUY59-IUY61)*$C$64*$C$65</f>
        <v>0</v>
      </c>
      <c r="IVA65" s="1678">
        <f t="shared" ref="IVA65" si="11515">(IVA59-IVA61)*$C$64*$C$65</f>
        <v>0</v>
      </c>
      <c r="IVC65" s="1678">
        <f t="shared" ref="IVC65" si="11516">(IVC59-IVC61)*$C$64*$C$65</f>
        <v>0</v>
      </c>
      <c r="IVE65" s="1678">
        <f t="shared" ref="IVE65" si="11517">(IVE59-IVE61)*$C$64*$C$65</f>
        <v>0</v>
      </c>
      <c r="IVG65" s="1678">
        <f t="shared" ref="IVG65" si="11518">(IVG59-IVG61)*$C$64*$C$65</f>
        <v>0</v>
      </c>
      <c r="IVI65" s="1678">
        <f t="shared" ref="IVI65" si="11519">(IVI59-IVI61)*$C$64*$C$65</f>
        <v>0</v>
      </c>
      <c r="IVK65" s="1678">
        <f t="shared" ref="IVK65" si="11520">(IVK59-IVK61)*$C$64*$C$65</f>
        <v>0</v>
      </c>
      <c r="IVM65" s="1678">
        <f t="shared" ref="IVM65" si="11521">(IVM59-IVM61)*$C$64*$C$65</f>
        <v>0</v>
      </c>
      <c r="IVO65" s="1678">
        <f t="shared" ref="IVO65" si="11522">(IVO59-IVO61)*$C$64*$C$65</f>
        <v>0</v>
      </c>
      <c r="IVQ65" s="1678">
        <f t="shared" ref="IVQ65" si="11523">(IVQ59-IVQ61)*$C$64*$C$65</f>
        <v>0</v>
      </c>
      <c r="IVS65" s="1678">
        <f t="shared" ref="IVS65" si="11524">(IVS59-IVS61)*$C$64*$C$65</f>
        <v>0</v>
      </c>
      <c r="IVU65" s="1678">
        <f t="shared" ref="IVU65" si="11525">(IVU59-IVU61)*$C$64*$C$65</f>
        <v>0</v>
      </c>
      <c r="IVW65" s="1678">
        <f t="shared" ref="IVW65" si="11526">(IVW59-IVW61)*$C$64*$C$65</f>
        <v>0</v>
      </c>
      <c r="IVY65" s="1678">
        <f t="shared" ref="IVY65" si="11527">(IVY59-IVY61)*$C$64*$C$65</f>
        <v>0</v>
      </c>
      <c r="IWA65" s="1678">
        <f t="shared" ref="IWA65" si="11528">(IWA59-IWA61)*$C$64*$C$65</f>
        <v>0</v>
      </c>
      <c r="IWC65" s="1678">
        <f t="shared" ref="IWC65" si="11529">(IWC59-IWC61)*$C$64*$C$65</f>
        <v>0</v>
      </c>
      <c r="IWE65" s="1678">
        <f t="shared" ref="IWE65" si="11530">(IWE59-IWE61)*$C$64*$C$65</f>
        <v>0</v>
      </c>
      <c r="IWG65" s="1678">
        <f t="shared" ref="IWG65" si="11531">(IWG59-IWG61)*$C$64*$C$65</f>
        <v>0</v>
      </c>
      <c r="IWI65" s="1678">
        <f t="shared" ref="IWI65" si="11532">(IWI59-IWI61)*$C$64*$C$65</f>
        <v>0</v>
      </c>
      <c r="IWK65" s="1678">
        <f t="shared" ref="IWK65" si="11533">(IWK59-IWK61)*$C$64*$C$65</f>
        <v>0</v>
      </c>
      <c r="IWM65" s="1678">
        <f t="shared" ref="IWM65" si="11534">(IWM59-IWM61)*$C$64*$C$65</f>
        <v>0</v>
      </c>
      <c r="IWO65" s="1678">
        <f t="shared" ref="IWO65" si="11535">(IWO59-IWO61)*$C$64*$C$65</f>
        <v>0</v>
      </c>
      <c r="IWQ65" s="1678">
        <f t="shared" ref="IWQ65" si="11536">(IWQ59-IWQ61)*$C$64*$C$65</f>
        <v>0</v>
      </c>
      <c r="IWS65" s="1678">
        <f t="shared" ref="IWS65" si="11537">(IWS59-IWS61)*$C$64*$C$65</f>
        <v>0</v>
      </c>
      <c r="IWU65" s="1678">
        <f t="shared" ref="IWU65" si="11538">(IWU59-IWU61)*$C$64*$C$65</f>
        <v>0</v>
      </c>
      <c r="IWW65" s="1678">
        <f t="shared" ref="IWW65" si="11539">(IWW59-IWW61)*$C$64*$C$65</f>
        <v>0</v>
      </c>
      <c r="IWY65" s="1678">
        <f t="shared" ref="IWY65" si="11540">(IWY59-IWY61)*$C$64*$C$65</f>
        <v>0</v>
      </c>
      <c r="IXA65" s="1678">
        <f t="shared" ref="IXA65" si="11541">(IXA59-IXA61)*$C$64*$C$65</f>
        <v>0</v>
      </c>
      <c r="IXC65" s="1678">
        <f t="shared" ref="IXC65" si="11542">(IXC59-IXC61)*$C$64*$C$65</f>
        <v>0</v>
      </c>
      <c r="IXE65" s="1678">
        <f t="shared" ref="IXE65" si="11543">(IXE59-IXE61)*$C$64*$C$65</f>
        <v>0</v>
      </c>
      <c r="IXG65" s="1678">
        <f t="shared" ref="IXG65" si="11544">(IXG59-IXG61)*$C$64*$C$65</f>
        <v>0</v>
      </c>
      <c r="IXI65" s="1678">
        <f t="shared" ref="IXI65" si="11545">(IXI59-IXI61)*$C$64*$C$65</f>
        <v>0</v>
      </c>
      <c r="IXK65" s="1678">
        <f t="shared" ref="IXK65" si="11546">(IXK59-IXK61)*$C$64*$C$65</f>
        <v>0</v>
      </c>
      <c r="IXM65" s="1678">
        <f t="shared" ref="IXM65" si="11547">(IXM59-IXM61)*$C$64*$C$65</f>
        <v>0</v>
      </c>
      <c r="IXO65" s="1678">
        <f t="shared" ref="IXO65" si="11548">(IXO59-IXO61)*$C$64*$C$65</f>
        <v>0</v>
      </c>
      <c r="IXQ65" s="1678">
        <f t="shared" ref="IXQ65" si="11549">(IXQ59-IXQ61)*$C$64*$C$65</f>
        <v>0</v>
      </c>
      <c r="IXS65" s="1678">
        <f t="shared" ref="IXS65" si="11550">(IXS59-IXS61)*$C$64*$C$65</f>
        <v>0</v>
      </c>
      <c r="IXU65" s="1678">
        <f t="shared" ref="IXU65" si="11551">(IXU59-IXU61)*$C$64*$C$65</f>
        <v>0</v>
      </c>
      <c r="IXW65" s="1678">
        <f t="shared" ref="IXW65" si="11552">(IXW59-IXW61)*$C$64*$C$65</f>
        <v>0</v>
      </c>
      <c r="IXY65" s="1678">
        <f t="shared" ref="IXY65" si="11553">(IXY59-IXY61)*$C$64*$C$65</f>
        <v>0</v>
      </c>
      <c r="IYA65" s="1678">
        <f t="shared" ref="IYA65" si="11554">(IYA59-IYA61)*$C$64*$C$65</f>
        <v>0</v>
      </c>
      <c r="IYC65" s="1678">
        <f t="shared" ref="IYC65" si="11555">(IYC59-IYC61)*$C$64*$C$65</f>
        <v>0</v>
      </c>
      <c r="IYE65" s="1678">
        <f t="shared" ref="IYE65" si="11556">(IYE59-IYE61)*$C$64*$C$65</f>
        <v>0</v>
      </c>
      <c r="IYG65" s="1678">
        <f t="shared" ref="IYG65" si="11557">(IYG59-IYG61)*$C$64*$C$65</f>
        <v>0</v>
      </c>
      <c r="IYI65" s="1678">
        <f t="shared" ref="IYI65" si="11558">(IYI59-IYI61)*$C$64*$C$65</f>
        <v>0</v>
      </c>
      <c r="IYK65" s="1678">
        <f t="shared" ref="IYK65" si="11559">(IYK59-IYK61)*$C$64*$C$65</f>
        <v>0</v>
      </c>
      <c r="IYM65" s="1678">
        <f t="shared" ref="IYM65" si="11560">(IYM59-IYM61)*$C$64*$C$65</f>
        <v>0</v>
      </c>
      <c r="IYO65" s="1678">
        <f t="shared" ref="IYO65" si="11561">(IYO59-IYO61)*$C$64*$C$65</f>
        <v>0</v>
      </c>
      <c r="IYQ65" s="1678">
        <f t="shared" ref="IYQ65" si="11562">(IYQ59-IYQ61)*$C$64*$C$65</f>
        <v>0</v>
      </c>
      <c r="IYS65" s="1678">
        <f t="shared" ref="IYS65" si="11563">(IYS59-IYS61)*$C$64*$C$65</f>
        <v>0</v>
      </c>
      <c r="IYU65" s="1678">
        <f t="shared" ref="IYU65" si="11564">(IYU59-IYU61)*$C$64*$C$65</f>
        <v>0</v>
      </c>
      <c r="IYW65" s="1678">
        <f t="shared" ref="IYW65" si="11565">(IYW59-IYW61)*$C$64*$C$65</f>
        <v>0</v>
      </c>
      <c r="IYY65" s="1678">
        <f t="shared" ref="IYY65" si="11566">(IYY59-IYY61)*$C$64*$C$65</f>
        <v>0</v>
      </c>
      <c r="IZA65" s="1678">
        <f t="shared" ref="IZA65" si="11567">(IZA59-IZA61)*$C$64*$C$65</f>
        <v>0</v>
      </c>
      <c r="IZC65" s="1678">
        <f t="shared" ref="IZC65" si="11568">(IZC59-IZC61)*$C$64*$C$65</f>
        <v>0</v>
      </c>
      <c r="IZE65" s="1678">
        <f t="shared" ref="IZE65" si="11569">(IZE59-IZE61)*$C$64*$C$65</f>
        <v>0</v>
      </c>
      <c r="IZG65" s="1678">
        <f t="shared" ref="IZG65" si="11570">(IZG59-IZG61)*$C$64*$C$65</f>
        <v>0</v>
      </c>
      <c r="IZI65" s="1678">
        <f t="shared" ref="IZI65" si="11571">(IZI59-IZI61)*$C$64*$C$65</f>
        <v>0</v>
      </c>
      <c r="IZK65" s="1678">
        <f t="shared" ref="IZK65" si="11572">(IZK59-IZK61)*$C$64*$C$65</f>
        <v>0</v>
      </c>
      <c r="IZM65" s="1678">
        <f t="shared" ref="IZM65" si="11573">(IZM59-IZM61)*$C$64*$C$65</f>
        <v>0</v>
      </c>
      <c r="IZO65" s="1678">
        <f t="shared" ref="IZO65" si="11574">(IZO59-IZO61)*$C$64*$C$65</f>
        <v>0</v>
      </c>
      <c r="IZQ65" s="1678">
        <f t="shared" ref="IZQ65" si="11575">(IZQ59-IZQ61)*$C$64*$C$65</f>
        <v>0</v>
      </c>
      <c r="IZS65" s="1678">
        <f t="shared" ref="IZS65" si="11576">(IZS59-IZS61)*$C$64*$C$65</f>
        <v>0</v>
      </c>
      <c r="IZU65" s="1678">
        <f t="shared" ref="IZU65" si="11577">(IZU59-IZU61)*$C$64*$C$65</f>
        <v>0</v>
      </c>
      <c r="IZW65" s="1678">
        <f t="shared" ref="IZW65" si="11578">(IZW59-IZW61)*$C$64*$C$65</f>
        <v>0</v>
      </c>
      <c r="IZY65" s="1678">
        <f t="shared" ref="IZY65" si="11579">(IZY59-IZY61)*$C$64*$C$65</f>
        <v>0</v>
      </c>
      <c r="JAA65" s="1678">
        <f t="shared" ref="JAA65" si="11580">(JAA59-JAA61)*$C$64*$C$65</f>
        <v>0</v>
      </c>
      <c r="JAC65" s="1678">
        <f t="shared" ref="JAC65" si="11581">(JAC59-JAC61)*$C$64*$C$65</f>
        <v>0</v>
      </c>
      <c r="JAE65" s="1678">
        <f t="shared" ref="JAE65" si="11582">(JAE59-JAE61)*$C$64*$C$65</f>
        <v>0</v>
      </c>
      <c r="JAG65" s="1678">
        <f t="shared" ref="JAG65" si="11583">(JAG59-JAG61)*$C$64*$C$65</f>
        <v>0</v>
      </c>
      <c r="JAI65" s="1678">
        <f t="shared" ref="JAI65" si="11584">(JAI59-JAI61)*$C$64*$C$65</f>
        <v>0</v>
      </c>
      <c r="JAK65" s="1678">
        <f t="shared" ref="JAK65" si="11585">(JAK59-JAK61)*$C$64*$C$65</f>
        <v>0</v>
      </c>
      <c r="JAM65" s="1678">
        <f t="shared" ref="JAM65" si="11586">(JAM59-JAM61)*$C$64*$C$65</f>
        <v>0</v>
      </c>
      <c r="JAO65" s="1678">
        <f t="shared" ref="JAO65" si="11587">(JAO59-JAO61)*$C$64*$C$65</f>
        <v>0</v>
      </c>
      <c r="JAQ65" s="1678">
        <f t="shared" ref="JAQ65" si="11588">(JAQ59-JAQ61)*$C$64*$C$65</f>
        <v>0</v>
      </c>
      <c r="JAS65" s="1678">
        <f t="shared" ref="JAS65" si="11589">(JAS59-JAS61)*$C$64*$C$65</f>
        <v>0</v>
      </c>
      <c r="JAU65" s="1678">
        <f t="shared" ref="JAU65" si="11590">(JAU59-JAU61)*$C$64*$C$65</f>
        <v>0</v>
      </c>
      <c r="JAW65" s="1678">
        <f t="shared" ref="JAW65" si="11591">(JAW59-JAW61)*$C$64*$C$65</f>
        <v>0</v>
      </c>
      <c r="JAY65" s="1678">
        <f t="shared" ref="JAY65" si="11592">(JAY59-JAY61)*$C$64*$C$65</f>
        <v>0</v>
      </c>
      <c r="JBA65" s="1678">
        <f t="shared" ref="JBA65" si="11593">(JBA59-JBA61)*$C$64*$C$65</f>
        <v>0</v>
      </c>
      <c r="JBC65" s="1678">
        <f t="shared" ref="JBC65" si="11594">(JBC59-JBC61)*$C$64*$C$65</f>
        <v>0</v>
      </c>
      <c r="JBE65" s="1678">
        <f t="shared" ref="JBE65" si="11595">(JBE59-JBE61)*$C$64*$C$65</f>
        <v>0</v>
      </c>
      <c r="JBG65" s="1678">
        <f t="shared" ref="JBG65" si="11596">(JBG59-JBG61)*$C$64*$C$65</f>
        <v>0</v>
      </c>
      <c r="JBI65" s="1678">
        <f t="shared" ref="JBI65" si="11597">(JBI59-JBI61)*$C$64*$C$65</f>
        <v>0</v>
      </c>
      <c r="JBK65" s="1678">
        <f t="shared" ref="JBK65" si="11598">(JBK59-JBK61)*$C$64*$C$65</f>
        <v>0</v>
      </c>
      <c r="JBM65" s="1678">
        <f t="shared" ref="JBM65" si="11599">(JBM59-JBM61)*$C$64*$C$65</f>
        <v>0</v>
      </c>
      <c r="JBO65" s="1678">
        <f t="shared" ref="JBO65" si="11600">(JBO59-JBO61)*$C$64*$C$65</f>
        <v>0</v>
      </c>
      <c r="JBQ65" s="1678">
        <f t="shared" ref="JBQ65" si="11601">(JBQ59-JBQ61)*$C$64*$C$65</f>
        <v>0</v>
      </c>
      <c r="JBS65" s="1678">
        <f t="shared" ref="JBS65" si="11602">(JBS59-JBS61)*$C$64*$C$65</f>
        <v>0</v>
      </c>
      <c r="JBU65" s="1678">
        <f t="shared" ref="JBU65" si="11603">(JBU59-JBU61)*$C$64*$C$65</f>
        <v>0</v>
      </c>
      <c r="JBW65" s="1678">
        <f t="shared" ref="JBW65" si="11604">(JBW59-JBW61)*$C$64*$C$65</f>
        <v>0</v>
      </c>
      <c r="JBY65" s="1678">
        <f t="shared" ref="JBY65" si="11605">(JBY59-JBY61)*$C$64*$C$65</f>
        <v>0</v>
      </c>
      <c r="JCA65" s="1678">
        <f t="shared" ref="JCA65" si="11606">(JCA59-JCA61)*$C$64*$C$65</f>
        <v>0</v>
      </c>
      <c r="JCC65" s="1678">
        <f t="shared" ref="JCC65" si="11607">(JCC59-JCC61)*$C$64*$C$65</f>
        <v>0</v>
      </c>
      <c r="JCE65" s="1678">
        <f t="shared" ref="JCE65" si="11608">(JCE59-JCE61)*$C$64*$C$65</f>
        <v>0</v>
      </c>
      <c r="JCG65" s="1678">
        <f t="shared" ref="JCG65" si="11609">(JCG59-JCG61)*$C$64*$C$65</f>
        <v>0</v>
      </c>
      <c r="JCI65" s="1678">
        <f t="shared" ref="JCI65" si="11610">(JCI59-JCI61)*$C$64*$C$65</f>
        <v>0</v>
      </c>
      <c r="JCK65" s="1678">
        <f t="shared" ref="JCK65" si="11611">(JCK59-JCK61)*$C$64*$C$65</f>
        <v>0</v>
      </c>
      <c r="JCM65" s="1678">
        <f t="shared" ref="JCM65" si="11612">(JCM59-JCM61)*$C$64*$C$65</f>
        <v>0</v>
      </c>
      <c r="JCO65" s="1678">
        <f t="shared" ref="JCO65" si="11613">(JCO59-JCO61)*$C$64*$C$65</f>
        <v>0</v>
      </c>
      <c r="JCQ65" s="1678">
        <f t="shared" ref="JCQ65" si="11614">(JCQ59-JCQ61)*$C$64*$C$65</f>
        <v>0</v>
      </c>
      <c r="JCS65" s="1678">
        <f t="shared" ref="JCS65" si="11615">(JCS59-JCS61)*$C$64*$C$65</f>
        <v>0</v>
      </c>
      <c r="JCU65" s="1678">
        <f t="shared" ref="JCU65" si="11616">(JCU59-JCU61)*$C$64*$C$65</f>
        <v>0</v>
      </c>
      <c r="JCW65" s="1678">
        <f t="shared" ref="JCW65" si="11617">(JCW59-JCW61)*$C$64*$C$65</f>
        <v>0</v>
      </c>
      <c r="JCY65" s="1678">
        <f t="shared" ref="JCY65" si="11618">(JCY59-JCY61)*$C$64*$C$65</f>
        <v>0</v>
      </c>
      <c r="JDA65" s="1678">
        <f t="shared" ref="JDA65" si="11619">(JDA59-JDA61)*$C$64*$C$65</f>
        <v>0</v>
      </c>
      <c r="JDC65" s="1678">
        <f t="shared" ref="JDC65" si="11620">(JDC59-JDC61)*$C$64*$C$65</f>
        <v>0</v>
      </c>
      <c r="JDE65" s="1678">
        <f t="shared" ref="JDE65" si="11621">(JDE59-JDE61)*$C$64*$C$65</f>
        <v>0</v>
      </c>
      <c r="JDG65" s="1678">
        <f t="shared" ref="JDG65" si="11622">(JDG59-JDG61)*$C$64*$C$65</f>
        <v>0</v>
      </c>
      <c r="JDI65" s="1678">
        <f t="shared" ref="JDI65" si="11623">(JDI59-JDI61)*$C$64*$C$65</f>
        <v>0</v>
      </c>
      <c r="JDK65" s="1678">
        <f t="shared" ref="JDK65" si="11624">(JDK59-JDK61)*$C$64*$C$65</f>
        <v>0</v>
      </c>
      <c r="JDM65" s="1678">
        <f t="shared" ref="JDM65" si="11625">(JDM59-JDM61)*$C$64*$C$65</f>
        <v>0</v>
      </c>
      <c r="JDO65" s="1678">
        <f t="shared" ref="JDO65" si="11626">(JDO59-JDO61)*$C$64*$C$65</f>
        <v>0</v>
      </c>
      <c r="JDQ65" s="1678">
        <f t="shared" ref="JDQ65" si="11627">(JDQ59-JDQ61)*$C$64*$C$65</f>
        <v>0</v>
      </c>
      <c r="JDS65" s="1678">
        <f t="shared" ref="JDS65" si="11628">(JDS59-JDS61)*$C$64*$C$65</f>
        <v>0</v>
      </c>
      <c r="JDU65" s="1678">
        <f t="shared" ref="JDU65" si="11629">(JDU59-JDU61)*$C$64*$C$65</f>
        <v>0</v>
      </c>
      <c r="JDW65" s="1678">
        <f t="shared" ref="JDW65" si="11630">(JDW59-JDW61)*$C$64*$C$65</f>
        <v>0</v>
      </c>
      <c r="JDY65" s="1678">
        <f t="shared" ref="JDY65" si="11631">(JDY59-JDY61)*$C$64*$C$65</f>
        <v>0</v>
      </c>
      <c r="JEA65" s="1678">
        <f t="shared" ref="JEA65" si="11632">(JEA59-JEA61)*$C$64*$C$65</f>
        <v>0</v>
      </c>
      <c r="JEC65" s="1678">
        <f t="shared" ref="JEC65" si="11633">(JEC59-JEC61)*$C$64*$C$65</f>
        <v>0</v>
      </c>
      <c r="JEE65" s="1678">
        <f t="shared" ref="JEE65" si="11634">(JEE59-JEE61)*$C$64*$C$65</f>
        <v>0</v>
      </c>
      <c r="JEG65" s="1678">
        <f t="shared" ref="JEG65" si="11635">(JEG59-JEG61)*$C$64*$C$65</f>
        <v>0</v>
      </c>
      <c r="JEI65" s="1678">
        <f t="shared" ref="JEI65" si="11636">(JEI59-JEI61)*$C$64*$C$65</f>
        <v>0</v>
      </c>
      <c r="JEK65" s="1678">
        <f t="shared" ref="JEK65" si="11637">(JEK59-JEK61)*$C$64*$C$65</f>
        <v>0</v>
      </c>
      <c r="JEM65" s="1678">
        <f t="shared" ref="JEM65" si="11638">(JEM59-JEM61)*$C$64*$C$65</f>
        <v>0</v>
      </c>
      <c r="JEO65" s="1678">
        <f t="shared" ref="JEO65" si="11639">(JEO59-JEO61)*$C$64*$C$65</f>
        <v>0</v>
      </c>
      <c r="JEQ65" s="1678">
        <f t="shared" ref="JEQ65" si="11640">(JEQ59-JEQ61)*$C$64*$C$65</f>
        <v>0</v>
      </c>
      <c r="JES65" s="1678">
        <f t="shared" ref="JES65" si="11641">(JES59-JES61)*$C$64*$C$65</f>
        <v>0</v>
      </c>
      <c r="JEU65" s="1678">
        <f t="shared" ref="JEU65" si="11642">(JEU59-JEU61)*$C$64*$C$65</f>
        <v>0</v>
      </c>
      <c r="JEW65" s="1678">
        <f t="shared" ref="JEW65" si="11643">(JEW59-JEW61)*$C$64*$C$65</f>
        <v>0</v>
      </c>
      <c r="JEY65" s="1678">
        <f t="shared" ref="JEY65" si="11644">(JEY59-JEY61)*$C$64*$C$65</f>
        <v>0</v>
      </c>
      <c r="JFA65" s="1678">
        <f t="shared" ref="JFA65" si="11645">(JFA59-JFA61)*$C$64*$C$65</f>
        <v>0</v>
      </c>
      <c r="JFC65" s="1678">
        <f t="shared" ref="JFC65" si="11646">(JFC59-JFC61)*$C$64*$C$65</f>
        <v>0</v>
      </c>
      <c r="JFE65" s="1678">
        <f t="shared" ref="JFE65" si="11647">(JFE59-JFE61)*$C$64*$C$65</f>
        <v>0</v>
      </c>
      <c r="JFG65" s="1678">
        <f t="shared" ref="JFG65" si="11648">(JFG59-JFG61)*$C$64*$C$65</f>
        <v>0</v>
      </c>
      <c r="JFI65" s="1678">
        <f t="shared" ref="JFI65" si="11649">(JFI59-JFI61)*$C$64*$C$65</f>
        <v>0</v>
      </c>
      <c r="JFK65" s="1678">
        <f t="shared" ref="JFK65" si="11650">(JFK59-JFK61)*$C$64*$C$65</f>
        <v>0</v>
      </c>
      <c r="JFM65" s="1678">
        <f t="shared" ref="JFM65" si="11651">(JFM59-JFM61)*$C$64*$C$65</f>
        <v>0</v>
      </c>
      <c r="JFO65" s="1678">
        <f t="shared" ref="JFO65" si="11652">(JFO59-JFO61)*$C$64*$C$65</f>
        <v>0</v>
      </c>
      <c r="JFQ65" s="1678">
        <f t="shared" ref="JFQ65" si="11653">(JFQ59-JFQ61)*$C$64*$C$65</f>
        <v>0</v>
      </c>
      <c r="JFS65" s="1678">
        <f t="shared" ref="JFS65" si="11654">(JFS59-JFS61)*$C$64*$C$65</f>
        <v>0</v>
      </c>
      <c r="JFU65" s="1678">
        <f t="shared" ref="JFU65" si="11655">(JFU59-JFU61)*$C$64*$C$65</f>
        <v>0</v>
      </c>
      <c r="JFW65" s="1678">
        <f t="shared" ref="JFW65" si="11656">(JFW59-JFW61)*$C$64*$C$65</f>
        <v>0</v>
      </c>
      <c r="JFY65" s="1678">
        <f t="shared" ref="JFY65" si="11657">(JFY59-JFY61)*$C$64*$C$65</f>
        <v>0</v>
      </c>
      <c r="JGA65" s="1678">
        <f t="shared" ref="JGA65" si="11658">(JGA59-JGA61)*$C$64*$C$65</f>
        <v>0</v>
      </c>
      <c r="JGC65" s="1678">
        <f t="shared" ref="JGC65" si="11659">(JGC59-JGC61)*$C$64*$C$65</f>
        <v>0</v>
      </c>
      <c r="JGE65" s="1678">
        <f t="shared" ref="JGE65" si="11660">(JGE59-JGE61)*$C$64*$C$65</f>
        <v>0</v>
      </c>
      <c r="JGG65" s="1678">
        <f t="shared" ref="JGG65" si="11661">(JGG59-JGG61)*$C$64*$C$65</f>
        <v>0</v>
      </c>
      <c r="JGI65" s="1678">
        <f t="shared" ref="JGI65" si="11662">(JGI59-JGI61)*$C$64*$C$65</f>
        <v>0</v>
      </c>
      <c r="JGK65" s="1678">
        <f t="shared" ref="JGK65" si="11663">(JGK59-JGK61)*$C$64*$C$65</f>
        <v>0</v>
      </c>
      <c r="JGM65" s="1678">
        <f t="shared" ref="JGM65" si="11664">(JGM59-JGM61)*$C$64*$C$65</f>
        <v>0</v>
      </c>
      <c r="JGO65" s="1678">
        <f t="shared" ref="JGO65" si="11665">(JGO59-JGO61)*$C$64*$C$65</f>
        <v>0</v>
      </c>
      <c r="JGQ65" s="1678">
        <f t="shared" ref="JGQ65" si="11666">(JGQ59-JGQ61)*$C$64*$C$65</f>
        <v>0</v>
      </c>
      <c r="JGS65" s="1678">
        <f t="shared" ref="JGS65" si="11667">(JGS59-JGS61)*$C$64*$C$65</f>
        <v>0</v>
      </c>
      <c r="JGU65" s="1678">
        <f t="shared" ref="JGU65" si="11668">(JGU59-JGU61)*$C$64*$C$65</f>
        <v>0</v>
      </c>
      <c r="JGW65" s="1678">
        <f t="shared" ref="JGW65" si="11669">(JGW59-JGW61)*$C$64*$C$65</f>
        <v>0</v>
      </c>
      <c r="JGY65" s="1678">
        <f t="shared" ref="JGY65" si="11670">(JGY59-JGY61)*$C$64*$C$65</f>
        <v>0</v>
      </c>
      <c r="JHA65" s="1678">
        <f t="shared" ref="JHA65" si="11671">(JHA59-JHA61)*$C$64*$C$65</f>
        <v>0</v>
      </c>
      <c r="JHC65" s="1678">
        <f t="shared" ref="JHC65" si="11672">(JHC59-JHC61)*$C$64*$C$65</f>
        <v>0</v>
      </c>
      <c r="JHE65" s="1678">
        <f t="shared" ref="JHE65" si="11673">(JHE59-JHE61)*$C$64*$C$65</f>
        <v>0</v>
      </c>
      <c r="JHG65" s="1678">
        <f t="shared" ref="JHG65" si="11674">(JHG59-JHG61)*$C$64*$C$65</f>
        <v>0</v>
      </c>
      <c r="JHI65" s="1678">
        <f t="shared" ref="JHI65" si="11675">(JHI59-JHI61)*$C$64*$C$65</f>
        <v>0</v>
      </c>
      <c r="JHK65" s="1678">
        <f t="shared" ref="JHK65" si="11676">(JHK59-JHK61)*$C$64*$C$65</f>
        <v>0</v>
      </c>
      <c r="JHM65" s="1678">
        <f t="shared" ref="JHM65" si="11677">(JHM59-JHM61)*$C$64*$C$65</f>
        <v>0</v>
      </c>
      <c r="JHO65" s="1678">
        <f t="shared" ref="JHO65" si="11678">(JHO59-JHO61)*$C$64*$C$65</f>
        <v>0</v>
      </c>
      <c r="JHQ65" s="1678">
        <f t="shared" ref="JHQ65" si="11679">(JHQ59-JHQ61)*$C$64*$C$65</f>
        <v>0</v>
      </c>
      <c r="JHS65" s="1678">
        <f t="shared" ref="JHS65" si="11680">(JHS59-JHS61)*$C$64*$C$65</f>
        <v>0</v>
      </c>
      <c r="JHU65" s="1678">
        <f t="shared" ref="JHU65" si="11681">(JHU59-JHU61)*$C$64*$C$65</f>
        <v>0</v>
      </c>
      <c r="JHW65" s="1678">
        <f t="shared" ref="JHW65" si="11682">(JHW59-JHW61)*$C$64*$C$65</f>
        <v>0</v>
      </c>
      <c r="JHY65" s="1678">
        <f t="shared" ref="JHY65" si="11683">(JHY59-JHY61)*$C$64*$C$65</f>
        <v>0</v>
      </c>
      <c r="JIA65" s="1678">
        <f t="shared" ref="JIA65" si="11684">(JIA59-JIA61)*$C$64*$C$65</f>
        <v>0</v>
      </c>
      <c r="JIC65" s="1678">
        <f t="shared" ref="JIC65" si="11685">(JIC59-JIC61)*$C$64*$C$65</f>
        <v>0</v>
      </c>
      <c r="JIE65" s="1678">
        <f t="shared" ref="JIE65" si="11686">(JIE59-JIE61)*$C$64*$C$65</f>
        <v>0</v>
      </c>
      <c r="JIG65" s="1678">
        <f t="shared" ref="JIG65" si="11687">(JIG59-JIG61)*$C$64*$C$65</f>
        <v>0</v>
      </c>
      <c r="JII65" s="1678">
        <f t="shared" ref="JII65" si="11688">(JII59-JII61)*$C$64*$C$65</f>
        <v>0</v>
      </c>
      <c r="JIK65" s="1678">
        <f t="shared" ref="JIK65" si="11689">(JIK59-JIK61)*$C$64*$C$65</f>
        <v>0</v>
      </c>
      <c r="JIM65" s="1678">
        <f t="shared" ref="JIM65" si="11690">(JIM59-JIM61)*$C$64*$C$65</f>
        <v>0</v>
      </c>
      <c r="JIO65" s="1678">
        <f t="shared" ref="JIO65" si="11691">(JIO59-JIO61)*$C$64*$C$65</f>
        <v>0</v>
      </c>
      <c r="JIQ65" s="1678">
        <f t="shared" ref="JIQ65" si="11692">(JIQ59-JIQ61)*$C$64*$C$65</f>
        <v>0</v>
      </c>
      <c r="JIS65" s="1678">
        <f t="shared" ref="JIS65" si="11693">(JIS59-JIS61)*$C$64*$C$65</f>
        <v>0</v>
      </c>
      <c r="JIU65" s="1678">
        <f t="shared" ref="JIU65" si="11694">(JIU59-JIU61)*$C$64*$C$65</f>
        <v>0</v>
      </c>
      <c r="JIW65" s="1678">
        <f t="shared" ref="JIW65" si="11695">(JIW59-JIW61)*$C$64*$C$65</f>
        <v>0</v>
      </c>
      <c r="JIY65" s="1678">
        <f t="shared" ref="JIY65" si="11696">(JIY59-JIY61)*$C$64*$C$65</f>
        <v>0</v>
      </c>
      <c r="JJA65" s="1678">
        <f t="shared" ref="JJA65" si="11697">(JJA59-JJA61)*$C$64*$C$65</f>
        <v>0</v>
      </c>
      <c r="JJC65" s="1678">
        <f t="shared" ref="JJC65" si="11698">(JJC59-JJC61)*$C$64*$C$65</f>
        <v>0</v>
      </c>
      <c r="JJE65" s="1678">
        <f t="shared" ref="JJE65" si="11699">(JJE59-JJE61)*$C$64*$C$65</f>
        <v>0</v>
      </c>
      <c r="JJG65" s="1678">
        <f t="shared" ref="JJG65" si="11700">(JJG59-JJG61)*$C$64*$C$65</f>
        <v>0</v>
      </c>
      <c r="JJI65" s="1678">
        <f t="shared" ref="JJI65" si="11701">(JJI59-JJI61)*$C$64*$C$65</f>
        <v>0</v>
      </c>
      <c r="JJK65" s="1678">
        <f t="shared" ref="JJK65" si="11702">(JJK59-JJK61)*$C$64*$C$65</f>
        <v>0</v>
      </c>
      <c r="JJM65" s="1678">
        <f t="shared" ref="JJM65" si="11703">(JJM59-JJM61)*$C$64*$C$65</f>
        <v>0</v>
      </c>
      <c r="JJO65" s="1678">
        <f t="shared" ref="JJO65" si="11704">(JJO59-JJO61)*$C$64*$C$65</f>
        <v>0</v>
      </c>
      <c r="JJQ65" s="1678">
        <f t="shared" ref="JJQ65" si="11705">(JJQ59-JJQ61)*$C$64*$C$65</f>
        <v>0</v>
      </c>
      <c r="JJS65" s="1678">
        <f t="shared" ref="JJS65" si="11706">(JJS59-JJS61)*$C$64*$C$65</f>
        <v>0</v>
      </c>
      <c r="JJU65" s="1678">
        <f t="shared" ref="JJU65" si="11707">(JJU59-JJU61)*$C$64*$C$65</f>
        <v>0</v>
      </c>
      <c r="JJW65" s="1678">
        <f t="shared" ref="JJW65" si="11708">(JJW59-JJW61)*$C$64*$C$65</f>
        <v>0</v>
      </c>
      <c r="JJY65" s="1678">
        <f t="shared" ref="JJY65" si="11709">(JJY59-JJY61)*$C$64*$C$65</f>
        <v>0</v>
      </c>
      <c r="JKA65" s="1678">
        <f t="shared" ref="JKA65" si="11710">(JKA59-JKA61)*$C$64*$C$65</f>
        <v>0</v>
      </c>
      <c r="JKC65" s="1678">
        <f t="shared" ref="JKC65" si="11711">(JKC59-JKC61)*$C$64*$C$65</f>
        <v>0</v>
      </c>
      <c r="JKE65" s="1678">
        <f t="shared" ref="JKE65" si="11712">(JKE59-JKE61)*$C$64*$C$65</f>
        <v>0</v>
      </c>
      <c r="JKG65" s="1678">
        <f t="shared" ref="JKG65" si="11713">(JKG59-JKG61)*$C$64*$C$65</f>
        <v>0</v>
      </c>
      <c r="JKI65" s="1678">
        <f t="shared" ref="JKI65" si="11714">(JKI59-JKI61)*$C$64*$C$65</f>
        <v>0</v>
      </c>
      <c r="JKK65" s="1678">
        <f t="shared" ref="JKK65" si="11715">(JKK59-JKK61)*$C$64*$C$65</f>
        <v>0</v>
      </c>
      <c r="JKM65" s="1678">
        <f t="shared" ref="JKM65" si="11716">(JKM59-JKM61)*$C$64*$C$65</f>
        <v>0</v>
      </c>
      <c r="JKO65" s="1678">
        <f t="shared" ref="JKO65" si="11717">(JKO59-JKO61)*$C$64*$C$65</f>
        <v>0</v>
      </c>
      <c r="JKQ65" s="1678">
        <f t="shared" ref="JKQ65" si="11718">(JKQ59-JKQ61)*$C$64*$C$65</f>
        <v>0</v>
      </c>
      <c r="JKS65" s="1678">
        <f t="shared" ref="JKS65" si="11719">(JKS59-JKS61)*$C$64*$C$65</f>
        <v>0</v>
      </c>
      <c r="JKU65" s="1678">
        <f t="shared" ref="JKU65" si="11720">(JKU59-JKU61)*$C$64*$C$65</f>
        <v>0</v>
      </c>
      <c r="JKW65" s="1678">
        <f t="shared" ref="JKW65" si="11721">(JKW59-JKW61)*$C$64*$C$65</f>
        <v>0</v>
      </c>
      <c r="JKY65" s="1678">
        <f t="shared" ref="JKY65" si="11722">(JKY59-JKY61)*$C$64*$C$65</f>
        <v>0</v>
      </c>
      <c r="JLA65" s="1678">
        <f t="shared" ref="JLA65" si="11723">(JLA59-JLA61)*$C$64*$C$65</f>
        <v>0</v>
      </c>
      <c r="JLC65" s="1678">
        <f t="shared" ref="JLC65" si="11724">(JLC59-JLC61)*$C$64*$C$65</f>
        <v>0</v>
      </c>
      <c r="JLE65" s="1678">
        <f t="shared" ref="JLE65" si="11725">(JLE59-JLE61)*$C$64*$C$65</f>
        <v>0</v>
      </c>
      <c r="JLG65" s="1678">
        <f t="shared" ref="JLG65" si="11726">(JLG59-JLG61)*$C$64*$C$65</f>
        <v>0</v>
      </c>
      <c r="JLI65" s="1678">
        <f t="shared" ref="JLI65" si="11727">(JLI59-JLI61)*$C$64*$C$65</f>
        <v>0</v>
      </c>
      <c r="JLK65" s="1678">
        <f t="shared" ref="JLK65" si="11728">(JLK59-JLK61)*$C$64*$C$65</f>
        <v>0</v>
      </c>
      <c r="JLM65" s="1678">
        <f t="shared" ref="JLM65" si="11729">(JLM59-JLM61)*$C$64*$C$65</f>
        <v>0</v>
      </c>
      <c r="JLO65" s="1678">
        <f t="shared" ref="JLO65" si="11730">(JLO59-JLO61)*$C$64*$C$65</f>
        <v>0</v>
      </c>
      <c r="JLQ65" s="1678">
        <f t="shared" ref="JLQ65" si="11731">(JLQ59-JLQ61)*$C$64*$C$65</f>
        <v>0</v>
      </c>
      <c r="JLS65" s="1678">
        <f t="shared" ref="JLS65" si="11732">(JLS59-JLS61)*$C$64*$C$65</f>
        <v>0</v>
      </c>
      <c r="JLU65" s="1678">
        <f t="shared" ref="JLU65" si="11733">(JLU59-JLU61)*$C$64*$C$65</f>
        <v>0</v>
      </c>
      <c r="JLW65" s="1678">
        <f t="shared" ref="JLW65" si="11734">(JLW59-JLW61)*$C$64*$C$65</f>
        <v>0</v>
      </c>
      <c r="JLY65" s="1678">
        <f t="shared" ref="JLY65" si="11735">(JLY59-JLY61)*$C$64*$C$65</f>
        <v>0</v>
      </c>
      <c r="JMA65" s="1678">
        <f t="shared" ref="JMA65" si="11736">(JMA59-JMA61)*$C$64*$C$65</f>
        <v>0</v>
      </c>
      <c r="JMC65" s="1678">
        <f t="shared" ref="JMC65" si="11737">(JMC59-JMC61)*$C$64*$C$65</f>
        <v>0</v>
      </c>
      <c r="JME65" s="1678">
        <f t="shared" ref="JME65" si="11738">(JME59-JME61)*$C$64*$C$65</f>
        <v>0</v>
      </c>
      <c r="JMG65" s="1678">
        <f t="shared" ref="JMG65" si="11739">(JMG59-JMG61)*$C$64*$C$65</f>
        <v>0</v>
      </c>
      <c r="JMI65" s="1678">
        <f t="shared" ref="JMI65" si="11740">(JMI59-JMI61)*$C$64*$C$65</f>
        <v>0</v>
      </c>
      <c r="JMK65" s="1678">
        <f t="shared" ref="JMK65" si="11741">(JMK59-JMK61)*$C$64*$C$65</f>
        <v>0</v>
      </c>
      <c r="JMM65" s="1678">
        <f t="shared" ref="JMM65" si="11742">(JMM59-JMM61)*$C$64*$C$65</f>
        <v>0</v>
      </c>
      <c r="JMO65" s="1678">
        <f t="shared" ref="JMO65" si="11743">(JMO59-JMO61)*$C$64*$C$65</f>
        <v>0</v>
      </c>
      <c r="JMQ65" s="1678">
        <f t="shared" ref="JMQ65" si="11744">(JMQ59-JMQ61)*$C$64*$C$65</f>
        <v>0</v>
      </c>
      <c r="JMS65" s="1678">
        <f t="shared" ref="JMS65" si="11745">(JMS59-JMS61)*$C$64*$C$65</f>
        <v>0</v>
      </c>
      <c r="JMU65" s="1678">
        <f t="shared" ref="JMU65" si="11746">(JMU59-JMU61)*$C$64*$C$65</f>
        <v>0</v>
      </c>
      <c r="JMW65" s="1678">
        <f t="shared" ref="JMW65" si="11747">(JMW59-JMW61)*$C$64*$C$65</f>
        <v>0</v>
      </c>
      <c r="JMY65" s="1678">
        <f t="shared" ref="JMY65" si="11748">(JMY59-JMY61)*$C$64*$C$65</f>
        <v>0</v>
      </c>
      <c r="JNA65" s="1678">
        <f t="shared" ref="JNA65" si="11749">(JNA59-JNA61)*$C$64*$C$65</f>
        <v>0</v>
      </c>
      <c r="JNC65" s="1678">
        <f t="shared" ref="JNC65" si="11750">(JNC59-JNC61)*$C$64*$C$65</f>
        <v>0</v>
      </c>
      <c r="JNE65" s="1678">
        <f t="shared" ref="JNE65" si="11751">(JNE59-JNE61)*$C$64*$C$65</f>
        <v>0</v>
      </c>
      <c r="JNG65" s="1678">
        <f t="shared" ref="JNG65" si="11752">(JNG59-JNG61)*$C$64*$C$65</f>
        <v>0</v>
      </c>
      <c r="JNI65" s="1678">
        <f t="shared" ref="JNI65" si="11753">(JNI59-JNI61)*$C$64*$C$65</f>
        <v>0</v>
      </c>
      <c r="JNK65" s="1678">
        <f t="shared" ref="JNK65" si="11754">(JNK59-JNK61)*$C$64*$C$65</f>
        <v>0</v>
      </c>
      <c r="JNM65" s="1678">
        <f t="shared" ref="JNM65" si="11755">(JNM59-JNM61)*$C$64*$C$65</f>
        <v>0</v>
      </c>
      <c r="JNO65" s="1678">
        <f t="shared" ref="JNO65" si="11756">(JNO59-JNO61)*$C$64*$C$65</f>
        <v>0</v>
      </c>
      <c r="JNQ65" s="1678">
        <f t="shared" ref="JNQ65" si="11757">(JNQ59-JNQ61)*$C$64*$C$65</f>
        <v>0</v>
      </c>
      <c r="JNS65" s="1678">
        <f t="shared" ref="JNS65" si="11758">(JNS59-JNS61)*$C$64*$C$65</f>
        <v>0</v>
      </c>
      <c r="JNU65" s="1678">
        <f t="shared" ref="JNU65" si="11759">(JNU59-JNU61)*$C$64*$C$65</f>
        <v>0</v>
      </c>
      <c r="JNW65" s="1678">
        <f t="shared" ref="JNW65" si="11760">(JNW59-JNW61)*$C$64*$C$65</f>
        <v>0</v>
      </c>
      <c r="JNY65" s="1678">
        <f t="shared" ref="JNY65" si="11761">(JNY59-JNY61)*$C$64*$C$65</f>
        <v>0</v>
      </c>
      <c r="JOA65" s="1678">
        <f t="shared" ref="JOA65" si="11762">(JOA59-JOA61)*$C$64*$C$65</f>
        <v>0</v>
      </c>
      <c r="JOC65" s="1678">
        <f t="shared" ref="JOC65" si="11763">(JOC59-JOC61)*$C$64*$C$65</f>
        <v>0</v>
      </c>
      <c r="JOE65" s="1678">
        <f t="shared" ref="JOE65" si="11764">(JOE59-JOE61)*$C$64*$C$65</f>
        <v>0</v>
      </c>
      <c r="JOG65" s="1678">
        <f t="shared" ref="JOG65" si="11765">(JOG59-JOG61)*$C$64*$C$65</f>
        <v>0</v>
      </c>
      <c r="JOI65" s="1678">
        <f t="shared" ref="JOI65" si="11766">(JOI59-JOI61)*$C$64*$C$65</f>
        <v>0</v>
      </c>
      <c r="JOK65" s="1678">
        <f t="shared" ref="JOK65" si="11767">(JOK59-JOK61)*$C$64*$C$65</f>
        <v>0</v>
      </c>
      <c r="JOM65" s="1678">
        <f t="shared" ref="JOM65" si="11768">(JOM59-JOM61)*$C$64*$C$65</f>
        <v>0</v>
      </c>
      <c r="JOO65" s="1678">
        <f t="shared" ref="JOO65" si="11769">(JOO59-JOO61)*$C$64*$C$65</f>
        <v>0</v>
      </c>
      <c r="JOQ65" s="1678">
        <f t="shared" ref="JOQ65" si="11770">(JOQ59-JOQ61)*$C$64*$C$65</f>
        <v>0</v>
      </c>
      <c r="JOS65" s="1678">
        <f t="shared" ref="JOS65" si="11771">(JOS59-JOS61)*$C$64*$C$65</f>
        <v>0</v>
      </c>
      <c r="JOU65" s="1678">
        <f t="shared" ref="JOU65" si="11772">(JOU59-JOU61)*$C$64*$C$65</f>
        <v>0</v>
      </c>
      <c r="JOW65" s="1678">
        <f t="shared" ref="JOW65" si="11773">(JOW59-JOW61)*$C$64*$C$65</f>
        <v>0</v>
      </c>
      <c r="JOY65" s="1678">
        <f t="shared" ref="JOY65" si="11774">(JOY59-JOY61)*$C$64*$C$65</f>
        <v>0</v>
      </c>
      <c r="JPA65" s="1678">
        <f t="shared" ref="JPA65" si="11775">(JPA59-JPA61)*$C$64*$C$65</f>
        <v>0</v>
      </c>
      <c r="JPC65" s="1678">
        <f t="shared" ref="JPC65" si="11776">(JPC59-JPC61)*$C$64*$C$65</f>
        <v>0</v>
      </c>
      <c r="JPE65" s="1678">
        <f t="shared" ref="JPE65" si="11777">(JPE59-JPE61)*$C$64*$C$65</f>
        <v>0</v>
      </c>
      <c r="JPG65" s="1678">
        <f t="shared" ref="JPG65" si="11778">(JPG59-JPG61)*$C$64*$C$65</f>
        <v>0</v>
      </c>
      <c r="JPI65" s="1678">
        <f t="shared" ref="JPI65" si="11779">(JPI59-JPI61)*$C$64*$C$65</f>
        <v>0</v>
      </c>
      <c r="JPK65" s="1678">
        <f t="shared" ref="JPK65" si="11780">(JPK59-JPK61)*$C$64*$C$65</f>
        <v>0</v>
      </c>
      <c r="JPM65" s="1678">
        <f t="shared" ref="JPM65" si="11781">(JPM59-JPM61)*$C$64*$C$65</f>
        <v>0</v>
      </c>
      <c r="JPO65" s="1678">
        <f t="shared" ref="JPO65" si="11782">(JPO59-JPO61)*$C$64*$C$65</f>
        <v>0</v>
      </c>
      <c r="JPQ65" s="1678">
        <f t="shared" ref="JPQ65" si="11783">(JPQ59-JPQ61)*$C$64*$C$65</f>
        <v>0</v>
      </c>
      <c r="JPS65" s="1678">
        <f t="shared" ref="JPS65" si="11784">(JPS59-JPS61)*$C$64*$C$65</f>
        <v>0</v>
      </c>
      <c r="JPU65" s="1678">
        <f t="shared" ref="JPU65" si="11785">(JPU59-JPU61)*$C$64*$C$65</f>
        <v>0</v>
      </c>
      <c r="JPW65" s="1678">
        <f t="shared" ref="JPW65" si="11786">(JPW59-JPW61)*$C$64*$C$65</f>
        <v>0</v>
      </c>
      <c r="JPY65" s="1678">
        <f t="shared" ref="JPY65" si="11787">(JPY59-JPY61)*$C$64*$C$65</f>
        <v>0</v>
      </c>
      <c r="JQA65" s="1678">
        <f t="shared" ref="JQA65" si="11788">(JQA59-JQA61)*$C$64*$C$65</f>
        <v>0</v>
      </c>
      <c r="JQC65" s="1678">
        <f t="shared" ref="JQC65" si="11789">(JQC59-JQC61)*$C$64*$C$65</f>
        <v>0</v>
      </c>
      <c r="JQE65" s="1678">
        <f t="shared" ref="JQE65" si="11790">(JQE59-JQE61)*$C$64*$C$65</f>
        <v>0</v>
      </c>
      <c r="JQG65" s="1678">
        <f t="shared" ref="JQG65" si="11791">(JQG59-JQG61)*$C$64*$C$65</f>
        <v>0</v>
      </c>
      <c r="JQI65" s="1678">
        <f t="shared" ref="JQI65" si="11792">(JQI59-JQI61)*$C$64*$C$65</f>
        <v>0</v>
      </c>
      <c r="JQK65" s="1678">
        <f t="shared" ref="JQK65" si="11793">(JQK59-JQK61)*$C$64*$C$65</f>
        <v>0</v>
      </c>
      <c r="JQM65" s="1678">
        <f t="shared" ref="JQM65" si="11794">(JQM59-JQM61)*$C$64*$C$65</f>
        <v>0</v>
      </c>
      <c r="JQO65" s="1678">
        <f t="shared" ref="JQO65" si="11795">(JQO59-JQO61)*$C$64*$C$65</f>
        <v>0</v>
      </c>
      <c r="JQQ65" s="1678">
        <f t="shared" ref="JQQ65" si="11796">(JQQ59-JQQ61)*$C$64*$C$65</f>
        <v>0</v>
      </c>
      <c r="JQS65" s="1678">
        <f t="shared" ref="JQS65" si="11797">(JQS59-JQS61)*$C$64*$C$65</f>
        <v>0</v>
      </c>
      <c r="JQU65" s="1678">
        <f t="shared" ref="JQU65" si="11798">(JQU59-JQU61)*$C$64*$C$65</f>
        <v>0</v>
      </c>
      <c r="JQW65" s="1678">
        <f t="shared" ref="JQW65" si="11799">(JQW59-JQW61)*$C$64*$C$65</f>
        <v>0</v>
      </c>
      <c r="JQY65" s="1678">
        <f t="shared" ref="JQY65" si="11800">(JQY59-JQY61)*$C$64*$C$65</f>
        <v>0</v>
      </c>
      <c r="JRA65" s="1678">
        <f t="shared" ref="JRA65" si="11801">(JRA59-JRA61)*$C$64*$C$65</f>
        <v>0</v>
      </c>
      <c r="JRC65" s="1678">
        <f t="shared" ref="JRC65" si="11802">(JRC59-JRC61)*$C$64*$C$65</f>
        <v>0</v>
      </c>
      <c r="JRE65" s="1678">
        <f t="shared" ref="JRE65" si="11803">(JRE59-JRE61)*$C$64*$C$65</f>
        <v>0</v>
      </c>
      <c r="JRG65" s="1678">
        <f t="shared" ref="JRG65" si="11804">(JRG59-JRG61)*$C$64*$C$65</f>
        <v>0</v>
      </c>
      <c r="JRI65" s="1678">
        <f t="shared" ref="JRI65" si="11805">(JRI59-JRI61)*$C$64*$C$65</f>
        <v>0</v>
      </c>
      <c r="JRK65" s="1678">
        <f t="shared" ref="JRK65" si="11806">(JRK59-JRK61)*$C$64*$C$65</f>
        <v>0</v>
      </c>
      <c r="JRM65" s="1678">
        <f t="shared" ref="JRM65" si="11807">(JRM59-JRM61)*$C$64*$C$65</f>
        <v>0</v>
      </c>
      <c r="JRO65" s="1678">
        <f t="shared" ref="JRO65" si="11808">(JRO59-JRO61)*$C$64*$C$65</f>
        <v>0</v>
      </c>
      <c r="JRQ65" s="1678">
        <f t="shared" ref="JRQ65" si="11809">(JRQ59-JRQ61)*$C$64*$C$65</f>
        <v>0</v>
      </c>
      <c r="JRS65" s="1678">
        <f t="shared" ref="JRS65" si="11810">(JRS59-JRS61)*$C$64*$C$65</f>
        <v>0</v>
      </c>
      <c r="JRU65" s="1678">
        <f t="shared" ref="JRU65" si="11811">(JRU59-JRU61)*$C$64*$C$65</f>
        <v>0</v>
      </c>
      <c r="JRW65" s="1678">
        <f t="shared" ref="JRW65" si="11812">(JRW59-JRW61)*$C$64*$C$65</f>
        <v>0</v>
      </c>
      <c r="JRY65" s="1678">
        <f t="shared" ref="JRY65" si="11813">(JRY59-JRY61)*$C$64*$C$65</f>
        <v>0</v>
      </c>
      <c r="JSA65" s="1678">
        <f t="shared" ref="JSA65" si="11814">(JSA59-JSA61)*$C$64*$C$65</f>
        <v>0</v>
      </c>
      <c r="JSC65" s="1678">
        <f t="shared" ref="JSC65" si="11815">(JSC59-JSC61)*$C$64*$C$65</f>
        <v>0</v>
      </c>
      <c r="JSE65" s="1678">
        <f t="shared" ref="JSE65" si="11816">(JSE59-JSE61)*$C$64*$C$65</f>
        <v>0</v>
      </c>
      <c r="JSG65" s="1678">
        <f t="shared" ref="JSG65" si="11817">(JSG59-JSG61)*$C$64*$C$65</f>
        <v>0</v>
      </c>
      <c r="JSI65" s="1678">
        <f t="shared" ref="JSI65" si="11818">(JSI59-JSI61)*$C$64*$C$65</f>
        <v>0</v>
      </c>
      <c r="JSK65" s="1678">
        <f t="shared" ref="JSK65" si="11819">(JSK59-JSK61)*$C$64*$C$65</f>
        <v>0</v>
      </c>
      <c r="JSM65" s="1678">
        <f t="shared" ref="JSM65" si="11820">(JSM59-JSM61)*$C$64*$C$65</f>
        <v>0</v>
      </c>
      <c r="JSO65" s="1678">
        <f t="shared" ref="JSO65" si="11821">(JSO59-JSO61)*$C$64*$C$65</f>
        <v>0</v>
      </c>
      <c r="JSQ65" s="1678">
        <f t="shared" ref="JSQ65" si="11822">(JSQ59-JSQ61)*$C$64*$C$65</f>
        <v>0</v>
      </c>
      <c r="JSS65" s="1678">
        <f t="shared" ref="JSS65" si="11823">(JSS59-JSS61)*$C$64*$C$65</f>
        <v>0</v>
      </c>
      <c r="JSU65" s="1678">
        <f t="shared" ref="JSU65" si="11824">(JSU59-JSU61)*$C$64*$C$65</f>
        <v>0</v>
      </c>
      <c r="JSW65" s="1678">
        <f t="shared" ref="JSW65" si="11825">(JSW59-JSW61)*$C$64*$C$65</f>
        <v>0</v>
      </c>
      <c r="JSY65" s="1678">
        <f t="shared" ref="JSY65" si="11826">(JSY59-JSY61)*$C$64*$C$65</f>
        <v>0</v>
      </c>
      <c r="JTA65" s="1678">
        <f t="shared" ref="JTA65" si="11827">(JTA59-JTA61)*$C$64*$C$65</f>
        <v>0</v>
      </c>
      <c r="JTC65" s="1678">
        <f t="shared" ref="JTC65" si="11828">(JTC59-JTC61)*$C$64*$C$65</f>
        <v>0</v>
      </c>
      <c r="JTE65" s="1678">
        <f t="shared" ref="JTE65" si="11829">(JTE59-JTE61)*$C$64*$C$65</f>
        <v>0</v>
      </c>
      <c r="JTG65" s="1678">
        <f t="shared" ref="JTG65" si="11830">(JTG59-JTG61)*$C$64*$C$65</f>
        <v>0</v>
      </c>
      <c r="JTI65" s="1678">
        <f t="shared" ref="JTI65" si="11831">(JTI59-JTI61)*$C$64*$C$65</f>
        <v>0</v>
      </c>
      <c r="JTK65" s="1678">
        <f t="shared" ref="JTK65" si="11832">(JTK59-JTK61)*$C$64*$C$65</f>
        <v>0</v>
      </c>
      <c r="JTM65" s="1678">
        <f t="shared" ref="JTM65" si="11833">(JTM59-JTM61)*$C$64*$C$65</f>
        <v>0</v>
      </c>
      <c r="JTO65" s="1678">
        <f t="shared" ref="JTO65" si="11834">(JTO59-JTO61)*$C$64*$C$65</f>
        <v>0</v>
      </c>
      <c r="JTQ65" s="1678">
        <f t="shared" ref="JTQ65" si="11835">(JTQ59-JTQ61)*$C$64*$C$65</f>
        <v>0</v>
      </c>
      <c r="JTS65" s="1678">
        <f t="shared" ref="JTS65" si="11836">(JTS59-JTS61)*$C$64*$C$65</f>
        <v>0</v>
      </c>
      <c r="JTU65" s="1678">
        <f t="shared" ref="JTU65" si="11837">(JTU59-JTU61)*$C$64*$C$65</f>
        <v>0</v>
      </c>
      <c r="JTW65" s="1678">
        <f t="shared" ref="JTW65" si="11838">(JTW59-JTW61)*$C$64*$C$65</f>
        <v>0</v>
      </c>
      <c r="JTY65" s="1678">
        <f t="shared" ref="JTY65" si="11839">(JTY59-JTY61)*$C$64*$C$65</f>
        <v>0</v>
      </c>
      <c r="JUA65" s="1678">
        <f t="shared" ref="JUA65" si="11840">(JUA59-JUA61)*$C$64*$C$65</f>
        <v>0</v>
      </c>
      <c r="JUC65" s="1678">
        <f t="shared" ref="JUC65" si="11841">(JUC59-JUC61)*$C$64*$C$65</f>
        <v>0</v>
      </c>
      <c r="JUE65" s="1678">
        <f t="shared" ref="JUE65" si="11842">(JUE59-JUE61)*$C$64*$C$65</f>
        <v>0</v>
      </c>
      <c r="JUG65" s="1678">
        <f t="shared" ref="JUG65" si="11843">(JUG59-JUG61)*$C$64*$C$65</f>
        <v>0</v>
      </c>
      <c r="JUI65" s="1678">
        <f t="shared" ref="JUI65" si="11844">(JUI59-JUI61)*$C$64*$C$65</f>
        <v>0</v>
      </c>
      <c r="JUK65" s="1678">
        <f t="shared" ref="JUK65" si="11845">(JUK59-JUK61)*$C$64*$C$65</f>
        <v>0</v>
      </c>
      <c r="JUM65" s="1678">
        <f t="shared" ref="JUM65" si="11846">(JUM59-JUM61)*$C$64*$C$65</f>
        <v>0</v>
      </c>
      <c r="JUO65" s="1678">
        <f t="shared" ref="JUO65" si="11847">(JUO59-JUO61)*$C$64*$C$65</f>
        <v>0</v>
      </c>
      <c r="JUQ65" s="1678">
        <f t="shared" ref="JUQ65" si="11848">(JUQ59-JUQ61)*$C$64*$C$65</f>
        <v>0</v>
      </c>
      <c r="JUS65" s="1678">
        <f t="shared" ref="JUS65" si="11849">(JUS59-JUS61)*$C$64*$C$65</f>
        <v>0</v>
      </c>
      <c r="JUU65" s="1678">
        <f t="shared" ref="JUU65" si="11850">(JUU59-JUU61)*$C$64*$C$65</f>
        <v>0</v>
      </c>
      <c r="JUW65" s="1678">
        <f t="shared" ref="JUW65" si="11851">(JUW59-JUW61)*$C$64*$C$65</f>
        <v>0</v>
      </c>
      <c r="JUY65" s="1678">
        <f t="shared" ref="JUY65" si="11852">(JUY59-JUY61)*$C$64*$C$65</f>
        <v>0</v>
      </c>
      <c r="JVA65" s="1678">
        <f t="shared" ref="JVA65" si="11853">(JVA59-JVA61)*$C$64*$C$65</f>
        <v>0</v>
      </c>
      <c r="JVC65" s="1678">
        <f t="shared" ref="JVC65" si="11854">(JVC59-JVC61)*$C$64*$C$65</f>
        <v>0</v>
      </c>
      <c r="JVE65" s="1678">
        <f t="shared" ref="JVE65" si="11855">(JVE59-JVE61)*$C$64*$C$65</f>
        <v>0</v>
      </c>
      <c r="JVG65" s="1678">
        <f t="shared" ref="JVG65" si="11856">(JVG59-JVG61)*$C$64*$C$65</f>
        <v>0</v>
      </c>
      <c r="JVI65" s="1678">
        <f t="shared" ref="JVI65" si="11857">(JVI59-JVI61)*$C$64*$C$65</f>
        <v>0</v>
      </c>
      <c r="JVK65" s="1678">
        <f t="shared" ref="JVK65" si="11858">(JVK59-JVK61)*$C$64*$C$65</f>
        <v>0</v>
      </c>
      <c r="JVM65" s="1678">
        <f t="shared" ref="JVM65" si="11859">(JVM59-JVM61)*$C$64*$C$65</f>
        <v>0</v>
      </c>
      <c r="JVO65" s="1678">
        <f t="shared" ref="JVO65" si="11860">(JVO59-JVO61)*$C$64*$C$65</f>
        <v>0</v>
      </c>
      <c r="JVQ65" s="1678">
        <f t="shared" ref="JVQ65" si="11861">(JVQ59-JVQ61)*$C$64*$C$65</f>
        <v>0</v>
      </c>
      <c r="JVS65" s="1678">
        <f t="shared" ref="JVS65" si="11862">(JVS59-JVS61)*$C$64*$C$65</f>
        <v>0</v>
      </c>
      <c r="JVU65" s="1678">
        <f t="shared" ref="JVU65" si="11863">(JVU59-JVU61)*$C$64*$C$65</f>
        <v>0</v>
      </c>
      <c r="JVW65" s="1678">
        <f t="shared" ref="JVW65" si="11864">(JVW59-JVW61)*$C$64*$C$65</f>
        <v>0</v>
      </c>
      <c r="JVY65" s="1678">
        <f t="shared" ref="JVY65" si="11865">(JVY59-JVY61)*$C$64*$C$65</f>
        <v>0</v>
      </c>
      <c r="JWA65" s="1678">
        <f t="shared" ref="JWA65" si="11866">(JWA59-JWA61)*$C$64*$C$65</f>
        <v>0</v>
      </c>
      <c r="JWC65" s="1678">
        <f t="shared" ref="JWC65" si="11867">(JWC59-JWC61)*$C$64*$C$65</f>
        <v>0</v>
      </c>
      <c r="JWE65" s="1678">
        <f t="shared" ref="JWE65" si="11868">(JWE59-JWE61)*$C$64*$C$65</f>
        <v>0</v>
      </c>
      <c r="JWG65" s="1678">
        <f t="shared" ref="JWG65" si="11869">(JWG59-JWG61)*$C$64*$C$65</f>
        <v>0</v>
      </c>
      <c r="JWI65" s="1678">
        <f t="shared" ref="JWI65" si="11870">(JWI59-JWI61)*$C$64*$C$65</f>
        <v>0</v>
      </c>
      <c r="JWK65" s="1678">
        <f t="shared" ref="JWK65" si="11871">(JWK59-JWK61)*$C$64*$C$65</f>
        <v>0</v>
      </c>
      <c r="JWM65" s="1678">
        <f t="shared" ref="JWM65" si="11872">(JWM59-JWM61)*$C$64*$C$65</f>
        <v>0</v>
      </c>
      <c r="JWO65" s="1678">
        <f t="shared" ref="JWO65" si="11873">(JWO59-JWO61)*$C$64*$C$65</f>
        <v>0</v>
      </c>
      <c r="JWQ65" s="1678">
        <f t="shared" ref="JWQ65" si="11874">(JWQ59-JWQ61)*$C$64*$C$65</f>
        <v>0</v>
      </c>
      <c r="JWS65" s="1678">
        <f t="shared" ref="JWS65" si="11875">(JWS59-JWS61)*$C$64*$C$65</f>
        <v>0</v>
      </c>
      <c r="JWU65" s="1678">
        <f t="shared" ref="JWU65" si="11876">(JWU59-JWU61)*$C$64*$C$65</f>
        <v>0</v>
      </c>
      <c r="JWW65" s="1678">
        <f t="shared" ref="JWW65" si="11877">(JWW59-JWW61)*$C$64*$C$65</f>
        <v>0</v>
      </c>
      <c r="JWY65" s="1678">
        <f t="shared" ref="JWY65" si="11878">(JWY59-JWY61)*$C$64*$C$65</f>
        <v>0</v>
      </c>
      <c r="JXA65" s="1678">
        <f t="shared" ref="JXA65" si="11879">(JXA59-JXA61)*$C$64*$C$65</f>
        <v>0</v>
      </c>
      <c r="JXC65" s="1678">
        <f t="shared" ref="JXC65" si="11880">(JXC59-JXC61)*$C$64*$C$65</f>
        <v>0</v>
      </c>
      <c r="JXE65" s="1678">
        <f t="shared" ref="JXE65" si="11881">(JXE59-JXE61)*$C$64*$C$65</f>
        <v>0</v>
      </c>
      <c r="JXG65" s="1678">
        <f t="shared" ref="JXG65" si="11882">(JXG59-JXG61)*$C$64*$C$65</f>
        <v>0</v>
      </c>
      <c r="JXI65" s="1678">
        <f t="shared" ref="JXI65" si="11883">(JXI59-JXI61)*$C$64*$C$65</f>
        <v>0</v>
      </c>
      <c r="JXK65" s="1678">
        <f t="shared" ref="JXK65" si="11884">(JXK59-JXK61)*$C$64*$C$65</f>
        <v>0</v>
      </c>
      <c r="JXM65" s="1678">
        <f t="shared" ref="JXM65" si="11885">(JXM59-JXM61)*$C$64*$C$65</f>
        <v>0</v>
      </c>
      <c r="JXO65" s="1678">
        <f t="shared" ref="JXO65" si="11886">(JXO59-JXO61)*$C$64*$C$65</f>
        <v>0</v>
      </c>
      <c r="JXQ65" s="1678">
        <f t="shared" ref="JXQ65" si="11887">(JXQ59-JXQ61)*$C$64*$C$65</f>
        <v>0</v>
      </c>
      <c r="JXS65" s="1678">
        <f t="shared" ref="JXS65" si="11888">(JXS59-JXS61)*$C$64*$C$65</f>
        <v>0</v>
      </c>
      <c r="JXU65" s="1678">
        <f t="shared" ref="JXU65" si="11889">(JXU59-JXU61)*$C$64*$C$65</f>
        <v>0</v>
      </c>
      <c r="JXW65" s="1678">
        <f t="shared" ref="JXW65" si="11890">(JXW59-JXW61)*$C$64*$C$65</f>
        <v>0</v>
      </c>
      <c r="JXY65" s="1678">
        <f t="shared" ref="JXY65" si="11891">(JXY59-JXY61)*$C$64*$C$65</f>
        <v>0</v>
      </c>
      <c r="JYA65" s="1678">
        <f t="shared" ref="JYA65" si="11892">(JYA59-JYA61)*$C$64*$C$65</f>
        <v>0</v>
      </c>
      <c r="JYC65" s="1678">
        <f t="shared" ref="JYC65" si="11893">(JYC59-JYC61)*$C$64*$C$65</f>
        <v>0</v>
      </c>
      <c r="JYE65" s="1678">
        <f t="shared" ref="JYE65" si="11894">(JYE59-JYE61)*$C$64*$C$65</f>
        <v>0</v>
      </c>
      <c r="JYG65" s="1678">
        <f t="shared" ref="JYG65" si="11895">(JYG59-JYG61)*$C$64*$C$65</f>
        <v>0</v>
      </c>
      <c r="JYI65" s="1678">
        <f t="shared" ref="JYI65" si="11896">(JYI59-JYI61)*$C$64*$C$65</f>
        <v>0</v>
      </c>
      <c r="JYK65" s="1678">
        <f t="shared" ref="JYK65" si="11897">(JYK59-JYK61)*$C$64*$C$65</f>
        <v>0</v>
      </c>
      <c r="JYM65" s="1678">
        <f t="shared" ref="JYM65" si="11898">(JYM59-JYM61)*$C$64*$C$65</f>
        <v>0</v>
      </c>
      <c r="JYO65" s="1678">
        <f t="shared" ref="JYO65" si="11899">(JYO59-JYO61)*$C$64*$C$65</f>
        <v>0</v>
      </c>
      <c r="JYQ65" s="1678">
        <f t="shared" ref="JYQ65" si="11900">(JYQ59-JYQ61)*$C$64*$C$65</f>
        <v>0</v>
      </c>
      <c r="JYS65" s="1678">
        <f t="shared" ref="JYS65" si="11901">(JYS59-JYS61)*$C$64*$C$65</f>
        <v>0</v>
      </c>
      <c r="JYU65" s="1678">
        <f t="shared" ref="JYU65" si="11902">(JYU59-JYU61)*$C$64*$C$65</f>
        <v>0</v>
      </c>
      <c r="JYW65" s="1678">
        <f t="shared" ref="JYW65" si="11903">(JYW59-JYW61)*$C$64*$C$65</f>
        <v>0</v>
      </c>
      <c r="JYY65" s="1678">
        <f t="shared" ref="JYY65" si="11904">(JYY59-JYY61)*$C$64*$C$65</f>
        <v>0</v>
      </c>
      <c r="JZA65" s="1678">
        <f t="shared" ref="JZA65" si="11905">(JZA59-JZA61)*$C$64*$C$65</f>
        <v>0</v>
      </c>
      <c r="JZC65" s="1678">
        <f t="shared" ref="JZC65" si="11906">(JZC59-JZC61)*$C$64*$C$65</f>
        <v>0</v>
      </c>
      <c r="JZE65" s="1678">
        <f t="shared" ref="JZE65" si="11907">(JZE59-JZE61)*$C$64*$C$65</f>
        <v>0</v>
      </c>
      <c r="JZG65" s="1678">
        <f t="shared" ref="JZG65" si="11908">(JZG59-JZG61)*$C$64*$C$65</f>
        <v>0</v>
      </c>
      <c r="JZI65" s="1678">
        <f t="shared" ref="JZI65" si="11909">(JZI59-JZI61)*$C$64*$C$65</f>
        <v>0</v>
      </c>
      <c r="JZK65" s="1678">
        <f t="shared" ref="JZK65" si="11910">(JZK59-JZK61)*$C$64*$C$65</f>
        <v>0</v>
      </c>
      <c r="JZM65" s="1678">
        <f t="shared" ref="JZM65" si="11911">(JZM59-JZM61)*$C$64*$C$65</f>
        <v>0</v>
      </c>
      <c r="JZO65" s="1678">
        <f t="shared" ref="JZO65" si="11912">(JZO59-JZO61)*$C$64*$C$65</f>
        <v>0</v>
      </c>
      <c r="JZQ65" s="1678">
        <f t="shared" ref="JZQ65" si="11913">(JZQ59-JZQ61)*$C$64*$C$65</f>
        <v>0</v>
      </c>
      <c r="JZS65" s="1678">
        <f t="shared" ref="JZS65" si="11914">(JZS59-JZS61)*$C$64*$C$65</f>
        <v>0</v>
      </c>
      <c r="JZU65" s="1678">
        <f t="shared" ref="JZU65" si="11915">(JZU59-JZU61)*$C$64*$C$65</f>
        <v>0</v>
      </c>
      <c r="JZW65" s="1678">
        <f t="shared" ref="JZW65" si="11916">(JZW59-JZW61)*$C$64*$C$65</f>
        <v>0</v>
      </c>
      <c r="JZY65" s="1678">
        <f t="shared" ref="JZY65" si="11917">(JZY59-JZY61)*$C$64*$C$65</f>
        <v>0</v>
      </c>
      <c r="KAA65" s="1678">
        <f t="shared" ref="KAA65" si="11918">(KAA59-KAA61)*$C$64*$C$65</f>
        <v>0</v>
      </c>
      <c r="KAC65" s="1678">
        <f t="shared" ref="KAC65" si="11919">(KAC59-KAC61)*$C$64*$C$65</f>
        <v>0</v>
      </c>
      <c r="KAE65" s="1678">
        <f t="shared" ref="KAE65" si="11920">(KAE59-KAE61)*$C$64*$C$65</f>
        <v>0</v>
      </c>
      <c r="KAG65" s="1678">
        <f t="shared" ref="KAG65" si="11921">(KAG59-KAG61)*$C$64*$C$65</f>
        <v>0</v>
      </c>
      <c r="KAI65" s="1678">
        <f t="shared" ref="KAI65" si="11922">(KAI59-KAI61)*$C$64*$C$65</f>
        <v>0</v>
      </c>
      <c r="KAK65" s="1678">
        <f t="shared" ref="KAK65" si="11923">(KAK59-KAK61)*$C$64*$C$65</f>
        <v>0</v>
      </c>
      <c r="KAM65" s="1678">
        <f t="shared" ref="KAM65" si="11924">(KAM59-KAM61)*$C$64*$C$65</f>
        <v>0</v>
      </c>
      <c r="KAO65" s="1678">
        <f t="shared" ref="KAO65" si="11925">(KAO59-KAO61)*$C$64*$C$65</f>
        <v>0</v>
      </c>
      <c r="KAQ65" s="1678">
        <f t="shared" ref="KAQ65" si="11926">(KAQ59-KAQ61)*$C$64*$C$65</f>
        <v>0</v>
      </c>
      <c r="KAS65" s="1678">
        <f t="shared" ref="KAS65" si="11927">(KAS59-KAS61)*$C$64*$C$65</f>
        <v>0</v>
      </c>
      <c r="KAU65" s="1678">
        <f t="shared" ref="KAU65" si="11928">(KAU59-KAU61)*$C$64*$C$65</f>
        <v>0</v>
      </c>
      <c r="KAW65" s="1678">
        <f t="shared" ref="KAW65" si="11929">(KAW59-KAW61)*$C$64*$C$65</f>
        <v>0</v>
      </c>
      <c r="KAY65" s="1678">
        <f t="shared" ref="KAY65" si="11930">(KAY59-KAY61)*$C$64*$C$65</f>
        <v>0</v>
      </c>
      <c r="KBA65" s="1678">
        <f t="shared" ref="KBA65" si="11931">(KBA59-KBA61)*$C$64*$C$65</f>
        <v>0</v>
      </c>
      <c r="KBC65" s="1678">
        <f t="shared" ref="KBC65" si="11932">(KBC59-KBC61)*$C$64*$C$65</f>
        <v>0</v>
      </c>
      <c r="KBE65" s="1678">
        <f t="shared" ref="KBE65" si="11933">(KBE59-KBE61)*$C$64*$C$65</f>
        <v>0</v>
      </c>
      <c r="KBG65" s="1678">
        <f t="shared" ref="KBG65" si="11934">(KBG59-KBG61)*$C$64*$C$65</f>
        <v>0</v>
      </c>
      <c r="KBI65" s="1678">
        <f t="shared" ref="KBI65" si="11935">(KBI59-KBI61)*$C$64*$C$65</f>
        <v>0</v>
      </c>
      <c r="KBK65" s="1678">
        <f t="shared" ref="KBK65" si="11936">(KBK59-KBK61)*$C$64*$C$65</f>
        <v>0</v>
      </c>
      <c r="KBM65" s="1678">
        <f t="shared" ref="KBM65" si="11937">(KBM59-KBM61)*$C$64*$C$65</f>
        <v>0</v>
      </c>
      <c r="KBO65" s="1678">
        <f t="shared" ref="KBO65" si="11938">(KBO59-KBO61)*$C$64*$C$65</f>
        <v>0</v>
      </c>
      <c r="KBQ65" s="1678">
        <f t="shared" ref="KBQ65" si="11939">(KBQ59-KBQ61)*$C$64*$C$65</f>
        <v>0</v>
      </c>
      <c r="KBS65" s="1678">
        <f t="shared" ref="KBS65" si="11940">(KBS59-KBS61)*$C$64*$C$65</f>
        <v>0</v>
      </c>
      <c r="KBU65" s="1678">
        <f t="shared" ref="KBU65" si="11941">(KBU59-KBU61)*$C$64*$C$65</f>
        <v>0</v>
      </c>
      <c r="KBW65" s="1678">
        <f t="shared" ref="KBW65" si="11942">(KBW59-KBW61)*$C$64*$C$65</f>
        <v>0</v>
      </c>
      <c r="KBY65" s="1678">
        <f t="shared" ref="KBY65" si="11943">(KBY59-KBY61)*$C$64*$C$65</f>
        <v>0</v>
      </c>
      <c r="KCA65" s="1678">
        <f t="shared" ref="KCA65" si="11944">(KCA59-KCA61)*$C$64*$C$65</f>
        <v>0</v>
      </c>
      <c r="KCC65" s="1678">
        <f t="shared" ref="KCC65" si="11945">(KCC59-KCC61)*$C$64*$C$65</f>
        <v>0</v>
      </c>
      <c r="KCE65" s="1678">
        <f t="shared" ref="KCE65" si="11946">(KCE59-KCE61)*$C$64*$C$65</f>
        <v>0</v>
      </c>
      <c r="KCG65" s="1678">
        <f t="shared" ref="KCG65" si="11947">(KCG59-KCG61)*$C$64*$C$65</f>
        <v>0</v>
      </c>
      <c r="KCI65" s="1678">
        <f t="shared" ref="KCI65" si="11948">(KCI59-KCI61)*$C$64*$C$65</f>
        <v>0</v>
      </c>
      <c r="KCK65" s="1678">
        <f t="shared" ref="KCK65" si="11949">(KCK59-KCK61)*$C$64*$C$65</f>
        <v>0</v>
      </c>
      <c r="KCM65" s="1678">
        <f t="shared" ref="KCM65" si="11950">(KCM59-KCM61)*$C$64*$C$65</f>
        <v>0</v>
      </c>
      <c r="KCO65" s="1678">
        <f t="shared" ref="KCO65" si="11951">(KCO59-KCO61)*$C$64*$C$65</f>
        <v>0</v>
      </c>
      <c r="KCQ65" s="1678">
        <f t="shared" ref="KCQ65" si="11952">(KCQ59-KCQ61)*$C$64*$C$65</f>
        <v>0</v>
      </c>
      <c r="KCS65" s="1678">
        <f t="shared" ref="KCS65" si="11953">(KCS59-KCS61)*$C$64*$C$65</f>
        <v>0</v>
      </c>
      <c r="KCU65" s="1678">
        <f t="shared" ref="KCU65" si="11954">(KCU59-KCU61)*$C$64*$C$65</f>
        <v>0</v>
      </c>
      <c r="KCW65" s="1678">
        <f t="shared" ref="KCW65" si="11955">(KCW59-KCW61)*$C$64*$C$65</f>
        <v>0</v>
      </c>
      <c r="KCY65" s="1678">
        <f t="shared" ref="KCY65" si="11956">(KCY59-KCY61)*$C$64*$C$65</f>
        <v>0</v>
      </c>
      <c r="KDA65" s="1678">
        <f t="shared" ref="KDA65" si="11957">(KDA59-KDA61)*$C$64*$C$65</f>
        <v>0</v>
      </c>
      <c r="KDC65" s="1678">
        <f t="shared" ref="KDC65" si="11958">(KDC59-KDC61)*$C$64*$C$65</f>
        <v>0</v>
      </c>
      <c r="KDE65" s="1678">
        <f t="shared" ref="KDE65" si="11959">(KDE59-KDE61)*$C$64*$C$65</f>
        <v>0</v>
      </c>
      <c r="KDG65" s="1678">
        <f t="shared" ref="KDG65" si="11960">(KDG59-KDG61)*$C$64*$C$65</f>
        <v>0</v>
      </c>
      <c r="KDI65" s="1678">
        <f t="shared" ref="KDI65" si="11961">(KDI59-KDI61)*$C$64*$C$65</f>
        <v>0</v>
      </c>
      <c r="KDK65" s="1678">
        <f t="shared" ref="KDK65" si="11962">(KDK59-KDK61)*$C$64*$C$65</f>
        <v>0</v>
      </c>
      <c r="KDM65" s="1678">
        <f t="shared" ref="KDM65" si="11963">(KDM59-KDM61)*$C$64*$C$65</f>
        <v>0</v>
      </c>
      <c r="KDO65" s="1678">
        <f t="shared" ref="KDO65" si="11964">(KDO59-KDO61)*$C$64*$C$65</f>
        <v>0</v>
      </c>
      <c r="KDQ65" s="1678">
        <f t="shared" ref="KDQ65" si="11965">(KDQ59-KDQ61)*$C$64*$C$65</f>
        <v>0</v>
      </c>
      <c r="KDS65" s="1678">
        <f t="shared" ref="KDS65" si="11966">(KDS59-KDS61)*$C$64*$C$65</f>
        <v>0</v>
      </c>
      <c r="KDU65" s="1678">
        <f t="shared" ref="KDU65" si="11967">(KDU59-KDU61)*$C$64*$C$65</f>
        <v>0</v>
      </c>
      <c r="KDW65" s="1678">
        <f t="shared" ref="KDW65" si="11968">(KDW59-KDW61)*$C$64*$C$65</f>
        <v>0</v>
      </c>
      <c r="KDY65" s="1678">
        <f t="shared" ref="KDY65" si="11969">(KDY59-KDY61)*$C$64*$C$65</f>
        <v>0</v>
      </c>
      <c r="KEA65" s="1678">
        <f t="shared" ref="KEA65" si="11970">(KEA59-KEA61)*$C$64*$C$65</f>
        <v>0</v>
      </c>
      <c r="KEC65" s="1678">
        <f t="shared" ref="KEC65" si="11971">(KEC59-KEC61)*$C$64*$C$65</f>
        <v>0</v>
      </c>
      <c r="KEE65" s="1678">
        <f t="shared" ref="KEE65" si="11972">(KEE59-KEE61)*$C$64*$C$65</f>
        <v>0</v>
      </c>
      <c r="KEG65" s="1678">
        <f t="shared" ref="KEG65" si="11973">(KEG59-KEG61)*$C$64*$C$65</f>
        <v>0</v>
      </c>
      <c r="KEI65" s="1678">
        <f t="shared" ref="KEI65" si="11974">(KEI59-KEI61)*$C$64*$C$65</f>
        <v>0</v>
      </c>
      <c r="KEK65" s="1678">
        <f t="shared" ref="KEK65" si="11975">(KEK59-KEK61)*$C$64*$C$65</f>
        <v>0</v>
      </c>
      <c r="KEM65" s="1678">
        <f t="shared" ref="KEM65" si="11976">(KEM59-KEM61)*$C$64*$C$65</f>
        <v>0</v>
      </c>
      <c r="KEO65" s="1678">
        <f t="shared" ref="KEO65" si="11977">(KEO59-KEO61)*$C$64*$C$65</f>
        <v>0</v>
      </c>
      <c r="KEQ65" s="1678">
        <f t="shared" ref="KEQ65" si="11978">(KEQ59-KEQ61)*$C$64*$C$65</f>
        <v>0</v>
      </c>
      <c r="KES65" s="1678">
        <f t="shared" ref="KES65" si="11979">(KES59-KES61)*$C$64*$C$65</f>
        <v>0</v>
      </c>
      <c r="KEU65" s="1678">
        <f t="shared" ref="KEU65" si="11980">(KEU59-KEU61)*$C$64*$C$65</f>
        <v>0</v>
      </c>
      <c r="KEW65" s="1678">
        <f t="shared" ref="KEW65" si="11981">(KEW59-KEW61)*$C$64*$C$65</f>
        <v>0</v>
      </c>
      <c r="KEY65" s="1678">
        <f t="shared" ref="KEY65" si="11982">(KEY59-KEY61)*$C$64*$C$65</f>
        <v>0</v>
      </c>
      <c r="KFA65" s="1678">
        <f t="shared" ref="KFA65" si="11983">(KFA59-KFA61)*$C$64*$C$65</f>
        <v>0</v>
      </c>
      <c r="KFC65" s="1678">
        <f t="shared" ref="KFC65" si="11984">(KFC59-KFC61)*$C$64*$C$65</f>
        <v>0</v>
      </c>
      <c r="KFE65" s="1678">
        <f t="shared" ref="KFE65" si="11985">(KFE59-KFE61)*$C$64*$C$65</f>
        <v>0</v>
      </c>
      <c r="KFG65" s="1678">
        <f t="shared" ref="KFG65" si="11986">(KFG59-KFG61)*$C$64*$C$65</f>
        <v>0</v>
      </c>
      <c r="KFI65" s="1678">
        <f t="shared" ref="KFI65" si="11987">(KFI59-KFI61)*$C$64*$C$65</f>
        <v>0</v>
      </c>
      <c r="KFK65" s="1678">
        <f t="shared" ref="KFK65" si="11988">(KFK59-KFK61)*$C$64*$C$65</f>
        <v>0</v>
      </c>
      <c r="KFM65" s="1678">
        <f t="shared" ref="KFM65" si="11989">(KFM59-KFM61)*$C$64*$C$65</f>
        <v>0</v>
      </c>
      <c r="KFO65" s="1678">
        <f t="shared" ref="KFO65" si="11990">(KFO59-KFO61)*$C$64*$C$65</f>
        <v>0</v>
      </c>
      <c r="KFQ65" s="1678">
        <f t="shared" ref="KFQ65" si="11991">(KFQ59-KFQ61)*$C$64*$C$65</f>
        <v>0</v>
      </c>
      <c r="KFS65" s="1678">
        <f t="shared" ref="KFS65" si="11992">(KFS59-KFS61)*$C$64*$C$65</f>
        <v>0</v>
      </c>
      <c r="KFU65" s="1678">
        <f t="shared" ref="KFU65" si="11993">(KFU59-KFU61)*$C$64*$C$65</f>
        <v>0</v>
      </c>
      <c r="KFW65" s="1678">
        <f t="shared" ref="KFW65" si="11994">(KFW59-KFW61)*$C$64*$C$65</f>
        <v>0</v>
      </c>
      <c r="KFY65" s="1678">
        <f t="shared" ref="KFY65" si="11995">(KFY59-KFY61)*$C$64*$C$65</f>
        <v>0</v>
      </c>
      <c r="KGA65" s="1678">
        <f t="shared" ref="KGA65" si="11996">(KGA59-KGA61)*$C$64*$C$65</f>
        <v>0</v>
      </c>
      <c r="KGC65" s="1678">
        <f t="shared" ref="KGC65" si="11997">(KGC59-KGC61)*$C$64*$C$65</f>
        <v>0</v>
      </c>
      <c r="KGE65" s="1678">
        <f t="shared" ref="KGE65" si="11998">(KGE59-KGE61)*$C$64*$C$65</f>
        <v>0</v>
      </c>
      <c r="KGG65" s="1678">
        <f t="shared" ref="KGG65" si="11999">(KGG59-KGG61)*$C$64*$C$65</f>
        <v>0</v>
      </c>
      <c r="KGI65" s="1678">
        <f t="shared" ref="KGI65" si="12000">(KGI59-KGI61)*$C$64*$C$65</f>
        <v>0</v>
      </c>
      <c r="KGK65" s="1678">
        <f t="shared" ref="KGK65" si="12001">(KGK59-KGK61)*$C$64*$C$65</f>
        <v>0</v>
      </c>
      <c r="KGM65" s="1678">
        <f t="shared" ref="KGM65" si="12002">(KGM59-KGM61)*$C$64*$C$65</f>
        <v>0</v>
      </c>
      <c r="KGO65" s="1678">
        <f t="shared" ref="KGO65" si="12003">(KGO59-KGO61)*$C$64*$C$65</f>
        <v>0</v>
      </c>
      <c r="KGQ65" s="1678">
        <f t="shared" ref="KGQ65" si="12004">(KGQ59-KGQ61)*$C$64*$C$65</f>
        <v>0</v>
      </c>
      <c r="KGS65" s="1678">
        <f t="shared" ref="KGS65" si="12005">(KGS59-KGS61)*$C$64*$C$65</f>
        <v>0</v>
      </c>
      <c r="KGU65" s="1678">
        <f t="shared" ref="KGU65" si="12006">(KGU59-KGU61)*$C$64*$C$65</f>
        <v>0</v>
      </c>
      <c r="KGW65" s="1678">
        <f t="shared" ref="KGW65" si="12007">(KGW59-KGW61)*$C$64*$C$65</f>
        <v>0</v>
      </c>
      <c r="KGY65" s="1678">
        <f t="shared" ref="KGY65" si="12008">(KGY59-KGY61)*$C$64*$C$65</f>
        <v>0</v>
      </c>
      <c r="KHA65" s="1678">
        <f t="shared" ref="KHA65" si="12009">(KHA59-KHA61)*$C$64*$C$65</f>
        <v>0</v>
      </c>
      <c r="KHC65" s="1678">
        <f t="shared" ref="KHC65" si="12010">(KHC59-KHC61)*$C$64*$C$65</f>
        <v>0</v>
      </c>
      <c r="KHE65" s="1678">
        <f t="shared" ref="KHE65" si="12011">(KHE59-KHE61)*$C$64*$C$65</f>
        <v>0</v>
      </c>
      <c r="KHG65" s="1678">
        <f t="shared" ref="KHG65" si="12012">(KHG59-KHG61)*$C$64*$C$65</f>
        <v>0</v>
      </c>
      <c r="KHI65" s="1678">
        <f t="shared" ref="KHI65" si="12013">(KHI59-KHI61)*$C$64*$C$65</f>
        <v>0</v>
      </c>
      <c r="KHK65" s="1678">
        <f t="shared" ref="KHK65" si="12014">(KHK59-KHK61)*$C$64*$C$65</f>
        <v>0</v>
      </c>
      <c r="KHM65" s="1678">
        <f t="shared" ref="KHM65" si="12015">(KHM59-KHM61)*$C$64*$C$65</f>
        <v>0</v>
      </c>
      <c r="KHO65" s="1678">
        <f t="shared" ref="KHO65" si="12016">(KHO59-KHO61)*$C$64*$C$65</f>
        <v>0</v>
      </c>
      <c r="KHQ65" s="1678">
        <f t="shared" ref="KHQ65" si="12017">(KHQ59-KHQ61)*$C$64*$C$65</f>
        <v>0</v>
      </c>
      <c r="KHS65" s="1678">
        <f t="shared" ref="KHS65" si="12018">(KHS59-KHS61)*$C$64*$C$65</f>
        <v>0</v>
      </c>
      <c r="KHU65" s="1678">
        <f t="shared" ref="KHU65" si="12019">(KHU59-KHU61)*$C$64*$C$65</f>
        <v>0</v>
      </c>
      <c r="KHW65" s="1678">
        <f t="shared" ref="KHW65" si="12020">(KHW59-KHW61)*$C$64*$C$65</f>
        <v>0</v>
      </c>
      <c r="KHY65" s="1678">
        <f t="shared" ref="KHY65" si="12021">(KHY59-KHY61)*$C$64*$C$65</f>
        <v>0</v>
      </c>
      <c r="KIA65" s="1678">
        <f t="shared" ref="KIA65" si="12022">(KIA59-KIA61)*$C$64*$C$65</f>
        <v>0</v>
      </c>
      <c r="KIC65" s="1678">
        <f t="shared" ref="KIC65" si="12023">(KIC59-KIC61)*$C$64*$C$65</f>
        <v>0</v>
      </c>
      <c r="KIE65" s="1678">
        <f t="shared" ref="KIE65" si="12024">(KIE59-KIE61)*$C$64*$C$65</f>
        <v>0</v>
      </c>
      <c r="KIG65" s="1678">
        <f t="shared" ref="KIG65" si="12025">(KIG59-KIG61)*$C$64*$C$65</f>
        <v>0</v>
      </c>
      <c r="KII65" s="1678">
        <f t="shared" ref="KII65" si="12026">(KII59-KII61)*$C$64*$C$65</f>
        <v>0</v>
      </c>
      <c r="KIK65" s="1678">
        <f t="shared" ref="KIK65" si="12027">(KIK59-KIK61)*$C$64*$C$65</f>
        <v>0</v>
      </c>
      <c r="KIM65" s="1678">
        <f t="shared" ref="KIM65" si="12028">(KIM59-KIM61)*$C$64*$C$65</f>
        <v>0</v>
      </c>
      <c r="KIO65" s="1678">
        <f t="shared" ref="KIO65" si="12029">(KIO59-KIO61)*$C$64*$C$65</f>
        <v>0</v>
      </c>
      <c r="KIQ65" s="1678">
        <f t="shared" ref="KIQ65" si="12030">(KIQ59-KIQ61)*$C$64*$C$65</f>
        <v>0</v>
      </c>
      <c r="KIS65" s="1678">
        <f t="shared" ref="KIS65" si="12031">(KIS59-KIS61)*$C$64*$C$65</f>
        <v>0</v>
      </c>
      <c r="KIU65" s="1678">
        <f t="shared" ref="KIU65" si="12032">(KIU59-KIU61)*$C$64*$C$65</f>
        <v>0</v>
      </c>
      <c r="KIW65" s="1678">
        <f t="shared" ref="KIW65" si="12033">(KIW59-KIW61)*$C$64*$C$65</f>
        <v>0</v>
      </c>
      <c r="KIY65" s="1678">
        <f t="shared" ref="KIY65" si="12034">(KIY59-KIY61)*$C$64*$C$65</f>
        <v>0</v>
      </c>
      <c r="KJA65" s="1678">
        <f t="shared" ref="KJA65" si="12035">(KJA59-KJA61)*$C$64*$C$65</f>
        <v>0</v>
      </c>
      <c r="KJC65" s="1678">
        <f t="shared" ref="KJC65" si="12036">(KJC59-KJC61)*$C$64*$C$65</f>
        <v>0</v>
      </c>
      <c r="KJE65" s="1678">
        <f t="shared" ref="KJE65" si="12037">(KJE59-KJE61)*$C$64*$C$65</f>
        <v>0</v>
      </c>
      <c r="KJG65" s="1678">
        <f t="shared" ref="KJG65" si="12038">(KJG59-KJG61)*$C$64*$C$65</f>
        <v>0</v>
      </c>
      <c r="KJI65" s="1678">
        <f t="shared" ref="KJI65" si="12039">(KJI59-KJI61)*$C$64*$C$65</f>
        <v>0</v>
      </c>
      <c r="KJK65" s="1678">
        <f t="shared" ref="KJK65" si="12040">(KJK59-KJK61)*$C$64*$C$65</f>
        <v>0</v>
      </c>
      <c r="KJM65" s="1678">
        <f t="shared" ref="KJM65" si="12041">(KJM59-KJM61)*$C$64*$C$65</f>
        <v>0</v>
      </c>
      <c r="KJO65" s="1678">
        <f t="shared" ref="KJO65" si="12042">(KJO59-KJO61)*$C$64*$C$65</f>
        <v>0</v>
      </c>
      <c r="KJQ65" s="1678">
        <f t="shared" ref="KJQ65" si="12043">(KJQ59-KJQ61)*$C$64*$C$65</f>
        <v>0</v>
      </c>
      <c r="KJS65" s="1678">
        <f t="shared" ref="KJS65" si="12044">(KJS59-KJS61)*$C$64*$C$65</f>
        <v>0</v>
      </c>
      <c r="KJU65" s="1678">
        <f t="shared" ref="KJU65" si="12045">(KJU59-KJU61)*$C$64*$C$65</f>
        <v>0</v>
      </c>
      <c r="KJW65" s="1678">
        <f t="shared" ref="KJW65" si="12046">(KJW59-KJW61)*$C$64*$C$65</f>
        <v>0</v>
      </c>
      <c r="KJY65" s="1678">
        <f t="shared" ref="KJY65" si="12047">(KJY59-KJY61)*$C$64*$C$65</f>
        <v>0</v>
      </c>
      <c r="KKA65" s="1678">
        <f t="shared" ref="KKA65" si="12048">(KKA59-KKA61)*$C$64*$C$65</f>
        <v>0</v>
      </c>
      <c r="KKC65" s="1678">
        <f t="shared" ref="KKC65" si="12049">(KKC59-KKC61)*$C$64*$C$65</f>
        <v>0</v>
      </c>
      <c r="KKE65" s="1678">
        <f t="shared" ref="KKE65" si="12050">(KKE59-KKE61)*$C$64*$C$65</f>
        <v>0</v>
      </c>
      <c r="KKG65" s="1678">
        <f t="shared" ref="KKG65" si="12051">(KKG59-KKG61)*$C$64*$C$65</f>
        <v>0</v>
      </c>
      <c r="KKI65" s="1678">
        <f t="shared" ref="KKI65" si="12052">(KKI59-KKI61)*$C$64*$C$65</f>
        <v>0</v>
      </c>
      <c r="KKK65" s="1678">
        <f t="shared" ref="KKK65" si="12053">(KKK59-KKK61)*$C$64*$C$65</f>
        <v>0</v>
      </c>
      <c r="KKM65" s="1678">
        <f t="shared" ref="KKM65" si="12054">(KKM59-KKM61)*$C$64*$C$65</f>
        <v>0</v>
      </c>
      <c r="KKO65" s="1678">
        <f t="shared" ref="KKO65" si="12055">(KKO59-KKO61)*$C$64*$C$65</f>
        <v>0</v>
      </c>
      <c r="KKQ65" s="1678">
        <f t="shared" ref="KKQ65" si="12056">(KKQ59-KKQ61)*$C$64*$C$65</f>
        <v>0</v>
      </c>
      <c r="KKS65" s="1678">
        <f t="shared" ref="KKS65" si="12057">(KKS59-KKS61)*$C$64*$C$65</f>
        <v>0</v>
      </c>
      <c r="KKU65" s="1678">
        <f t="shared" ref="KKU65" si="12058">(KKU59-KKU61)*$C$64*$C$65</f>
        <v>0</v>
      </c>
      <c r="KKW65" s="1678">
        <f t="shared" ref="KKW65" si="12059">(KKW59-KKW61)*$C$64*$C$65</f>
        <v>0</v>
      </c>
      <c r="KKY65" s="1678">
        <f t="shared" ref="KKY65" si="12060">(KKY59-KKY61)*$C$64*$C$65</f>
        <v>0</v>
      </c>
      <c r="KLA65" s="1678">
        <f t="shared" ref="KLA65" si="12061">(KLA59-KLA61)*$C$64*$C$65</f>
        <v>0</v>
      </c>
      <c r="KLC65" s="1678">
        <f t="shared" ref="KLC65" si="12062">(KLC59-KLC61)*$C$64*$C$65</f>
        <v>0</v>
      </c>
      <c r="KLE65" s="1678">
        <f t="shared" ref="KLE65" si="12063">(KLE59-KLE61)*$C$64*$C$65</f>
        <v>0</v>
      </c>
      <c r="KLG65" s="1678">
        <f t="shared" ref="KLG65" si="12064">(KLG59-KLG61)*$C$64*$C$65</f>
        <v>0</v>
      </c>
      <c r="KLI65" s="1678">
        <f t="shared" ref="KLI65" si="12065">(KLI59-KLI61)*$C$64*$C$65</f>
        <v>0</v>
      </c>
      <c r="KLK65" s="1678">
        <f t="shared" ref="KLK65" si="12066">(KLK59-KLK61)*$C$64*$C$65</f>
        <v>0</v>
      </c>
      <c r="KLM65" s="1678">
        <f t="shared" ref="KLM65" si="12067">(KLM59-KLM61)*$C$64*$C$65</f>
        <v>0</v>
      </c>
      <c r="KLO65" s="1678">
        <f t="shared" ref="KLO65" si="12068">(KLO59-KLO61)*$C$64*$C$65</f>
        <v>0</v>
      </c>
      <c r="KLQ65" s="1678">
        <f t="shared" ref="KLQ65" si="12069">(KLQ59-KLQ61)*$C$64*$C$65</f>
        <v>0</v>
      </c>
      <c r="KLS65" s="1678">
        <f t="shared" ref="KLS65" si="12070">(KLS59-KLS61)*$C$64*$C$65</f>
        <v>0</v>
      </c>
      <c r="KLU65" s="1678">
        <f t="shared" ref="KLU65" si="12071">(KLU59-KLU61)*$C$64*$C$65</f>
        <v>0</v>
      </c>
      <c r="KLW65" s="1678">
        <f t="shared" ref="KLW65" si="12072">(KLW59-KLW61)*$C$64*$C$65</f>
        <v>0</v>
      </c>
      <c r="KLY65" s="1678">
        <f t="shared" ref="KLY65" si="12073">(KLY59-KLY61)*$C$64*$C$65</f>
        <v>0</v>
      </c>
      <c r="KMA65" s="1678">
        <f t="shared" ref="KMA65" si="12074">(KMA59-KMA61)*$C$64*$C$65</f>
        <v>0</v>
      </c>
      <c r="KMC65" s="1678">
        <f t="shared" ref="KMC65" si="12075">(KMC59-KMC61)*$C$64*$C$65</f>
        <v>0</v>
      </c>
      <c r="KME65" s="1678">
        <f t="shared" ref="KME65" si="12076">(KME59-KME61)*$C$64*$C$65</f>
        <v>0</v>
      </c>
      <c r="KMG65" s="1678">
        <f t="shared" ref="KMG65" si="12077">(KMG59-KMG61)*$C$64*$C$65</f>
        <v>0</v>
      </c>
      <c r="KMI65" s="1678">
        <f t="shared" ref="KMI65" si="12078">(KMI59-KMI61)*$C$64*$C$65</f>
        <v>0</v>
      </c>
      <c r="KMK65" s="1678">
        <f t="shared" ref="KMK65" si="12079">(KMK59-KMK61)*$C$64*$C$65</f>
        <v>0</v>
      </c>
      <c r="KMM65" s="1678">
        <f t="shared" ref="KMM65" si="12080">(KMM59-KMM61)*$C$64*$C$65</f>
        <v>0</v>
      </c>
      <c r="KMO65" s="1678">
        <f t="shared" ref="KMO65" si="12081">(KMO59-KMO61)*$C$64*$C$65</f>
        <v>0</v>
      </c>
      <c r="KMQ65" s="1678">
        <f t="shared" ref="KMQ65" si="12082">(KMQ59-KMQ61)*$C$64*$C$65</f>
        <v>0</v>
      </c>
      <c r="KMS65" s="1678">
        <f t="shared" ref="KMS65" si="12083">(KMS59-KMS61)*$C$64*$C$65</f>
        <v>0</v>
      </c>
      <c r="KMU65" s="1678">
        <f t="shared" ref="KMU65" si="12084">(KMU59-KMU61)*$C$64*$C$65</f>
        <v>0</v>
      </c>
      <c r="KMW65" s="1678">
        <f t="shared" ref="KMW65" si="12085">(KMW59-KMW61)*$C$64*$C$65</f>
        <v>0</v>
      </c>
      <c r="KMY65" s="1678">
        <f t="shared" ref="KMY65" si="12086">(KMY59-KMY61)*$C$64*$C$65</f>
        <v>0</v>
      </c>
      <c r="KNA65" s="1678">
        <f t="shared" ref="KNA65" si="12087">(KNA59-KNA61)*$C$64*$C$65</f>
        <v>0</v>
      </c>
      <c r="KNC65" s="1678">
        <f t="shared" ref="KNC65" si="12088">(KNC59-KNC61)*$C$64*$C$65</f>
        <v>0</v>
      </c>
      <c r="KNE65" s="1678">
        <f t="shared" ref="KNE65" si="12089">(KNE59-KNE61)*$C$64*$C$65</f>
        <v>0</v>
      </c>
      <c r="KNG65" s="1678">
        <f t="shared" ref="KNG65" si="12090">(KNG59-KNG61)*$C$64*$C$65</f>
        <v>0</v>
      </c>
      <c r="KNI65" s="1678">
        <f t="shared" ref="KNI65" si="12091">(KNI59-KNI61)*$C$64*$C$65</f>
        <v>0</v>
      </c>
      <c r="KNK65" s="1678">
        <f t="shared" ref="KNK65" si="12092">(KNK59-KNK61)*$C$64*$C$65</f>
        <v>0</v>
      </c>
      <c r="KNM65" s="1678">
        <f t="shared" ref="KNM65" si="12093">(KNM59-KNM61)*$C$64*$C$65</f>
        <v>0</v>
      </c>
      <c r="KNO65" s="1678">
        <f t="shared" ref="KNO65" si="12094">(KNO59-KNO61)*$C$64*$C$65</f>
        <v>0</v>
      </c>
      <c r="KNQ65" s="1678">
        <f t="shared" ref="KNQ65" si="12095">(KNQ59-KNQ61)*$C$64*$C$65</f>
        <v>0</v>
      </c>
      <c r="KNS65" s="1678">
        <f t="shared" ref="KNS65" si="12096">(KNS59-KNS61)*$C$64*$C$65</f>
        <v>0</v>
      </c>
      <c r="KNU65" s="1678">
        <f t="shared" ref="KNU65" si="12097">(KNU59-KNU61)*$C$64*$C$65</f>
        <v>0</v>
      </c>
      <c r="KNW65" s="1678">
        <f t="shared" ref="KNW65" si="12098">(KNW59-KNW61)*$C$64*$C$65</f>
        <v>0</v>
      </c>
      <c r="KNY65" s="1678">
        <f t="shared" ref="KNY65" si="12099">(KNY59-KNY61)*$C$64*$C$65</f>
        <v>0</v>
      </c>
      <c r="KOA65" s="1678">
        <f t="shared" ref="KOA65" si="12100">(KOA59-KOA61)*$C$64*$C$65</f>
        <v>0</v>
      </c>
      <c r="KOC65" s="1678">
        <f t="shared" ref="KOC65" si="12101">(KOC59-KOC61)*$C$64*$C$65</f>
        <v>0</v>
      </c>
      <c r="KOE65" s="1678">
        <f t="shared" ref="KOE65" si="12102">(KOE59-KOE61)*$C$64*$C$65</f>
        <v>0</v>
      </c>
      <c r="KOG65" s="1678">
        <f t="shared" ref="KOG65" si="12103">(KOG59-KOG61)*$C$64*$C$65</f>
        <v>0</v>
      </c>
      <c r="KOI65" s="1678">
        <f t="shared" ref="KOI65" si="12104">(KOI59-KOI61)*$C$64*$C$65</f>
        <v>0</v>
      </c>
      <c r="KOK65" s="1678">
        <f t="shared" ref="KOK65" si="12105">(KOK59-KOK61)*$C$64*$C$65</f>
        <v>0</v>
      </c>
      <c r="KOM65" s="1678">
        <f t="shared" ref="KOM65" si="12106">(KOM59-KOM61)*$C$64*$C$65</f>
        <v>0</v>
      </c>
      <c r="KOO65" s="1678">
        <f t="shared" ref="KOO65" si="12107">(KOO59-KOO61)*$C$64*$C$65</f>
        <v>0</v>
      </c>
      <c r="KOQ65" s="1678">
        <f t="shared" ref="KOQ65" si="12108">(KOQ59-KOQ61)*$C$64*$C$65</f>
        <v>0</v>
      </c>
      <c r="KOS65" s="1678">
        <f t="shared" ref="KOS65" si="12109">(KOS59-KOS61)*$C$64*$C$65</f>
        <v>0</v>
      </c>
      <c r="KOU65" s="1678">
        <f t="shared" ref="KOU65" si="12110">(KOU59-KOU61)*$C$64*$C$65</f>
        <v>0</v>
      </c>
      <c r="KOW65" s="1678">
        <f t="shared" ref="KOW65" si="12111">(KOW59-KOW61)*$C$64*$C$65</f>
        <v>0</v>
      </c>
      <c r="KOY65" s="1678">
        <f t="shared" ref="KOY65" si="12112">(KOY59-KOY61)*$C$64*$C$65</f>
        <v>0</v>
      </c>
      <c r="KPA65" s="1678">
        <f t="shared" ref="KPA65" si="12113">(KPA59-KPA61)*$C$64*$C$65</f>
        <v>0</v>
      </c>
      <c r="KPC65" s="1678">
        <f t="shared" ref="KPC65" si="12114">(KPC59-KPC61)*$C$64*$C$65</f>
        <v>0</v>
      </c>
      <c r="KPE65" s="1678">
        <f t="shared" ref="KPE65" si="12115">(KPE59-KPE61)*$C$64*$C$65</f>
        <v>0</v>
      </c>
      <c r="KPG65" s="1678">
        <f t="shared" ref="KPG65" si="12116">(KPG59-KPG61)*$C$64*$C$65</f>
        <v>0</v>
      </c>
      <c r="KPI65" s="1678">
        <f t="shared" ref="KPI65" si="12117">(KPI59-KPI61)*$C$64*$C$65</f>
        <v>0</v>
      </c>
      <c r="KPK65" s="1678">
        <f t="shared" ref="KPK65" si="12118">(KPK59-KPK61)*$C$64*$C$65</f>
        <v>0</v>
      </c>
      <c r="KPM65" s="1678">
        <f t="shared" ref="KPM65" si="12119">(KPM59-KPM61)*$C$64*$C$65</f>
        <v>0</v>
      </c>
      <c r="KPO65" s="1678">
        <f t="shared" ref="KPO65" si="12120">(KPO59-KPO61)*$C$64*$C$65</f>
        <v>0</v>
      </c>
      <c r="KPQ65" s="1678">
        <f t="shared" ref="KPQ65" si="12121">(KPQ59-KPQ61)*$C$64*$C$65</f>
        <v>0</v>
      </c>
      <c r="KPS65" s="1678">
        <f t="shared" ref="KPS65" si="12122">(KPS59-KPS61)*$C$64*$C$65</f>
        <v>0</v>
      </c>
      <c r="KPU65" s="1678">
        <f t="shared" ref="KPU65" si="12123">(KPU59-KPU61)*$C$64*$C$65</f>
        <v>0</v>
      </c>
      <c r="KPW65" s="1678">
        <f t="shared" ref="KPW65" si="12124">(KPW59-KPW61)*$C$64*$C$65</f>
        <v>0</v>
      </c>
      <c r="KPY65" s="1678">
        <f t="shared" ref="KPY65" si="12125">(KPY59-KPY61)*$C$64*$C$65</f>
        <v>0</v>
      </c>
      <c r="KQA65" s="1678">
        <f t="shared" ref="KQA65" si="12126">(KQA59-KQA61)*$C$64*$C$65</f>
        <v>0</v>
      </c>
      <c r="KQC65" s="1678">
        <f t="shared" ref="KQC65" si="12127">(KQC59-KQC61)*$C$64*$C$65</f>
        <v>0</v>
      </c>
      <c r="KQE65" s="1678">
        <f t="shared" ref="KQE65" si="12128">(KQE59-KQE61)*$C$64*$C$65</f>
        <v>0</v>
      </c>
      <c r="KQG65" s="1678">
        <f t="shared" ref="KQG65" si="12129">(KQG59-KQG61)*$C$64*$C$65</f>
        <v>0</v>
      </c>
      <c r="KQI65" s="1678">
        <f t="shared" ref="KQI65" si="12130">(KQI59-KQI61)*$C$64*$C$65</f>
        <v>0</v>
      </c>
      <c r="KQK65" s="1678">
        <f t="shared" ref="KQK65" si="12131">(KQK59-KQK61)*$C$64*$C$65</f>
        <v>0</v>
      </c>
      <c r="KQM65" s="1678">
        <f t="shared" ref="KQM65" si="12132">(KQM59-KQM61)*$C$64*$C$65</f>
        <v>0</v>
      </c>
      <c r="KQO65" s="1678">
        <f t="shared" ref="KQO65" si="12133">(KQO59-KQO61)*$C$64*$C$65</f>
        <v>0</v>
      </c>
      <c r="KQQ65" s="1678">
        <f t="shared" ref="KQQ65" si="12134">(KQQ59-KQQ61)*$C$64*$C$65</f>
        <v>0</v>
      </c>
      <c r="KQS65" s="1678">
        <f t="shared" ref="KQS65" si="12135">(KQS59-KQS61)*$C$64*$C$65</f>
        <v>0</v>
      </c>
      <c r="KQU65" s="1678">
        <f t="shared" ref="KQU65" si="12136">(KQU59-KQU61)*$C$64*$C$65</f>
        <v>0</v>
      </c>
      <c r="KQW65" s="1678">
        <f t="shared" ref="KQW65" si="12137">(KQW59-KQW61)*$C$64*$C$65</f>
        <v>0</v>
      </c>
      <c r="KQY65" s="1678">
        <f t="shared" ref="KQY65" si="12138">(KQY59-KQY61)*$C$64*$C$65</f>
        <v>0</v>
      </c>
      <c r="KRA65" s="1678">
        <f t="shared" ref="KRA65" si="12139">(KRA59-KRA61)*$C$64*$C$65</f>
        <v>0</v>
      </c>
      <c r="KRC65" s="1678">
        <f t="shared" ref="KRC65" si="12140">(KRC59-KRC61)*$C$64*$C$65</f>
        <v>0</v>
      </c>
      <c r="KRE65" s="1678">
        <f t="shared" ref="KRE65" si="12141">(KRE59-KRE61)*$C$64*$C$65</f>
        <v>0</v>
      </c>
      <c r="KRG65" s="1678">
        <f t="shared" ref="KRG65" si="12142">(KRG59-KRG61)*$C$64*$C$65</f>
        <v>0</v>
      </c>
      <c r="KRI65" s="1678">
        <f t="shared" ref="KRI65" si="12143">(KRI59-KRI61)*$C$64*$C$65</f>
        <v>0</v>
      </c>
      <c r="KRK65" s="1678">
        <f t="shared" ref="KRK65" si="12144">(KRK59-KRK61)*$C$64*$C$65</f>
        <v>0</v>
      </c>
      <c r="KRM65" s="1678">
        <f t="shared" ref="KRM65" si="12145">(KRM59-KRM61)*$C$64*$C$65</f>
        <v>0</v>
      </c>
      <c r="KRO65" s="1678">
        <f t="shared" ref="KRO65" si="12146">(KRO59-KRO61)*$C$64*$C$65</f>
        <v>0</v>
      </c>
      <c r="KRQ65" s="1678">
        <f t="shared" ref="KRQ65" si="12147">(KRQ59-KRQ61)*$C$64*$C$65</f>
        <v>0</v>
      </c>
      <c r="KRS65" s="1678">
        <f t="shared" ref="KRS65" si="12148">(KRS59-KRS61)*$C$64*$C$65</f>
        <v>0</v>
      </c>
      <c r="KRU65" s="1678">
        <f t="shared" ref="KRU65" si="12149">(KRU59-KRU61)*$C$64*$C$65</f>
        <v>0</v>
      </c>
      <c r="KRW65" s="1678">
        <f t="shared" ref="KRW65" si="12150">(KRW59-KRW61)*$C$64*$C$65</f>
        <v>0</v>
      </c>
      <c r="KRY65" s="1678">
        <f t="shared" ref="KRY65" si="12151">(KRY59-KRY61)*$C$64*$C$65</f>
        <v>0</v>
      </c>
      <c r="KSA65" s="1678">
        <f t="shared" ref="KSA65" si="12152">(KSA59-KSA61)*$C$64*$C$65</f>
        <v>0</v>
      </c>
      <c r="KSC65" s="1678">
        <f t="shared" ref="KSC65" si="12153">(KSC59-KSC61)*$C$64*$C$65</f>
        <v>0</v>
      </c>
      <c r="KSE65" s="1678">
        <f t="shared" ref="KSE65" si="12154">(KSE59-KSE61)*$C$64*$C$65</f>
        <v>0</v>
      </c>
      <c r="KSG65" s="1678">
        <f t="shared" ref="KSG65" si="12155">(KSG59-KSG61)*$C$64*$C$65</f>
        <v>0</v>
      </c>
      <c r="KSI65" s="1678">
        <f t="shared" ref="KSI65" si="12156">(KSI59-KSI61)*$C$64*$C$65</f>
        <v>0</v>
      </c>
      <c r="KSK65" s="1678">
        <f t="shared" ref="KSK65" si="12157">(KSK59-KSK61)*$C$64*$C$65</f>
        <v>0</v>
      </c>
      <c r="KSM65" s="1678">
        <f t="shared" ref="KSM65" si="12158">(KSM59-KSM61)*$C$64*$C$65</f>
        <v>0</v>
      </c>
      <c r="KSO65" s="1678">
        <f t="shared" ref="KSO65" si="12159">(KSO59-KSO61)*$C$64*$C$65</f>
        <v>0</v>
      </c>
      <c r="KSQ65" s="1678">
        <f t="shared" ref="KSQ65" si="12160">(KSQ59-KSQ61)*$C$64*$C$65</f>
        <v>0</v>
      </c>
      <c r="KSS65" s="1678">
        <f t="shared" ref="KSS65" si="12161">(KSS59-KSS61)*$C$64*$C$65</f>
        <v>0</v>
      </c>
      <c r="KSU65" s="1678">
        <f t="shared" ref="KSU65" si="12162">(KSU59-KSU61)*$C$64*$C$65</f>
        <v>0</v>
      </c>
      <c r="KSW65" s="1678">
        <f t="shared" ref="KSW65" si="12163">(KSW59-KSW61)*$C$64*$C$65</f>
        <v>0</v>
      </c>
      <c r="KSY65" s="1678">
        <f t="shared" ref="KSY65" si="12164">(KSY59-KSY61)*$C$64*$C$65</f>
        <v>0</v>
      </c>
      <c r="KTA65" s="1678">
        <f t="shared" ref="KTA65" si="12165">(KTA59-KTA61)*$C$64*$C$65</f>
        <v>0</v>
      </c>
      <c r="KTC65" s="1678">
        <f t="shared" ref="KTC65" si="12166">(KTC59-KTC61)*$C$64*$C$65</f>
        <v>0</v>
      </c>
      <c r="KTE65" s="1678">
        <f t="shared" ref="KTE65" si="12167">(KTE59-KTE61)*$C$64*$C$65</f>
        <v>0</v>
      </c>
      <c r="KTG65" s="1678">
        <f t="shared" ref="KTG65" si="12168">(KTG59-KTG61)*$C$64*$C$65</f>
        <v>0</v>
      </c>
      <c r="KTI65" s="1678">
        <f t="shared" ref="KTI65" si="12169">(KTI59-KTI61)*$C$64*$C$65</f>
        <v>0</v>
      </c>
      <c r="KTK65" s="1678">
        <f t="shared" ref="KTK65" si="12170">(KTK59-KTK61)*$C$64*$C$65</f>
        <v>0</v>
      </c>
      <c r="KTM65" s="1678">
        <f t="shared" ref="KTM65" si="12171">(KTM59-KTM61)*$C$64*$C$65</f>
        <v>0</v>
      </c>
      <c r="KTO65" s="1678">
        <f t="shared" ref="KTO65" si="12172">(KTO59-KTO61)*$C$64*$C$65</f>
        <v>0</v>
      </c>
      <c r="KTQ65" s="1678">
        <f t="shared" ref="KTQ65" si="12173">(KTQ59-KTQ61)*$C$64*$C$65</f>
        <v>0</v>
      </c>
      <c r="KTS65" s="1678">
        <f t="shared" ref="KTS65" si="12174">(KTS59-KTS61)*$C$64*$C$65</f>
        <v>0</v>
      </c>
      <c r="KTU65" s="1678">
        <f t="shared" ref="KTU65" si="12175">(KTU59-KTU61)*$C$64*$C$65</f>
        <v>0</v>
      </c>
      <c r="KTW65" s="1678">
        <f t="shared" ref="KTW65" si="12176">(KTW59-KTW61)*$C$64*$C$65</f>
        <v>0</v>
      </c>
      <c r="KTY65" s="1678">
        <f t="shared" ref="KTY65" si="12177">(KTY59-KTY61)*$C$64*$C$65</f>
        <v>0</v>
      </c>
      <c r="KUA65" s="1678">
        <f t="shared" ref="KUA65" si="12178">(KUA59-KUA61)*$C$64*$C$65</f>
        <v>0</v>
      </c>
      <c r="KUC65" s="1678">
        <f t="shared" ref="KUC65" si="12179">(KUC59-KUC61)*$C$64*$C$65</f>
        <v>0</v>
      </c>
      <c r="KUE65" s="1678">
        <f t="shared" ref="KUE65" si="12180">(KUE59-KUE61)*$C$64*$C$65</f>
        <v>0</v>
      </c>
      <c r="KUG65" s="1678">
        <f t="shared" ref="KUG65" si="12181">(KUG59-KUG61)*$C$64*$C$65</f>
        <v>0</v>
      </c>
      <c r="KUI65" s="1678">
        <f t="shared" ref="KUI65" si="12182">(KUI59-KUI61)*$C$64*$C$65</f>
        <v>0</v>
      </c>
      <c r="KUK65" s="1678">
        <f t="shared" ref="KUK65" si="12183">(KUK59-KUK61)*$C$64*$C$65</f>
        <v>0</v>
      </c>
      <c r="KUM65" s="1678">
        <f t="shared" ref="KUM65" si="12184">(KUM59-KUM61)*$C$64*$C$65</f>
        <v>0</v>
      </c>
      <c r="KUO65" s="1678">
        <f t="shared" ref="KUO65" si="12185">(KUO59-KUO61)*$C$64*$C$65</f>
        <v>0</v>
      </c>
      <c r="KUQ65" s="1678">
        <f t="shared" ref="KUQ65" si="12186">(KUQ59-KUQ61)*$C$64*$C$65</f>
        <v>0</v>
      </c>
      <c r="KUS65" s="1678">
        <f t="shared" ref="KUS65" si="12187">(KUS59-KUS61)*$C$64*$C$65</f>
        <v>0</v>
      </c>
      <c r="KUU65" s="1678">
        <f t="shared" ref="KUU65" si="12188">(KUU59-KUU61)*$C$64*$C$65</f>
        <v>0</v>
      </c>
      <c r="KUW65" s="1678">
        <f t="shared" ref="KUW65" si="12189">(KUW59-KUW61)*$C$64*$C$65</f>
        <v>0</v>
      </c>
      <c r="KUY65" s="1678">
        <f t="shared" ref="KUY65" si="12190">(KUY59-KUY61)*$C$64*$C$65</f>
        <v>0</v>
      </c>
      <c r="KVA65" s="1678">
        <f t="shared" ref="KVA65" si="12191">(KVA59-KVA61)*$C$64*$C$65</f>
        <v>0</v>
      </c>
      <c r="KVC65" s="1678">
        <f t="shared" ref="KVC65" si="12192">(KVC59-KVC61)*$C$64*$C$65</f>
        <v>0</v>
      </c>
      <c r="KVE65" s="1678">
        <f t="shared" ref="KVE65" si="12193">(KVE59-KVE61)*$C$64*$C$65</f>
        <v>0</v>
      </c>
      <c r="KVG65" s="1678">
        <f t="shared" ref="KVG65" si="12194">(KVG59-KVG61)*$C$64*$C$65</f>
        <v>0</v>
      </c>
      <c r="KVI65" s="1678">
        <f t="shared" ref="KVI65" si="12195">(KVI59-KVI61)*$C$64*$C$65</f>
        <v>0</v>
      </c>
      <c r="KVK65" s="1678">
        <f t="shared" ref="KVK65" si="12196">(KVK59-KVK61)*$C$64*$C$65</f>
        <v>0</v>
      </c>
      <c r="KVM65" s="1678">
        <f t="shared" ref="KVM65" si="12197">(KVM59-KVM61)*$C$64*$C$65</f>
        <v>0</v>
      </c>
      <c r="KVO65" s="1678">
        <f t="shared" ref="KVO65" si="12198">(KVO59-KVO61)*$C$64*$C$65</f>
        <v>0</v>
      </c>
      <c r="KVQ65" s="1678">
        <f t="shared" ref="KVQ65" si="12199">(KVQ59-KVQ61)*$C$64*$C$65</f>
        <v>0</v>
      </c>
      <c r="KVS65" s="1678">
        <f t="shared" ref="KVS65" si="12200">(KVS59-KVS61)*$C$64*$C$65</f>
        <v>0</v>
      </c>
      <c r="KVU65" s="1678">
        <f t="shared" ref="KVU65" si="12201">(KVU59-KVU61)*$C$64*$C$65</f>
        <v>0</v>
      </c>
      <c r="KVW65" s="1678">
        <f t="shared" ref="KVW65" si="12202">(KVW59-KVW61)*$C$64*$C$65</f>
        <v>0</v>
      </c>
      <c r="KVY65" s="1678">
        <f t="shared" ref="KVY65" si="12203">(KVY59-KVY61)*$C$64*$C$65</f>
        <v>0</v>
      </c>
      <c r="KWA65" s="1678">
        <f t="shared" ref="KWA65" si="12204">(KWA59-KWA61)*$C$64*$C$65</f>
        <v>0</v>
      </c>
      <c r="KWC65" s="1678">
        <f t="shared" ref="KWC65" si="12205">(KWC59-KWC61)*$C$64*$C$65</f>
        <v>0</v>
      </c>
      <c r="KWE65" s="1678">
        <f t="shared" ref="KWE65" si="12206">(KWE59-KWE61)*$C$64*$C$65</f>
        <v>0</v>
      </c>
      <c r="KWG65" s="1678">
        <f t="shared" ref="KWG65" si="12207">(KWG59-KWG61)*$C$64*$C$65</f>
        <v>0</v>
      </c>
      <c r="KWI65" s="1678">
        <f t="shared" ref="KWI65" si="12208">(KWI59-KWI61)*$C$64*$C$65</f>
        <v>0</v>
      </c>
      <c r="KWK65" s="1678">
        <f t="shared" ref="KWK65" si="12209">(KWK59-KWK61)*$C$64*$C$65</f>
        <v>0</v>
      </c>
      <c r="KWM65" s="1678">
        <f t="shared" ref="KWM65" si="12210">(KWM59-KWM61)*$C$64*$C$65</f>
        <v>0</v>
      </c>
      <c r="KWO65" s="1678">
        <f t="shared" ref="KWO65" si="12211">(KWO59-KWO61)*$C$64*$C$65</f>
        <v>0</v>
      </c>
      <c r="KWQ65" s="1678">
        <f t="shared" ref="KWQ65" si="12212">(KWQ59-KWQ61)*$C$64*$C$65</f>
        <v>0</v>
      </c>
      <c r="KWS65" s="1678">
        <f t="shared" ref="KWS65" si="12213">(KWS59-KWS61)*$C$64*$C$65</f>
        <v>0</v>
      </c>
      <c r="KWU65" s="1678">
        <f t="shared" ref="KWU65" si="12214">(KWU59-KWU61)*$C$64*$C$65</f>
        <v>0</v>
      </c>
      <c r="KWW65" s="1678">
        <f t="shared" ref="KWW65" si="12215">(KWW59-KWW61)*$C$64*$C$65</f>
        <v>0</v>
      </c>
      <c r="KWY65" s="1678">
        <f t="shared" ref="KWY65" si="12216">(KWY59-KWY61)*$C$64*$C$65</f>
        <v>0</v>
      </c>
      <c r="KXA65" s="1678">
        <f t="shared" ref="KXA65" si="12217">(KXA59-KXA61)*$C$64*$C$65</f>
        <v>0</v>
      </c>
      <c r="KXC65" s="1678">
        <f t="shared" ref="KXC65" si="12218">(KXC59-KXC61)*$C$64*$C$65</f>
        <v>0</v>
      </c>
      <c r="KXE65" s="1678">
        <f t="shared" ref="KXE65" si="12219">(KXE59-KXE61)*$C$64*$C$65</f>
        <v>0</v>
      </c>
      <c r="KXG65" s="1678">
        <f t="shared" ref="KXG65" si="12220">(KXG59-KXG61)*$C$64*$C$65</f>
        <v>0</v>
      </c>
      <c r="KXI65" s="1678">
        <f t="shared" ref="KXI65" si="12221">(KXI59-KXI61)*$C$64*$C$65</f>
        <v>0</v>
      </c>
      <c r="KXK65" s="1678">
        <f t="shared" ref="KXK65" si="12222">(KXK59-KXK61)*$C$64*$C$65</f>
        <v>0</v>
      </c>
      <c r="KXM65" s="1678">
        <f t="shared" ref="KXM65" si="12223">(KXM59-KXM61)*$C$64*$C$65</f>
        <v>0</v>
      </c>
      <c r="KXO65" s="1678">
        <f t="shared" ref="KXO65" si="12224">(KXO59-KXO61)*$C$64*$C$65</f>
        <v>0</v>
      </c>
      <c r="KXQ65" s="1678">
        <f t="shared" ref="KXQ65" si="12225">(KXQ59-KXQ61)*$C$64*$C$65</f>
        <v>0</v>
      </c>
      <c r="KXS65" s="1678">
        <f t="shared" ref="KXS65" si="12226">(KXS59-KXS61)*$C$64*$C$65</f>
        <v>0</v>
      </c>
      <c r="KXU65" s="1678">
        <f t="shared" ref="KXU65" si="12227">(KXU59-KXU61)*$C$64*$C$65</f>
        <v>0</v>
      </c>
      <c r="KXW65" s="1678">
        <f t="shared" ref="KXW65" si="12228">(KXW59-KXW61)*$C$64*$C$65</f>
        <v>0</v>
      </c>
      <c r="KXY65" s="1678">
        <f t="shared" ref="KXY65" si="12229">(KXY59-KXY61)*$C$64*$C$65</f>
        <v>0</v>
      </c>
      <c r="KYA65" s="1678">
        <f t="shared" ref="KYA65" si="12230">(KYA59-KYA61)*$C$64*$C$65</f>
        <v>0</v>
      </c>
      <c r="KYC65" s="1678">
        <f t="shared" ref="KYC65" si="12231">(KYC59-KYC61)*$C$64*$C$65</f>
        <v>0</v>
      </c>
      <c r="KYE65" s="1678">
        <f t="shared" ref="KYE65" si="12232">(KYE59-KYE61)*$C$64*$C$65</f>
        <v>0</v>
      </c>
      <c r="KYG65" s="1678">
        <f t="shared" ref="KYG65" si="12233">(KYG59-KYG61)*$C$64*$C$65</f>
        <v>0</v>
      </c>
      <c r="KYI65" s="1678">
        <f t="shared" ref="KYI65" si="12234">(KYI59-KYI61)*$C$64*$C$65</f>
        <v>0</v>
      </c>
      <c r="KYK65" s="1678">
        <f t="shared" ref="KYK65" si="12235">(KYK59-KYK61)*$C$64*$C$65</f>
        <v>0</v>
      </c>
      <c r="KYM65" s="1678">
        <f t="shared" ref="KYM65" si="12236">(KYM59-KYM61)*$C$64*$C$65</f>
        <v>0</v>
      </c>
      <c r="KYO65" s="1678">
        <f t="shared" ref="KYO65" si="12237">(KYO59-KYO61)*$C$64*$C$65</f>
        <v>0</v>
      </c>
      <c r="KYQ65" s="1678">
        <f t="shared" ref="KYQ65" si="12238">(KYQ59-KYQ61)*$C$64*$C$65</f>
        <v>0</v>
      </c>
      <c r="KYS65" s="1678">
        <f t="shared" ref="KYS65" si="12239">(KYS59-KYS61)*$C$64*$C$65</f>
        <v>0</v>
      </c>
      <c r="KYU65" s="1678">
        <f t="shared" ref="KYU65" si="12240">(KYU59-KYU61)*$C$64*$C$65</f>
        <v>0</v>
      </c>
      <c r="KYW65" s="1678">
        <f t="shared" ref="KYW65" si="12241">(KYW59-KYW61)*$C$64*$C$65</f>
        <v>0</v>
      </c>
      <c r="KYY65" s="1678">
        <f t="shared" ref="KYY65" si="12242">(KYY59-KYY61)*$C$64*$C$65</f>
        <v>0</v>
      </c>
      <c r="KZA65" s="1678">
        <f t="shared" ref="KZA65" si="12243">(KZA59-KZA61)*$C$64*$C$65</f>
        <v>0</v>
      </c>
      <c r="KZC65" s="1678">
        <f t="shared" ref="KZC65" si="12244">(KZC59-KZC61)*$C$64*$C$65</f>
        <v>0</v>
      </c>
      <c r="KZE65" s="1678">
        <f t="shared" ref="KZE65" si="12245">(KZE59-KZE61)*$C$64*$C$65</f>
        <v>0</v>
      </c>
      <c r="KZG65" s="1678">
        <f t="shared" ref="KZG65" si="12246">(KZG59-KZG61)*$C$64*$C$65</f>
        <v>0</v>
      </c>
      <c r="KZI65" s="1678">
        <f t="shared" ref="KZI65" si="12247">(KZI59-KZI61)*$C$64*$C$65</f>
        <v>0</v>
      </c>
      <c r="KZK65" s="1678">
        <f t="shared" ref="KZK65" si="12248">(KZK59-KZK61)*$C$64*$C$65</f>
        <v>0</v>
      </c>
      <c r="KZM65" s="1678">
        <f t="shared" ref="KZM65" si="12249">(KZM59-KZM61)*$C$64*$C$65</f>
        <v>0</v>
      </c>
      <c r="KZO65" s="1678">
        <f t="shared" ref="KZO65" si="12250">(KZO59-KZO61)*$C$64*$C$65</f>
        <v>0</v>
      </c>
      <c r="KZQ65" s="1678">
        <f t="shared" ref="KZQ65" si="12251">(KZQ59-KZQ61)*$C$64*$C$65</f>
        <v>0</v>
      </c>
      <c r="KZS65" s="1678">
        <f t="shared" ref="KZS65" si="12252">(KZS59-KZS61)*$C$64*$C$65</f>
        <v>0</v>
      </c>
      <c r="KZU65" s="1678">
        <f t="shared" ref="KZU65" si="12253">(KZU59-KZU61)*$C$64*$C$65</f>
        <v>0</v>
      </c>
      <c r="KZW65" s="1678">
        <f t="shared" ref="KZW65" si="12254">(KZW59-KZW61)*$C$64*$C$65</f>
        <v>0</v>
      </c>
      <c r="KZY65" s="1678">
        <f t="shared" ref="KZY65" si="12255">(KZY59-KZY61)*$C$64*$C$65</f>
        <v>0</v>
      </c>
      <c r="LAA65" s="1678">
        <f t="shared" ref="LAA65" si="12256">(LAA59-LAA61)*$C$64*$C$65</f>
        <v>0</v>
      </c>
      <c r="LAC65" s="1678">
        <f t="shared" ref="LAC65" si="12257">(LAC59-LAC61)*$C$64*$C$65</f>
        <v>0</v>
      </c>
      <c r="LAE65" s="1678">
        <f t="shared" ref="LAE65" si="12258">(LAE59-LAE61)*$C$64*$C$65</f>
        <v>0</v>
      </c>
      <c r="LAG65" s="1678">
        <f t="shared" ref="LAG65" si="12259">(LAG59-LAG61)*$C$64*$C$65</f>
        <v>0</v>
      </c>
      <c r="LAI65" s="1678">
        <f t="shared" ref="LAI65" si="12260">(LAI59-LAI61)*$C$64*$C$65</f>
        <v>0</v>
      </c>
      <c r="LAK65" s="1678">
        <f t="shared" ref="LAK65" si="12261">(LAK59-LAK61)*$C$64*$C$65</f>
        <v>0</v>
      </c>
      <c r="LAM65" s="1678">
        <f t="shared" ref="LAM65" si="12262">(LAM59-LAM61)*$C$64*$C$65</f>
        <v>0</v>
      </c>
      <c r="LAO65" s="1678">
        <f t="shared" ref="LAO65" si="12263">(LAO59-LAO61)*$C$64*$C$65</f>
        <v>0</v>
      </c>
      <c r="LAQ65" s="1678">
        <f t="shared" ref="LAQ65" si="12264">(LAQ59-LAQ61)*$C$64*$C$65</f>
        <v>0</v>
      </c>
      <c r="LAS65" s="1678">
        <f t="shared" ref="LAS65" si="12265">(LAS59-LAS61)*$C$64*$C$65</f>
        <v>0</v>
      </c>
      <c r="LAU65" s="1678">
        <f t="shared" ref="LAU65" si="12266">(LAU59-LAU61)*$C$64*$C$65</f>
        <v>0</v>
      </c>
      <c r="LAW65" s="1678">
        <f t="shared" ref="LAW65" si="12267">(LAW59-LAW61)*$C$64*$C$65</f>
        <v>0</v>
      </c>
      <c r="LAY65" s="1678">
        <f t="shared" ref="LAY65" si="12268">(LAY59-LAY61)*$C$64*$C$65</f>
        <v>0</v>
      </c>
      <c r="LBA65" s="1678">
        <f t="shared" ref="LBA65" si="12269">(LBA59-LBA61)*$C$64*$C$65</f>
        <v>0</v>
      </c>
      <c r="LBC65" s="1678">
        <f t="shared" ref="LBC65" si="12270">(LBC59-LBC61)*$C$64*$C$65</f>
        <v>0</v>
      </c>
      <c r="LBE65" s="1678">
        <f t="shared" ref="LBE65" si="12271">(LBE59-LBE61)*$C$64*$C$65</f>
        <v>0</v>
      </c>
      <c r="LBG65" s="1678">
        <f t="shared" ref="LBG65" si="12272">(LBG59-LBG61)*$C$64*$C$65</f>
        <v>0</v>
      </c>
      <c r="LBI65" s="1678">
        <f t="shared" ref="LBI65" si="12273">(LBI59-LBI61)*$C$64*$C$65</f>
        <v>0</v>
      </c>
      <c r="LBK65" s="1678">
        <f t="shared" ref="LBK65" si="12274">(LBK59-LBK61)*$C$64*$C$65</f>
        <v>0</v>
      </c>
      <c r="LBM65" s="1678">
        <f t="shared" ref="LBM65" si="12275">(LBM59-LBM61)*$C$64*$C$65</f>
        <v>0</v>
      </c>
      <c r="LBO65" s="1678">
        <f t="shared" ref="LBO65" si="12276">(LBO59-LBO61)*$C$64*$C$65</f>
        <v>0</v>
      </c>
      <c r="LBQ65" s="1678">
        <f t="shared" ref="LBQ65" si="12277">(LBQ59-LBQ61)*$C$64*$C$65</f>
        <v>0</v>
      </c>
      <c r="LBS65" s="1678">
        <f t="shared" ref="LBS65" si="12278">(LBS59-LBS61)*$C$64*$C$65</f>
        <v>0</v>
      </c>
      <c r="LBU65" s="1678">
        <f t="shared" ref="LBU65" si="12279">(LBU59-LBU61)*$C$64*$C$65</f>
        <v>0</v>
      </c>
      <c r="LBW65" s="1678">
        <f t="shared" ref="LBW65" si="12280">(LBW59-LBW61)*$C$64*$C$65</f>
        <v>0</v>
      </c>
      <c r="LBY65" s="1678">
        <f t="shared" ref="LBY65" si="12281">(LBY59-LBY61)*$C$64*$C$65</f>
        <v>0</v>
      </c>
      <c r="LCA65" s="1678">
        <f t="shared" ref="LCA65" si="12282">(LCA59-LCA61)*$C$64*$C$65</f>
        <v>0</v>
      </c>
      <c r="LCC65" s="1678">
        <f t="shared" ref="LCC65" si="12283">(LCC59-LCC61)*$C$64*$C$65</f>
        <v>0</v>
      </c>
      <c r="LCE65" s="1678">
        <f t="shared" ref="LCE65" si="12284">(LCE59-LCE61)*$C$64*$C$65</f>
        <v>0</v>
      </c>
      <c r="LCG65" s="1678">
        <f t="shared" ref="LCG65" si="12285">(LCG59-LCG61)*$C$64*$C$65</f>
        <v>0</v>
      </c>
      <c r="LCI65" s="1678">
        <f t="shared" ref="LCI65" si="12286">(LCI59-LCI61)*$C$64*$C$65</f>
        <v>0</v>
      </c>
      <c r="LCK65" s="1678">
        <f t="shared" ref="LCK65" si="12287">(LCK59-LCK61)*$C$64*$C$65</f>
        <v>0</v>
      </c>
      <c r="LCM65" s="1678">
        <f t="shared" ref="LCM65" si="12288">(LCM59-LCM61)*$C$64*$C$65</f>
        <v>0</v>
      </c>
      <c r="LCO65" s="1678">
        <f t="shared" ref="LCO65" si="12289">(LCO59-LCO61)*$C$64*$C$65</f>
        <v>0</v>
      </c>
      <c r="LCQ65" s="1678">
        <f t="shared" ref="LCQ65" si="12290">(LCQ59-LCQ61)*$C$64*$C$65</f>
        <v>0</v>
      </c>
      <c r="LCS65" s="1678">
        <f t="shared" ref="LCS65" si="12291">(LCS59-LCS61)*$C$64*$C$65</f>
        <v>0</v>
      </c>
      <c r="LCU65" s="1678">
        <f t="shared" ref="LCU65" si="12292">(LCU59-LCU61)*$C$64*$C$65</f>
        <v>0</v>
      </c>
      <c r="LCW65" s="1678">
        <f t="shared" ref="LCW65" si="12293">(LCW59-LCW61)*$C$64*$C$65</f>
        <v>0</v>
      </c>
      <c r="LCY65" s="1678">
        <f t="shared" ref="LCY65" si="12294">(LCY59-LCY61)*$C$64*$C$65</f>
        <v>0</v>
      </c>
      <c r="LDA65" s="1678">
        <f t="shared" ref="LDA65" si="12295">(LDA59-LDA61)*$C$64*$C$65</f>
        <v>0</v>
      </c>
      <c r="LDC65" s="1678">
        <f t="shared" ref="LDC65" si="12296">(LDC59-LDC61)*$C$64*$C$65</f>
        <v>0</v>
      </c>
      <c r="LDE65" s="1678">
        <f t="shared" ref="LDE65" si="12297">(LDE59-LDE61)*$C$64*$C$65</f>
        <v>0</v>
      </c>
      <c r="LDG65" s="1678">
        <f t="shared" ref="LDG65" si="12298">(LDG59-LDG61)*$C$64*$C$65</f>
        <v>0</v>
      </c>
      <c r="LDI65" s="1678">
        <f t="shared" ref="LDI65" si="12299">(LDI59-LDI61)*$C$64*$C$65</f>
        <v>0</v>
      </c>
      <c r="LDK65" s="1678">
        <f t="shared" ref="LDK65" si="12300">(LDK59-LDK61)*$C$64*$C$65</f>
        <v>0</v>
      </c>
      <c r="LDM65" s="1678">
        <f t="shared" ref="LDM65" si="12301">(LDM59-LDM61)*$C$64*$C$65</f>
        <v>0</v>
      </c>
      <c r="LDO65" s="1678">
        <f t="shared" ref="LDO65" si="12302">(LDO59-LDO61)*$C$64*$C$65</f>
        <v>0</v>
      </c>
      <c r="LDQ65" s="1678">
        <f t="shared" ref="LDQ65" si="12303">(LDQ59-LDQ61)*$C$64*$C$65</f>
        <v>0</v>
      </c>
      <c r="LDS65" s="1678">
        <f t="shared" ref="LDS65" si="12304">(LDS59-LDS61)*$C$64*$C$65</f>
        <v>0</v>
      </c>
      <c r="LDU65" s="1678">
        <f t="shared" ref="LDU65" si="12305">(LDU59-LDU61)*$C$64*$C$65</f>
        <v>0</v>
      </c>
      <c r="LDW65" s="1678">
        <f t="shared" ref="LDW65" si="12306">(LDW59-LDW61)*$C$64*$C$65</f>
        <v>0</v>
      </c>
      <c r="LDY65" s="1678">
        <f t="shared" ref="LDY65" si="12307">(LDY59-LDY61)*$C$64*$C$65</f>
        <v>0</v>
      </c>
      <c r="LEA65" s="1678">
        <f t="shared" ref="LEA65" si="12308">(LEA59-LEA61)*$C$64*$C$65</f>
        <v>0</v>
      </c>
      <c r="LEC65" s="1678">
        <f t="shared" ref="LEC65" si="12309">(LEC59-LEC61)*$C$64*$C$65</f>
        <v>0</v>
      </c>
      <c r="LEE65" s="1678">
        <f t="shared" ref="LEE65" si="12310">(LEE59-LEE61)*$C$64*$C$65</f>
        <v>0</v>
      </c>
      <c r="LEG65" s="1678">
        <f t="shared" ref="LEG65" si="12311">(LEG59-LEG61)*$C$64*$C$65</f>
        <v>0</v>
      </c>
      <c r="LEI65" s="1678">
        <f t="shared" ref="LEI65" si="12312">(LEI59-LEI61)*$C$64*$C$65</f>
        <v>0</v>
      </c>
      <c r="LEK65" s="1678">
        <f t="shared" ref="LEK65" si="12313">(LEK59-LEK61)*$C$64*$C$65</f>
        <v>0</v>
      </c>
      <c r="LEM65" s="1678">
        <f t="shared" ref="LEM65" si="12314">(LEM59-LEM61)*$C$64*$C$65</f>
        <v>0</v>
      </c>
      <c r="LEO65" s="1678">
        <f t="shared" ref="LEO65" si="12315">(LEO59-LEO61)*$C$64*$C$65</f>
        <v>0</v>
      </c>
      <c r="LEQ65" s="1678">
        <f t="shared" ref="LEQ65" si="12316">(LEQ59-LEQ61)*$C$64*$C$65</f>
        <v>0</v>
      </c>
      <c r="LES65" s="1678">
        <f t="shared" ref="LES65" si="12317">(LES59-LES61)*$C$64*$C$65</f>
        <v>0</v>
      </c>
      <c r="LEU65" s="1678">
        <f t="shared" ref="LEU65" si="12318">(LEU59-LEU61)*$C$64*$C$65</f>
        <v>0</v>
      </c>
      <c r="LEW65" s="1678">
        <f t="shared" ref="LEW65" si="12319">(LEW59-LEW61)*$C$64*$C$65</f>
        <v>0</v>
      </c>
      <c r="LEY65" s="1678">
        <f t="shared" ref="LEY65" si="12320">(LEY59-LEY61)*$C$64*$C$65</f>
        <v>0</v>
      </c>
      <c r="LFA65" s="1678">
        <f t="shared" ref="LFA65" si="12321">(LFA59-LFA61)*$C$64*$C$65</f>
        <v>0</v>
      </c>
      <c r="LFC65" s="1678">
        <f t="shared" ref="LFC65" si="12322">(LFC59-LFC61)*$C$64*$C$65</f>
        <v>0</v>
      </c>
      <c r="LFE65" s="1678">
        <f t="shared" ref="LFE65" si="12323">(LFE59-LFE61)*$C$64*$C$65</f>
        <v>0</v>
      </c>
      <c r="LFG65" s="1678">
        <f t="shared" ref="LFG65" si="12324">(LFG59-LFG61)*$C$64*$C$65</f>
        <v>0</v>
      </c>
      <c r="LFI65" s="1678">
        <f t="shared" ref="LFI65" si="12325">(LFI59-LFI61)*$C$64*$C$65</f>
        <v>0</v>
      </c>
      <c r="LFK65" s="1678">
        <f t="shared" ref="LFK65" si="12326">(LFK59-LFK61)*$C$64*$C$65</f>
        <v>0</v>
      </c>
      <c r="LFM65" s="1678">
        <f t="shared" ref="LFM65" si="12327">(LFM59-LFM61)*$C$64*$C$65</f>
        <v>0</v>
      </c>
      <c r="LFO65" s="1678">
        <f t="shared" ref="LFO65" si="12328">(LFO59-LFO61)*$C$64*$C$65</f>
        <v>0</v>
      </c>
      <c r="LFQ65" s="1678">
        <f t="shared" ref="LFQ65" si="12329">(LFQ59-LFQ61)*$C$64*$C$65</f>
        <v>0</v>
      </c>
      <c r="LFS65" s="1678">
        <f t="shared" ref="LFS65" si="12330">(LFS59-LFS61)*$C$64*$C$65</f>
        <v>0</v>
      </c>
      <c r="LFU65" s="1678">
        <f t="shared" ref="LFU65" si="12331">(LFU59-LFU61)*$C$64*$C$65</f>
        <v>0</v>
      </c>
      <c r="LFW65" s="1678">
        <f t="shared" ref="LFW65" si="12332">(LFW59-LFW61)*$C$64*$C$65</f>
        <v>0</v>
      </c>
      <c r="LFY65" s="1678">
        <f t="shared" ref="LFY65" si="12333">(LFY59-LFY61)*$C$64*$C$65</f>
        <v>0</v>
      </c>
      <c r="LGA65" s="1678">
        <f t="shared" ref="LGA65" si="12334">(LGA59-LGA61)*$C$64*$C$65</f>
        <v>0</v>
      </c>
      <c r="LGC65" s="1678">
        <f t="shared" ref="LGC65" si="12335">(LGC59-LGC61)*$C$64*$C$65</f>
        <v>0</v>
      </c>
      <c r="LGE65" s="1678">
        <f t="shared" ref="LGE65" si="12336">(LGE59-LGE61)*$C$64*$C$65</f>
        <v>0</v>
      </c>
      <c r="LGG65" s="1678">
        <f t="shared" ref="LGG65" si="12337">(LGG59-LGG61)*$C$64*$C$65</f>
        <v>0</v>
      </c>
      <c r="LGI65" s="1678">
        <f t="shared" ref="LGI65" si="12338">(LGI59-LGI61)*$C$64*$C$65</f>
        <v>0</v>
      </c>
      <c r="LGK65" s="1678">
        <f t="shared" ref="LGK65" si="12339">(LGK59-LGK61)*$C$64*$C$65</f>
        <v>0</v>
      </c>
      <c r="LGM65" s="1678">
        <f t="shared" ref="LGM65" si="12340">(LGM59-LGM61)*$C$64*$C$65</f>
        <v>0</v>
      </c>
      <c r="LGO65" s="1678">
        <f t="shared" ref="LGO65" si="12341">(LGO59-LGO61)*$C$64*$C$65</f>
        <v>0</v>
      </c>
      <c r="LGQ65" s="1678">
        <f t="shared" ref="LGQ65" si="12342">(LGQ59-LGQ61)*$C$64*$C$65</f>
        <v>0</v>
      </c>
      <c r="LGS65" s="1678">
        <f t="shared" ref="LGS65" si="12343">(LGS59-LGS61)*$C$64*$C$65</f>
        <v>0</v>
      </c>
      <c r="LGU65" s="1678">
        <f t="shared" ref="LGU65" si="12344">(LGU59-LGU61)*$C$64*$C$65</f>
        <v>0</v>
      </c>
      <c r="LGW65" s="1678">
        <f t="shared" ref="LGW65" si="12345">(LGW59-LGW61)*$C$64*$C$65</f>
        <v>0</v>
      </c>
      <c r="LGY65" s="1678">
        <f t="shared" ref="LGY65" si="12346">(LGY59-LGY61)*$C$64*$C$65</f>
        <v>0</v>
      </c>
      <c r="LHA65" s="1678">
        <f t="shared" ref="LHA65" si="12347">(LHA59-LHA61)*$C$64*$C$65</f>
        <v>0</v>
      </c>
      <c r="LHC65" s="1678">
        <f t="shared" ref="LHC65" si="12348">(LHC59-LHC61)*$C$64*$C$65</f>
        <v>0</v>
      </c>
      <c r="LHE65" s="1678">
        <f t="shared" ref="LHE65" si="12349">(LHE59-LHE61)*$C$64*$C$65</f>
        <v>0</v>
      </c>
      <c r="LHG65" s="1678">
        <f t="shared" ref="LHG65" si="12350">(LHG59-LHG61)*$C$64*$C$65</f>
        <v>0</v>
      </c>
      <c r="LHI65" s="1678">
        <f t="shared" ref="LHI65" si="12351">(LHI59-LHI61)*$C$64*$C$65</f>
        <v>0</v>
      </c>
      <c r="LHK65" s="1678">
        <f t="shared" ref="LHK65" si="12352">(LHK59-LHK61)*$C$64*$C$65</f>
        <v>0</v>
      </c>
      <c r="LHM65" s="1678">
        <f t="shared" ref="LHM65" si="12353">(LHM59-LHM61)*$C$64*$C$65</f>
        <v>0</v>
      </c>
      <c r="LHO65" s="1678">
        <f t="shared" ref="LHO65" si="12354">(LHO59-LHO61)*$C$64*$C$65</f>
        <v>0</v>
      </c>
      <c r="LHQ65" s="1678">
        <f t="shared" ref="LHQ65" si="12355">(LHQ59-LHQ61)*$C$64*$C$65</f>
        <v>0</v>
      </c>
      <c r="LHS65" s="1678">
        <f t="shared" ref="LHS65" si="12356">(LHS59-LHS61)*$C$64*$C$65</f>
        <v>0</v>
      </c>
      <c r="LHU65" s="1678">
        <f t="shared" ref="LHU65" si="12357">(LHU59-LHU61)*$C$64*$C$65</f>
        <v>0</v>
      </c>
      <c r="LHW65" s="1678">
        <f t="shared" ref="LHW65" si="12358">(LHW59-LHW61)*$C$64*$C$65</f>
        <v>0</v>
      </c>
      <c r="LHY65" s="1678">
        <f t="shared" ref="LHY65" si="12359">(LHY59-LHY61)*$C$64*$C$65</f>
        <v>0</v>
      </c>
      <c r="LIA65" s="1678">
        <f t="shared" ref="LIA65" si="12360">(LIA59-LIA61)*$C$64*$C$65</f>
        <v>0</v>
      </c>
      <c r="LIC65" s="1678">
        <f t="shared" ref="LIC65" si="12361">(LIC59-LIC61)*$C$64*$C$65</f>
        <v>0</v>
      </c>
      <c r="LIE65" s="1678">
        <f t="shared" ref="LIE65" si="12362">(LIE59-LIE61)*$C$64*$C$65</f>
        <v>0</v>
      </c>
      <c r="LIG65" s="1678">
        <f t="shared" ref="LIG65" si="12363">(LIG59-LIG61)*$C$64*$C$65</f>
        <v>0</v>
      </c>
      <c r="LII65" s="1678">
        <f t="shared" ref="LII65" si="12364">(LII59-LII61)*$C$64*$C$65</f>
        <v>0</v>
      </c>
      <c r="LIK65" s="1678">
        <f t="shared" ref="LIK65" si="12365">(LIK59-LIK61)*$C$64*$C$65</f>
        <v>0</v>
      </c>
      <c r="LIM65" s="1678">
        <f t="shared" ref="LIM65" si="12366">(LIM59-LIM61)*$C$64*$C$65</f>
        <v>0</v>
      </c>
      <c r="LIO65" s="1678">
        <f t="shared" ref="LIO65" si="12367">(LIO59-LIO61)*$C$64*$C$65</f>
        <v>0</v>
      </c>
      <c r="LIQ65" s="1678">
        <f t="shared" ref="LIQ65" si="12368">(LIQ59-LIQ61)*$C$64*$C$65</f>
        <v>0</v>
      </c>
      <c r="LIS65" s="1678">
        <f t="shared" ref="LIS65" si="12369">(LIS59-LIS61)*$C$64*$C$65</f>
        <v>0</v>
      </c>
      <c r="LIU65" s="1678">
        <f t="shared" ref="LIU65" si="12370">(LIU59-LIU61)*$C$64*$C$65</f>
        <v>0</v>
      </c>
      <c r="LIW65" s="1678">
        <f t="shared" ref="LIW65" si="12371">(LIW59-LIW61)*$C$64*$C$65</f>
        <v>0</v>
      </c>
      <c r="LIY65" s="1678">
        <f t="shared" ref="LIY65" si="12372">(LIY59-LIY61)*$C$64*$C$65</f>
        <v>0</v>
      </c>
      <c r="LJA65" s="1678">
        <f t="shared" ref="LJA65" si="12373">(LJA59-LJA61)*$C$64*$C$65</f>
        <v>0</v>
      </c>
      <c r="LJC65" s="1678">
        <f t="shared" ref="LJC65" si="12374">(LJC59-LJC61)*$C$64*$C$65</f>
        <v>0</v>
      </c>
      <c r="LJE65" s="1678">
        <f t="shared" ref="LJE65" si="12375">(LJE59-LJE61)*$C$64*$C$65</f>
        <v>0</v>
      </c>
      <c r="LJG65" s="1678">
        <f t="shared" ref="LJG65" si="12376">(LJG59-LJG61)*$C$64*$C$65</f>
        <v>0</v>
      </c>
      <c r="LJI65" s="1678">
        <f t="shared" ref="LJI65" si="12377">(LJI59-LJI61)*$C$64*$C$65</f>
        <v>0</v>
      </c>
      <c r="LJK65" s="1678">
        <f t="shared" ref="LJK65" si="12378">(LJK59-LJK61)*$C$64*$C$65</f>
        <v>0</v>
      </c>
      <c r="LJM65" s="1678">
        <f t="shared" ref="LJM65" si="12379">(LJM59-LJM61)*$C$64*$C$65</f>
        <v>0</v>
      </c>
      <c r="LJO65" s="1678">
        <f t="shared" ref="LJO65" si="12380">(LJO59-LJO61)*$C$64*$C$65</f>
        <v>0</v>
      </c>
      <c r="LJQ65" s="1678">
        <f t="shared" ref="LJQ65" si="12381">(LJQ59-LJQ61)*$C$64*$C$65</f>
        <v>0</v>
      </c>
      <c r="LJS65" s="1678">
        <f t="shared" ref="LJS65" si="12382">(LJS59-LJS61)*$C$64*$C$65</f>
        <v>0</v>
      </c>
      <c r="LJU65" s="1678">
        <f t="shared" ref="LJU65" si="12383">(LJU59-LJU61)*$C$64*$C$65</f>
        <v>0</v>
      </c>
      <c r="LJW65" s="1678">
        <f t="shared" ref="LJW65" si="12384">(LJW59-LJW61)*$C$64*$C$65</f>
        <v>0</v>
      </c>
      <c r="LJY65" s="1678">
        <f t="shared" ref="LJY65" si="12385">(LJY59-LJY61)*$C$64*$C$65</f>
        <v>0</v>
      </c>
      <c r="LKA65" s="1678">
        <f t="shared" ref="LKA65" si="12386">(LKA59-LKA61)*$C$64*$C$65</f>
        <v>0</v>
      </c>
      <c r="LKC65" s="1678">
        <f t="shared" ref="LKC65" si="12387">(LKC59-LKC61)*$C$64*$C$65</f>
        <v>0</v>
      </c>
      <c r="LKE65" s="1678">
        <f t="shared" ref="LKE65" si="12388">(LKE59-LKE61)*$C$64*$C$65</f>
        <v>0</v>
      </c>
      <c r="LKG65" s="1678">
        <f t="shared" ref="LKG65" si="12389">(LKG59-LKG61)*$C$64*$C$65</f>
        <v>0</v>
      </c>
      <c r="LKI65" s="1678">
        <f t="shared" ref="LKI65" si="12390">(LKI59-LKI61)*$C$64*$C$65</f>
        <v>0</v>
      </c>
      <c r="LKK65" s="1678">
        <f t="shared" ref="LKK65" si="12391">(LKK59-LKK61)*$C$64*$C$65</f>
        <v>0</v>
      </c>
      <c r="LKM65" s="1678">
        <f t="shared" ref="LKM65" si="12392">(LKM59-LKM61)*$C$64*$C$65</f>
        <v>0</v>
      </c>
      <c r="LKO65" s="1678">
        <f t="shared" ref="LKO65" si="12393">(LKO59-LKO61)*$C$64*$C$65</f>
        <v>0</v>
      </c>
      <c r="LKQ65" s="1678">
        <f t="shared" ref="LKQ65" si="12394">(LKQ59-LKQ61)*$C$64*$C$65</f>
        <v>0</v>
      </c>
      <c r="LKS65" s="1678">
        <f t="shared" ref="LKS65" si="12395">(LKS59-LKS61)*$C$64*$C$65</f>
        <v>0</v>
      </c>
      <c r="LKU65" s="1678">
        <f t="shared" ref="LKU65" si="12396">(LKU59-LKU61)*$C$64*$C$65</f>
        <v>0</v>
      </c>
      <c r="LKW65" s="1678">
        <f t="shared" ref="LKW65" si="12397">(LKW59-LKW61)*$C$64*$C$65</f>
        <v>0</v>
      </c>
      <c r="LKY65" s="1678">
        <f t="shared" ref="LKY65" si="12398">(LKY59-LKY61)*$C$64*$C$65</f>
        <v>0</v>
      </c>
      <c r="LLA65" s="1678">
        <f t="shared" ref="LLA65" si="12399">(LLA59-LLA61)*$C$64*$C$65</f>
        <v>0</v>
      </c>
      <c r="LLC65" s="1678">
        <f t="shared" ref="LLC65" si="12400">(LLC59-LLC61)*$C$64*$C$65</f>
        <v>0</v>
      </c>
      <c r="LLE65" s="1678">
        <f t="shared" ref="LLE65" si="12401">(LLE59-LLE61)*$C$64*$C$65</f>
        <v>0</v>
      </c>
      <c r="LLG65" s="1678">
        <f t="shared" ref="LLG65" si="12402">(LLG59-LLG61)*$C$64*$C$65</f>
        <v>0</v>
      </c>
      <c r="LLI65" s="1678">
        <f t="shared" ref="LLI65" si="12403">(LLI59-LLI61)*$C$64*$C$65</f>
        <v>0</v>
      </c>
      <c r="LLK65" s="1678">
        <f t="shared" ref="LLK65" si="12404">(LLK59-LLK61)*$C$64*$C$65</f>
        <v>0</v>
      </c>
      <c r="LLM65" s="1678">
        <f t="shared" ref="LLM65" si="12405">(LLM59-LLM61)*$C$64*$C$65</f>
        <v>0</v>
      </c>
      <c r="LLO65" s="1678">
        <f t="shared" ref="LLO65" si="12406">(LLO59-LLO61)*$C$64*$C$65</f>
        <v>0</v>
      </c>
      <c r="LLQ65" s="1678">
        <f t="shared" ref="LLQ65" si="12407">(LLQ59-LLQ61)*$C$64*$C$65</f>
        <v>0</v>
      </c>
      <c r="LLS65" s="1678">
        <f t="shared" ref="LLS65" si="12408">(LLS59-LLS61)*$C$64*$C$65</f>
        <v>0</v>
      </c>
      <c r="LLU65" s="1678">
        <f t="shared" ref="LLU65" si="12409">(LLU59-LLU61)*$C$64*$C$65</f>
        <v>0</v>
      </c>
      <c r="LLW65" s="1678">
        <f t="shared" ref="LLW65" si="12410">(LLW59-LLW61)*$C$64*$C$65</f>
        <v>0</v>
      </c>
      <c r="LLY65" s="1678">
        <f t="shared" ref="LLY65" si="12411">(LLY59-LLY61)*$C$64*$C$65</f>
        <v>0</v>
      </c>
      <c r="LMA65" s="1678">
        <f t="shared" ref="LMA65" si="12412">(LMA59-LMA61)*$C$64*$C$65</f>
        <v>0</v>
      </c>
      <c r="LMC65" s="1678">
        <f t="shared" ref="LMC65" si="12413">(LMC59-LMC61)*$C$64*$C$65</f>
        <v>0</v>
      </c>
      <c r="LME65" s="1678">
        <f t="shared" ref="LME65" si="12414">(LME59-LME61)*$C$64*$C$65</f>
        <v>0</v>
      </c>
      <c r="LMG65" s="1678">
        <f t="shared" ref="LMG65" si="12415">(LMG59-LMG61)*$C$64*$C$65</f>
        <v>0</v>
      </c>
      <c r="LMI65" s="1678">
        <f t="shared" ref="LMI65" si="12416">(LMI59-LMI61)*$C$64*$C$65</f>
        <v>0</v>
      </c>
      <c r="LMK65" s="1678">
        <f t="shared" ref="LMK65" si="12417">(LMK59-LMK61)*$C$64*$C$65</f>
        <v>0</v>
      </c>
      <c r="LMM65" s="1678">
        <f t="shared" ref="LMM65" si="12418">(LMM59-LMM61)*$C$64*$C$65</f>
        <v>0</v>
      </c>
      <c r="LMO65" s="1678">
        <f t="shared" ref="LMO65" si="12419">(LMO59-LMO61)*$C$64*$C$65</f>
        <v>0</v>
      </c>
      <c r="LMQ65" s="1678">
        <f t="shared" ref="LMQ65" si="12420">(LMQ59-LMQ61)*$C$64*$C$65</f>
        <v>0</v>
      </c>
      <c r="LMS65" s="1678">
        <f t="shared" ref="LMS65" si="12421">(LMS59-LMS61)*$C$64*$C$65</f>
        <v>0</v>
      </c>
      <c r="LMU65" s="1678">
        <f t="shared" ref="LMU65" si="12422">(LMU59-LMU61)*$C$64*$C$65</f>
        <v>0</v>
      </c>
      <c r="LMW65" s="1678">
        <f t="shared" ref="LMW65" si="12423">(LMW59-LMW61)*$C$64*$C$65</f>
        <v>0</v>
      </c>
      <c r="LMY65" s="1678">
        <f t="shared" ref="LMY65" si="12424">(LMY59-LMY61)*$C$64*$C$65</f>
        <v>0</v>
      </c>
      <c r="LNA65" s="1678">
        <f t="shared" ref="LNA65" si="12425">(LNA59-LNA61)*$C$64*$C$65</f>
        <v>0</v>
      </c>
      <c r="LNC65" s="1678">
        <f t="shared" ref="LNC65" si="12426">(LNC59-LNC61)*$C$64*$C$65</f>
        <v>0</v>
      </c>
      <c r="LNE65" s="1678">
        <f t="shared" ref="LNE65" si="12427">(LNE59-LNE61)*$C$64*$C$65</f>
        <v>0</v>
      </c>
      <c r="LNG65" s="1678">
        <f t="shared" ref="LNG65" si="12428">(LNG59-LNG61)*$C$64*$C$65</f>
        <v>0</v>
      </c>
      <c r="LNI65" s="1678">
        <f t="shared" ref="LNI65" si="12429">(LNI59-LNI61)*$C$64*$C$65</f>
        <v>0</v>
      </c>
      <c r="LNK65" s="1678">
        <f t="shared" ref="LNK65" si="12430">(LNK59-LNK61)*$C$64*$C$65</f>
        <v>0</v>
      </c>
      <c r="LNM65" s="1678">
        <f t="shared" ref="LNM65" si="12431">(LNM59-LNM61)*$C$64*$C$65</f>
        <v>0</v>
      </c>
      <c r="LNO65" s="1678">
        <f t="shared" ref="LNO65" si="12432">(LNO59-LNO61)*$C$64*$C$65</f>
        <v>0</v>
      </c>
      <c r="LNQ65" s="1678">
        <f t="shared" ref="LNQ65" si="12433">(LNQ59-LNQ61)*$C$64*$C$65</f>
        <v>0</v>
      </c>
      <c r="LNS65" s="1678">
        <f t="shared" ref="LNS65" si="12434">(LNS59-LNS61)*$C$64*$C$65</f>
        <v>0</v>
      </c>
      <c r="LNU65" s="1678">
        <f t="shared" ref="LNU65" si="12435">(LNU59-LNU61)*$C$64*$C$65</f>
        <v>0</v>
      </c>
      <c r="LNW65" s="1678">
        <f t="shared" ref="LNW65" si="12436">(LNW59-LNW61)*$C$64*$C$65</f>
        <v>0</v>
      </c>
      <c r="LNY65" s="1678">
        <f t="shared" ref="LNY65" si="12437">(LNY59-LNY61)*$C$64*$C$65</f>
        <v>0</v>
      </c>
      <c r="LOA65" s="1678">
        <f t="shared" ref="LOA65" si="12438">(LOA59-LOA61)*$C$64*$C$65</f>
        <v>0</v>
      </c>
      <c r="LOC65" s="1678">
        <f t="shared" ref="LOC65" si="12439">(LOC59-LOC61)*$C$64*$C$65</f>
        <v>0</v>
      </c>
      <c r="LOE65" s="1678">
        <f t="shared" ref="LOE65" si="12440">(LOE59-LOE61)*$C$64*$C$65</f>
        <v>0</v>
      </c>
      <c r="LOG65" s="1678">
        <f t="shared" ref="LOG65" si="12441">(LOG59-LOG61)*$C$64*$C$65</f>
        <v>0</v>
      </c>
      <c r="LOI65" s="1678">
        <f t="shared" ref="LOI65" si="12442">(LOI59-LOI61)*$C$64*$C$65</f>
        <v>0</v>
      </c>
      <c r="LOK65" s="1678">
        <f t="shared" ref="LOK65" si="12443">(LOK59-LOK61)*$C$64*$C$65</f>
        <v>0</v>
      </c>
      <c r="LOM65" s="1678">
        <f t="shared" ref="LOM65" si="12444">(LOM59-LOM61)*$C$64*$C$65</f>
        <v>0</v>
      </c>
      <c r="LOO65" s="1678">
        <f t="shared" ref="LOO65" si="12445">(LOO59-LOO61)*$C$64*$C$65</f>
        <v>0</v>
      </c>
      <c r="LOQ65" s="1678">
        <f t="shared" ref="LOQ65" si="12446">(LOQ59-LOQ61)*$C$64*$C$65</f>
        <v>0</v>
      </c>
      <c r="LOS65" s="1678">
        <f t="shared" ref="LOS65" si="12447">(LOS59-LOS61)*$C$64*$C$65</f>
        <v>0</v>
      </c>
      <c r="LOU65" s="1678">
        <f t="shared" ref="LOU65" si="12448">(LOU59-LOU61)*$C$64*$C$65</f>
        <v>0</v>
      </c>
      <c r="LOW65" s="1678">
        <f t="shared" ref="LOW65" si="12449">(LOW59-LOW61)*$C$64*$C$65</f>
        <v>0</v>
      </c>
      <c r="LOY65" s="1678">
        <f t="shared" ref="LOY65" si="12450">(LOY59-LOY61)*$C$64*$C$65</f>
        <v>0</v>
      </c>
      <c r="LPA65" s="1678">
        <f t="shared" ref="LPA65" si="12451">(LPA59-LPA61)*$C$64*$C$65</f>
        <v>0</v>
      </c>
      <c r="LPC65" s="1678">
        <f t="shared" ref="LPC65" si="12452">(LPC59-LPC61)*$C$64*$C$65</f>
        <v>0</v>
      </c>
      <c r="LPE65" s="1678">
        <f t="shared" ref="LPE65" si="12453">(LPE59-LPE61)*$C$64*$C$65</f>
        <v>0</v>
      </c>
      <c r="LPG65" s="1678">
        <f t="shared" ref="LPG65" si="12454">(LPG59-LPG61)*$C$64*$C$65</f>
        <v>0</v>
      </c>
      <c r="LPI65" s="1678">
        <f t="shared" ref="LPI65" si="12455">(LPI59-LPI61)*$C$64*$C$65</f>
        <v>0</v>
      </c>
      <c r="LPK65" s="1678">
        <f t="shared" ref="LPK65" si="12456">(LPK59-LPK61)*$C$64*$C$65</f>
        <v>0</v>
      </c>
      <c r="LPM65" s="1678">
        <f t="shared" ref="LPM65" si="12457">(LPM59-LPM61)*$C$64*$C$65</f>
        <v>0</v>
      </c>
      <c r="LPO65" s="1678">
        <f t="shared" ref="LPO65" si="12458">(LPO59-LPO61)*$C$64*$C$65</f>
        <v>0</v>
      </c>
      <c r="LPQ65" s="1678">
        <f t="shared" ref="LPQ65" si="12459">(LPQ59-LPQ61)*$C$64*$C$65</f>
        <v>0</v>
      </c>
      <c r="LPS65" s="1678">
        <f t="shared" ref="LPS65" si="12460">(LPS59-LPS61)*$C$64*$C$65</f>
        <v>0</v>
      </c>
      <c r="LPU65" s="1678">
        <f t="shared" ref="LPU65" si="12461">(LPU59-LPU61)*$C$64*$C$65</f>
        <v>0</v>
      </c>
      <c r="LPW65" s="1678">
        <f t="shared" ref="LPW65" si="12462">(LPW59-LPW61)*$C$64*$C$65</f>
        <v>0</v>
      </c>
      <c r="LPY65" s="1678">
        <f t="shared" ref="LPY65" si="12463">(LPY59-LPY61)*$C$64*$C$65</f>
        <v>0</v>
      </c>
      <c r="LQA65" s="1678">
        <f t="shared" ref="LQA65" si="12464">(LQA59-LQA61)*$C$64*$C$65</f>
        <v>0</v>
      </c>
      <c r="LQC65" s="1678">
        <f t="shared" ref="LQC65" si="12465">(LQC59-LQC61)*$C$64*$C$65</f>
        <v>0</v>
      </c>
      <c r="LQE65" s="1678">
        <f t="shared" ref="LQE65" si="12466">(LQE59-LQE61)*$C$64*$C$65</f>
        <v>0</v>
      </c>
      <c r="LQG65" s="1678">
        <f t="shared" ref="LQG65" si="12467">(LQG59-LQG61)*$C$64*$C$65</f>
        <v>0</v>
      </c>
      <c r="LQI65" s="1678">
        <f t="shared" ref="LQI65" si="12468">(LQI59-LQI61)*$C$64*$C$65</f>
        <v>0</v>
      </c>
      <c r="LQK65" s="1678">
        <f t="shared" ref="LQK65" si="12469">(LQK59-LQK61)*$C$64*$C$65</f>
        <v>0</v>
      </c>
      <c r="LQM65" s="1678">
        <f t="shared" ref="LQM65" si="12470">(LQM59-LQM61)*$C$64*$C$65</f>
        <v>0</v>
      </c>
      <c r="LQO65" s="1678">
        <f t="shared" ref="LQO65" si="12471">(LQO59-LQO61)*$C$64*$C$65</f>
        <v>0</v>
      </c>
      <c r="LQQ65" s="1678">
        <f t="shared" ref="LQQ65" si="12472">(LQQ59-LQQ61)*$C$64*$C$65</f>
        <v>0</v>
      </c>
      <c r="LQS65" s="1678">
        <f t="shared" ref="LQS65" si="12473">(LQS59-LQS61)*$C$64*$C$65</f>
        <v>0</v>
      </c>
      <c r="LQU65" s="1678">
        <f t="shared" ref="LQU65" si="12474">(LQU59-LQU61)*$C$64*$C$65</f>
        <v>0</v>
      </c>
      <c r="LQW65" s="1678">
        <f t="shared" ref="LQW65" si="12475">(LQW59-LQW61)*$C$64*$C$65</f>
        <v>0</v>
      </c>
      <c r="LQY65" s="1678">
        <f t="shared" ref="LQY65" si="12476">(LQY59-LQY61)*$C$64*$C$65</f>
        <v>0</v>
      </c>
      <c r="LRA65" s="1678">
        <f t="shared" ref="LRA65" si="12477">(LRA59-LRA61)*$C$64*$C$65</f>
        <v>0</v>
      </c>
      <c r="LRC65" s="1678">
        <f t="shared" ref="LRC65" si="12478">(LRC59-LRC61)*$C$64*$C$65</f>
        <v>0</v>
      </c>
      <c r="LRE65" s="1678">
        <f t="shared" ref="LRE65" si="12479">(LRE59-LRE61)*$C$64*$C$65</f>
        <v>0</v>
      </c>
      <c r="LRG65" s="1678">
        <f t="shared" ref="LRG65" si="12480">(LRG59-LRG61)*$C$64*$C$65</f>
        <v>0</v>
      </c>
      <c r="LRI65" s="1678">
        <f t="shared" ref="LRI65" si="12481">(LRI59-LRI61)*$C$64*$C$65</f>
        <v>0</v>
      </c>
      <c r="LRK65" s="1678">
        <f t="shared" ref="LRK65" si="12482">(LRK59-LRK61)*$C$64*$C$65</f>
        <v>0</v>
      </c>
      <c r="LRM65" s="1678">
        <f t="shared" ref="LRM65" si="12483">(LRM59-LRM61)*$C$64*$C$65</f>
        <v>0</v>
      </c>
      <c r="LRO65" s="1678">
        <f t="shared" ref="LRO65" si="12484">(LRO59-LRO61)*$C$64*$C$65</f>
        <v>0</v>
      </c>
      <c r="LRQ65" s="1678">
        <f t="shared" ref="LRQ65" si="12485">(LRQ59-LRQ61)*$C$64*$C$65</f>
        <v>0</v>
      </c>
      <c r="LRS65" s="1678">
        <f t="shared" ref="LRS65" si="12486">(LRS59-LRS61)*$C$64*$C$65</f>
        <v>0</v>
      </c>
      <c r="LRU65" s="1678">
        <f t="shared" ref="LRU65" si="12487">(LRU59-LRU61)*$C$64*$C$65</f>
        <v>0</v>
      </c>
      <c r="LRW65" s="1678">
        <f t="shared" ref="LRW65" si="12488">(LRW59-LRW61)*$C$64*$C$65</f>
        <v>0</v>
      </c>
      <c r="LRY65" s="1678">
        <f t="shared" ref="LRY65" si="12489">(LRY59-LRY61)*$C$64*$C$65</f>
        <v>0</v>
      </c>
      <c r="LSA65" s="1678">
        <f t="shared" ref="LSA65" si="12490">(LSA59-LSA61)*$C$64*$C$65</f>
        <v>0</v>
      </c>
      <c r="LSC65" s="1678">
        <f t="shared" ref="LSC65" si="12491">(LSC59-LSC61)*$C$64*$C$65</f>
        <v>0</v>
      </c>
      <c r="LSE65" s="1678">
        <f t="shared" ref="LSE65" si="12492">(LSE59-LSE61)*$C$64*$C$65</f>
        <v>0</v>
      </c>
      <c r="LSG65" s="1678">
        <f t="shared" ref="LSG65" si="12493">(LSG59-LSG61)*$C$64*$C$65</f>
        <v>0</v>
      </c>
      <c r="LSI65" s="1678">
        <f t="shared" ref="LSI65" si="12494">(LSI59-LSI61)*$C$64*$C$65</f>
        <v>0</v>
      </c>
      <c r="LSK65" s="1678">
        <f t="shared" ref="LSK65" si="12495">(LSK59-LSK61)*$C$64*$C$65</f>
        <v>0</v>
      </c>
      <c r="LSM65" s="1678">
        <f t="shared" ref="LSM65" si="12496">(LSM59-LSM61)*$C$64*$C$65</f>
        <v>0</v>
      </c>
      <c r="LSO65" s="1678">
        <f t="shared" ref="LSO65" si="12497">(LSO59-LSO61)*$C$64*$C$65</f>
        <v>0</v>
      </c>
      <c r="LSQ65" s="1678">
        <f t="shared" ref="LSQ65" si="12498">(LSQ59-LSQ61)*$C$64*$C$65</f>
        <v>0</v>
      </c>
      <c r="LSS65" s="1678">
        <f t="shared" ref="LSS65" si="12499">(LSS59-LSS61)*$C$64*$C$65</f>
        <v>0</v>
      </c>
      <c r="LSU65" s="1678">
        <f t="shared" ref="LSU65" si="12500">(LSU59-LSU61)*$C$64*$C$65</f>
        <v>0</v>
      </c>
      <c r="LSW65" s="1678">
        <f t="shared" ref="LSW65" si="12501">(LSW59-LSW61)*$C$64*$C$65</f>
        <v>0</v>
      </c>
      <c r="LSY65" s="1678">
        <f t="shared" ref="LSY65" si="12502">(LSY59-LSY61)*$C$64*$C$65</f>
        <v>0</v>
      </c>
      <c r="LTA65" s="1678">
        <f t="shared" ref="LTA65" si="12503">(LTA59-LTA61)*$C$64*$C$65</f>
        <v>0</v>
      </c>
      <c r="LTC65" s="1678">
        <f t="shared" ref="LTC65" si="12504">(LTC59-LTC61)*$C$64*$C$65</f>
        <v>0</v>
      </c>
      <c r="LTE65" s="1678">
        <f t="shared" ref="LTE65" si="12505">(LTE59-LTE61)*$C$64*$C$65</f>
        <v>0</v>
      </c>
      <c r="LTG65" s="1678">
        <f t="shared" ref="LTG65" si="12506">(LTG59-LTG61)*$C$64*$C$65</f>
        <v>0</v>
      </c>
      <c r="LTI65" s="1678">
        <f t="shared" ref="LTI65" si="12507">(LTI59-LTI61)*$C$64*$C$65</f>
        <v>0</v>
      </c>
      <c r="LTK65" s="1678">
        <f t="shared" ref="LTK65" si="12508">(LTK59-LTK61)*$C$64*$C$65</f>
        <v>0</v>
      </c>
      <c r="LTM65" s="1678">
        <f t="shared" ref="LTM65" si="12509">(LTM59-LTM61)*$C$64*$C$65</f>
        <v>0</v>
      </c>
      <c r="LTO65" s="1678">
        <f t="shared" ref="LTO65" si="12510">(LTO59-LTO61)*$C$64*$C$65</f>
        <v>0</v>
      </c>
      <c r="LTQ65" s="1678">
        <f t="shared" ref="LTQ65" si="12511">(LTQ59-LTQ61)*$C$64*$C$65</f>
        <v>0</v>
      </c>
      <c r="LTS65" s="1678">
        <f t="shared" ref="LTS65" si="12512">(LTS59-LTS61)*$C$64*$C$65</f>
        <v>0</v>
      </c>
      <c r="LTU65" s="1678">
        <f t="shared" ref="LTU65" si="12513">(LTU59-LTU61)*$C$64*$C$65</f>
        <v>0</v>
      </c>
      <c r="LTW65" s="1678">
        <f t="shared" ref="LTW65" si="12514">(LTW59-LTW61)*$C$64*$C$65</f>
        <v>0</v>
      </c>
      <c r="LTY65" s="1678">
        <f t="shared" ref="LTY65" si="12515">(LTY59-LTY61)*$C$64*$C$65</f>
        <v>0</v>
      </c>
      <c r="LUA65" s="1678">
        <f t="shared" ref="LUA65" si="12516">(LUA59-LUA61)*$C$64*$C$65</f>
        <v>0</v>
      </c>
      <c r="LUC65" s="1678">
        <f t="shared" ref="LUC65" si="12517">(LUC59-LUC61)*$C$64*$C$65</f>
        <v>0</v>
      </c>
      <c r="LUE65" s="1678">
        <f t="shared" ref="LUE65" si="12518">(LUE59-LUE61)*$C$64*$C$65</f>
        <v>0</v>
      </c>
      <c r="LUG65" s="1678">
        <f t="shared" ref="LUG65" si="12519">(LUG59-LUG61)*$C$64*$C$65</f>
        <v>0</v>
      </c>
      <c r="LUI65" s="1678">
        <f t="shared" ref="LUI65" si="12520">(LUI59-LUI61)*$C$64*$C$65</f>
        <v>0</v>
      </c>
      <c r="LUK65" s="1678">
        <f t="shared" ref="LUK65" si="12521">(LUK59-LUK61)*$C$64*$C$65</f>
        <v>0</v>
      </c>
      <c r="LUM65" s="1678">
        <f t="shared" ref="LUM65" si="12522">(LUM59-LUM61)*$C$64*$C$65</f>
        <v>0</v>
      </c>
      <c r="LUO65" s="1678">
        <f t="shared" ref="LUO65" si="12523">(LUO59-LUO61)*$C$64*$C$65</f>
        <v>0</v>
      </c>
      <c r="LUQ65" s="1678">
        <f t="shared" ref="LUQ65" si="12524">(LUQ59-LUQ61)*$C$64*$C$65</f>
        <v>0</v>
      </c>
      <c r="LUS65" s="1678">
        <f t="shared" ref="LUS65" si="12525">(LUS59-LUS61)*$C$64*$C$65</f>
        <v>0</v>
      </c>
      <c r="LUU65" s="1678">
        <f t="shared" ref="LUU65" si="12526">(LUU59-LUU61)*$C$64*$C$65</f>
        <v>0</v>
      </c>
      <c r="LUW65" s="1678">
        <f t="shared" ref="LUW65" si="12527">(LUW59-LUW61)*$C$64*$C$65</f>
        <v>0</v>
      </c>
      <c r="LUY65" s="1678">
        <f t="shared" ref="LUY65" si="12528">(LUY59-LUY61)*$C$64*$C$65</f>
        <v>0</v>
      </c>
      <c r="LVA65" s="1678">
        <f t="shared" ref="LVA65" si="12529">(LVA59-LVA61)*$C$64*$C$65</f>
        <v>0</v>
      </c>
      <c r="LVC65" s="1678">
        <f t="shared" ref="LVC65" si="12530">(LVC59-LVC61)*$C$64*$C$65</f>
        <v>0</v>
      </c>
      <c r="LVE65" s="1678">
        <f t="shared" ref="LVE65" si="12531">(LVE59-LVE61)*$C$64*$C$65</f>
        <v>0</v>
      </c>
      <c r="LVG65" s="1678">
        <f t="shared" ref="LVG65" si="12532">(LVG59-LVG61)*$C$64*$C$65</f>
        <v>0</v>
      </c>
      <c r="LVI65" s="1678">
        <f t="shared" ref="LVI65" si="12533">(LVI59-LVI61)*$C$64*$C$65</f>
        <v>0</v>
      </c>
      <c r="LVK65" s="1678">
        <f t="shared" ref="LVK65" si="12534">(LVK59-LVK61)*$C$64*$C$65</f>
        <v>0</v>
      </c>
      <c r="LVM65" s="1678">
        <f t="shared" ref="LVM65" si="12535">(LVM59-LVM61)*$C$64*$C$65</f>
        <v>0</v>
      </c>
      <c r="LVO65" s="1678">
        <f t="shared" ref="LVO65" si="12536">(LVO59-LVO61)*$C$64*$C$65</f>
        <v>0</v>
      </c>
      <c r="LVQ65" s="1678">
        <f t="shared" ref="LVQ65" si="12537">(LVQ59-LVQ61)*$C$64*$C$65</f>
        <v>0</v>
      </c>
      <c r="LVS65" s="1678">
        <f t="shared" ref="LVS65" si="12538">(LVS59-LVS61)*$C$64*$C$65</f>
        <v>0</v>
      </c>
      <c r="LVU65" s="1678">
        <f t="shared" ref="LVU65" si="12539">(LVU59-LVU61)*$C$64*$C$65</f>
        <v>0</v>
      </c>
      <c r="LVW65" s="1678">
        <f t="shared" ref="LVW65" si="12540">(LVW59-LVW61)*$C$64*$C$65</f>
        <v>0</v>
      </c>
      <c r="LVY65" s="1678">
        <f t="shared" ref="LVY65" si="12541">(LVY59-LVY61)*$C$64*$C$65</f>
        <v>0</v>
      </c>
      <c r="LWA65" s="1678">
        <f t="shared" ref="LWA65" si="12542">(LWA59-LWA61)*$C$64*$C$65</f>
        <v>0</v>
      </c>
      <c r="LWC65" s="1678">
        <f t="shared" ref="LWC65" si="12543">(LWC59-LWC61)*$C$64*$C$65</f>
        <v>0</v>
      </c>
      <c r="LWE65" s="1678">
        <f t="shared" ref="LWE65" si="12544">(LWE59-LWE61)*$C$64*$C$65</f>
        <v>0</v>
      </c>
      <c r="LWG65" s="1678">
        <f t="shared" ref="LWG65" si="12545">(LWG59-LWG61)*$C$64*$C$65</f>
        <v>0</v>
      </c>
      <c r="LWI65" s="1678">
        <f t="shared" ref="LWI65" si="12546">(LWI59-LWI61)*$C$64*$C$65</f>
        <v>0</v>
      </c>
      <c r="LWK65" s="1678">
        <f t="shared" ref="LWK65" si="12547">(LWK59-LWK61)*$C$64*$C$65</f>
        <v>0</v>
      </c>
      <c r="LWM65" s="1678">
        <f t="shared" ref="LWM65" si="12548">(LWM59-LWM61)*$C$64*$C$65</f>
        <v>0</v>
      </c>
      <c r="LWO65" s="1678">
        <f t="shared" ref="LWO65" si="12549">(LWO59-LWO61)*$C$64*$C$65</f>
        <v>0</v>
      </c>
      <c r="LWQ65" s="1678">
        <f t="shared" ref="LWQ65" si="12550">(LWQ59-LWQ61)*$C$64*$C$65</f>
        <v>0</v>
      </c>
      <c r="LWS65" s="1678">
        <f t="shared" ref="LWS65" si="12551">(LWS59-LWS61)*$C$64*$C$65</f>
        <v>0</v>
      </c>
      <c r="LWU65" s="1678">
        <f t="shared" ref="LWU65" si="12552">(LWU59-LWU61)*$C$64*$C$65</f>
        <v>0</v>
      </c>
      <c r="LWW65" s="1678">
        <f t="shared" ref="LWW65" si="12553">(LWW59-LWW61)*$C$64*$C$65</f>
        <v>0</v>
      </c>
      <c r="LWY65" s="1678">
        <f t="shared" ref="LWY65" si="12554">(LWY59-LWY61)*$C$64*$C$65</f>
        <v>0</v>
      </c>
      <c r="LXA65" s="1678">
        <f t="shared" ref="LXA65" si="12555">(LXA59-LXA61)*$C$64*$C$65</f>
        <v>0</v>
      </c>
      <c r="LXC65" s="1678">
        <f t="shared" ref="LXC65" si="12556">(LXC59-LXC61)*$C$64*$C$65</f>
        <v>0</v>
      </c>
      <c r="LXE65" s="1678">
        <f t="shared" ref="LXE65" si="12557">(LXE59-LXE61)*$C$64*$C$65</f>
        <v>0</v>
      </c>
      <c r="LXG65" s="1678">
        <f t="shared" ref="LXG65" si="12558">(LXG59-LXG61)*$C$64*$C$65</f>
        <v>0</v>
      </c>
      <c r="LXI65" s="1678">
        <f t="shared" ref="LXI65" si="12559">(LXI59-LXI61)*$C$64*$C$65</f>
        <v>0</v>
      </c>
      <c r="LXK65" s="1678">
        <f t="shared" ref="LXK65" si="12560">(LXK59-LXK61)*$C$64*$C$65</f>
        <v>0</v>
      </c>
      <c r="LXM65" s="1678">
        <f t="shared" ref="LXM65" si="12561">(LXM59-LXM61)*$C$64*$C$65</f>
        <v>0</v>
      </c>
      <c r="LXO65" s="1678">
        <f t="shared" ref="LXO65" si="12562">(LXO59-LXO61)*$C$64*$C$65</f>
        <v>0</v>
      </c>
      <c r="LXQ65" s="1678">
        <f t="shared" ref="LXQ65" si="12563">(LXQ59-LXQ61)*$C$64*$C$65</f>
        <v>0</v>
      </c>
      <c r="LXS65" s="1678">
        <f t="shared" ref="LXS65" si="12564">(LXS59-LXS61)*$C$64*$C$65</f>
        <v>0</v>
      </c>
      <c r="LXU65" s="1678">
        <f t="shared" ref="LXU65" si="12565">(LXU59-LXU61)*$C$64*$C$65</f>
        <v>0</v>
      </c>
      <c r="LXW65" s="1678">
        <f t="shared" ref="LXW65" si="12566">(LXW59-LXW61)*$C$64*$C$65</f>
        <v>0</v>
      </c>
      <c r="LXY65" s="1678">
        <f t="shared" ref="LXY65" si="12567">(LXY59-LXY61)*$C$64*$C$65</f>
        <v>0</v>
      </c>
      <c r="LYA65" s="1678">
        <f t="shared" ref="LYA65" si="12568">(LYA59-LYA61)*$C$64*$C$65</f>
        <v>0</v>
      </c>
      <c r="LYC65" s="1678">
        <f t="shared" ref="LYC65" si="12569">(LYC59-LYC61)*$C$64*$C$65</f>
        <v>0</v>
      </c>
      <c r="LYE65" s="1678">
        <f t="shared" ref="LYE65" si="12570">(LYE59-LYE61)*$C$64*$C$65</f>
        <v>0</v>
      </c>
      <c r="LYG65" s="1678">
        <f t="shared" ref="LYG65" si="12571">(LYG59-LYG61)*$C$64*$C$65</f>
        <v>0</v>
      </c>
      <c r="LYI65" s="1678">
        <f t="shared" ref="LYI65" si="12572">(LYI59-LYI61)*$C$64*$C$65</f>
        <v>0</v>
      </c>
      <c r="LYK65" s="1678">
        <f t="shared" ref="LYK65" si="12573">(LYK59-LYK61)*$C$64*$C$65</f>
        <v>0</v>
      </c>
      <c r="LYM65" s="1678">
        <f t="shared" ref="LYM65" si="12574">(LYM59-LYM61)*$C$64*$C$65</f>
        <v>0</v>
      </c>
      <c r="LYO65" s="1678">
        <f t="shared" ref="LYO65" si="12575">(LYO59-LYO61)*$C$64*$C$65</f>
        <v>0</v>
      </c>
      <c r="LYQ65" s="1678">
        <f t="shared" ref="LYQ65" si="12576">(LYQ59-LYQ61)*$C$64*$C$65</f>
        <v>0</v>
      </c>
      <c r="LYS65" s="1678">
        <f t="shared" ref="LYS65" si="12577">(LYS59-LYS61)*$C$64*$C$65</f>
        <v>0</v>
      </c>
      <c r="LYU65" s="1678">
        <f t="shared" ref="LYU65" si="12578">(LYU59-LYU61)*$C$64*$C$65</f>
        <v>0</v>
      </c>
      <c r="LYW65" s="1678">
        <f t="shared" ref="LYW65" si="12579">(LYW59-LYW61)*$C$64*$C$65</f>
        <v>0</v>
      </c>
      <c r="LYY65" s="1678">
        <f t="shared" ref="LYY65" si="12580">(LYY59-LYY61)*$C$64*$C$65</f>
        <v>0</v>
      </c>
      <c r="LZA65" s="1678">
        <f t="shared" ref="LZA65" si="12581">(LZA59-LZA61)*$C$64*$C$65</f>
        <v>0</v>
      </c>
      <c r="LZC65" s="1678">
        <f t="shared" ref="LZC65" si="12582">(LZC59-LZC61)*$C$64*$C$65</f>
        <v>0</v>
      </c>
      <c r="LZE65" s="1678">
        <f t="shared" ref="LZE65" si="12583">(LZE59-LZE61)*$C$64*$C$65</f>
        <v>0</v>
      </c>
      <c r="LZG65" s="1678">
        <f t="shared" ref="LZG65" si="12584">(LZG59-LZG61)*$C$64*$C$65</f>
        <v>0</v>
      </c>
      <c r="LZI65" s="1678">
        <f t="shared" ref="LZI65" si="12585">(LZI59-LZI61)*$C$64*$C$65</f>
        <v>0</v>
      </c>
      <c r="LZK65" s="1678">
        <f t="shared" ref="LZK65" si="12586">(LZK59-LZK61)*$C$64*$C$65</f>
        <v>0</v>
      </c>
      <c r="LZM65" s="1678">
        <f t="shared" ref="LZM65" si="12587">(LZM59-LZM61)*$C$64*$C$65</f>
        <v>0</v>
      </c>
      <c r="LZO65" s="1678">
        <f t="shared" ref="LZO65" si="12588">(LZO59-LZO61)*$C$64*$C$65</f>
        <v>0</v>
      </c>
      <c r="LZQ65" s="1678">
        <f t="shared" ref="LZQ65" si="12589">(LZQ59-LZQ61)*$C$64*$C$65</f>
        <v>0</v>
      </c>
      <c r="LZS65" s="1678">
        <f t="shared" ref="LZS65" si="12590">(LZS59-LZS61)*$C$64*$C$65</f>
        <v>0</v>
      </c>
      <c r="LZU65" s="1678">
        <f t="shared" ref="LZU65" si="12591">(LZU59-LZU61)*$C$64*$C$65</f>
        <v>0</v>
      </c>
      <c r="LZW65" s="1678">
        <f t="shared" ref="LZW65" si="12592">(LZW59-LZW61)*$C$64*$C$65</f>
        <v>0</v>
      </c>
      <c r="LZY65" s="1678">
        <f t="shared" ref="LZY65" si="12593">(LZY59-LZY61)*$C$64*$C$65</f>
        <v>0</v>
      </c>
      <c r="MAA65" s="1678">
        <f t="shared" ref="MAA65" si="12594">(MAA59-MAA61)*$C$64*$C$65</f>
        <v>0</v>
      </c>
      <c r="MAC65" s="1678">
        <f t="shared" ref="MAC65" si="12595">(MAC59-MAC61)*$C$64*$C$65</f>
        <v>0</v>
      </c>
      <c r="MAE65" s="1678">
        <f t="shared" ref="MAE65" si="12596">(MAE59-MAE61)*$C$64*$C$65</f>
        <v>0</v>
      </c>
      <c r="MAG65" s="1678">
        <f t="shared" ref="MAG65" si="12597">(MAG59-MAG61)*$C$64*$C$65</f>
        <v>0</v>
      </c>
      <c r="MAI65" s="1678">
        <f t="shared" ref="MAI65" si="12598">(MAI59-MAI61)*$C$64*$C$65</f>
        <v>0</v>
      </c>
      <c r="MAK65" s="1678">
        <f t="shared" ref="MAK65" si="12599">(MAK59-MAK61)*$C$64*$C$65</f>
        <v>0</v>
      </c>
      <c r="MAM65" s="1678">
        <f t="shared" ref="MAM65" si="12600">(MAM59-MAM61)*$C$64*$C$65</f>
        <v>0</v>
      </c>
      <c r="MAO65" s="1678">
        <f t="shared" ref="MAO65" si="12601">(MAO59-MAO61)*$C$64*$C$65</f>
        <v>0</v>
      </c>
      <c r="MAQ65" s="1678">
        <f t="shared" ref="MAQ65" si="12602">(MAQ59-MAQ61)*$C$64*$C$65</f>
        <v>0</v>
      </c>
      <c r="MAS65" s="1678">
        <f t="shared" ref="MAS65" si="12603">(MAS59-MAS61)*$C$64*$C$65</f>
        <v>0</v>
      </c>
      <c r="MAU65" s="1678">
        <f t="shared" ref="MAU65" si="12604">(MAU59-MAU61)*$C$64*$C$65</f>
        <v>0</v>
      </c>
      <c r="MAW65" s="1678">
        <f t="shared" ref="MAW65" si="12605">(MAW59-MAW61)*$C$64*$C$65</f>
        <v>0</v>
      </c>
      <c r="MAY65" s="1678">
        <f t="shared" ref="MAY65" si="12606">(MAY59-MAY61)*$C$64*$C$65</f>
        <v>0</v>
      </c>
      <c r="MBA65" s="1678">
        <f t="shared" ref="MBA65" si="12607">(MBA59-MBA61)*$C$64*$C$65</f>
        <v>0</v>
      </c>
      <c r="MBC65" s="1678">
        <f t="shared" ref="MBC65" si="12608">(MBC59-MBC61)*$C$64*$C$65</f>
        <v>0</v>
      </c>
      <c r="MBE65" s="1678">
        <f t="shared" ref="MBE65" si="12609">(MBE59-MBE61)*$C$64*$C$65</f>
        <v>0</v>
      </c>
      <c r="MBG65" s="1678">
        <f t="shared" ref="MBG65" si="12610">(MBG59-MBG61)*$C$64*$C$65</f>
        <v>0</v>
      </c>
      <c r="MBI65" s="1678">
        <f t="shared" ref="MBI65" si="12611">(MBI59-MBI61)*$C$64*$C$65</f>
        <v>0</v>
      </c>
      <c r="MBK65" s="1678">
        <f t="shared" ref="MBK65" si="12612">(MBK59-MBK61)*$C$64*$C$65</f>
        <v>0</v>
      </c>
      <c r="MBM65" s="1678">
        <f t="shared" ref="MBM65" si="12613">(MBM59-MBM61)*$C$64*$C$65</f>
        <v>0</v>
      </c>
      <c r="MBO65" s="1678">
        <f t="shared" ref="MBO65" si="12614">(MBO59-MBO61)*$C$64*$C$65</f>
        <v>0</v>
      </c>
      <c r="MBQ65" s="1678">
        <f t="shared" ref="MBQ65" si="12615">(MBQ59-MBQ61)*$C$64*$C$65</f>
        <v>0</v>
      </c>
      <c r="MBS65" s="1678">
        <f t="shared" ref="MBS65" si="12616">(MBS59-MBS61)*$C$64*$C$65</f>
        <v>0</v>
      </c>
      <c r="MBU65" s="1678">
        <f t="shared" ref="MBU65" si="12617">(MBU59-MBU61)*$C$64*$C$65</f>
        <v>0</v>
      </c>
      <c r="MBW65" s="1678">
        <f t="shared" ref="MBW65" si="12618">(MBW59-MBW61)*$C$64*$C$65</f>
        <v>0</v>
      </c>
      <c r="MBY65" s="1678">
        <f t="shared" ref="MBY65" si="12619">(MBY59-MBY61)*$C$64*$C$65</f>
        <v>0</v>
      </c>
      <c r="MCA65" s="1678">
        <f t="shared" ref="MCA65" si="12620">(MCA59-MCA61)*$C$64*$C$65</f>
        <v>0</v>
      </c>
      <c r="MCC65" s="1678">
        <f t="shared" ref="MCC65" si="12621">(MCC59-MCC61)*$C$64*$C$65</f>
        <v>0</v>
      </c>
      <c r="MCE65" s="1678">
        <f t="shared" ref="MCE65" si="12622">(MCE59-MCE61)*$C$64*$C$65</f>
        <v>0</v>
      </c>
      <c r="MCG65" s="1678">
        <f t="shared" ref="MCG65" si="12623">(MCG59-MCG61)*$C$64*$C$65</f>
        <v>0</v>
      </c>
      <c r="MCI65" s="1678">
        <f t="shared" ref="MCI65" si="12624">(MCI59-MCI61)*$C$64*$C$65</f>
        <v>0</v>
      </c>
      <c r="MCK65" s="1678">
        <f t="shared" ref="MCK65" si="12625">(MCK59-MCK61)*$C$64*$C$65</f>
        <v>0</v>
      </c>
      <c r="MCM65" s="1678">
        <f t="shared" ref="MCM65" si="12626">(MCM59-MCM61)*$C$64*$C$65</f>
        <v>0</v>
      </c>
      <c r="MCO65" s="1678">
        <f t="shared" ref="MCO65" si="12627">(MCO59-MCO61)*$C$64*$C$65</f>
        <v>0</v>
      </c>
      <c r="MCQ65" s="1678">
        <f t="shared" ref="MCQ65" si="12628">(MCQ59-MCQ61)*$C$64*$C$65</f>
        <v>0</v>
      </c>
      <c r="MCS65" s="1678">
        <f t="shared" ref="MCS65" si="12629">(MCS59-MCS61)*$C$64*$C$65</f>
        <v>0</v>
      </c>
      <c r="MCU65" s="1678">
        <f t="shared" ref="MCU65" si="12630">(MCU59-MCU61)*$C$64*$C$65</f>
        <v>0</v>
      </c>
      <c r="MCW65" s="1678">
        <f t="shared" ref="MCW65" si="12631">(MCW59-MCW61)*$C$64*$C$65</f>
        <v>0</v>
      </c>
      <c r="MCY65" s="1678">
        <f t="shared" ref="MCY65" si="12632">(MCY59-MCY61)*$C$64*$C$65</f>
        <v>0</v>
      </c>
      <c r="MDA65" s="1678">
        <f t="shared" ref="MDA65" si="12633">(MDA59-MDA61)*$C$64*$C$65</f>
        <v>0</v>
      </c>
      <c r="MDC65" s="1678">
        <f t="shared" ref="MDC65" si="12634">(MDC59-MDC61)*$C$64*$C$65</f>
        <v>0</v>
      </c>
      <c r="MDE65" s="1678">
        <f t="shared" ref="MDE65" si="12635">(MDE59-MDE61)*$C$64*$C$65</f>
        <v>0</v>
      </c>
      <c r="MDG65" s="1678">
        <f t="shared" ref="MDG65" si="12636">(MDG59-MDG61)*$C$64*$C$65</f>
        <v>0</v>
      </c>
      <c r="MDI65" s="1678">
        <f t="shared" ref="MDI65" si="12637">(MDI59-MDI61)*$C$64*$C$65</f>
        <v>0</v>
      </c>
      <c r="MDK65" s="1678">
        <f t="shared" ref="MDK65" si="12638">(MDK59-MDK61)*$C$64*$C$65</f>
        <v>0</v>
      </c>
      <c r="MDM65" s="1678">
        <f t="shared" ref="MDM65" si="12639">(MDM59-MDM61)*$C$64*$C$65</f>
        <v>0</v>
      </c>
      <c r="MDO65" s="1678">
        <f t="shared" ref="MDO65" si="12640">(MDO59-MDO61)*$C$64*$C$65</f>
        <v>0</v>
      </c>
      <c r="MDQ65" s="1678">
        <f t="shared" ref="MDQ65" si="12641">(MDQ59-MDQ61)*$C$64*$C$65</f>
        <v>0</v>
      </c>
      <c r="MDS65" s="1678">
        <f t="shared" ref="MDS65" si="12642">(MDS59-MDS61)*$C$64*$C$65</f>
        <v>0</v>
      </c>
      <c r="MDU65" s="1678">
        <f t="shared" ref="MDU65" si="12643">(MDU59-MDU61)*$C$64*$C$65</f>
        <v>0</v>
      </c>
      <c r="MDW65" s="1678">
        <f t="shared" ref="MDW65" si="12644">(MDW59-MDW61)*$C$64*$C$65</f>
        <v>0</v>
      </c>
      <c r="MDY65" s="1678">
        <f t="shared" ref="MDY65" si="12645">(MDY59-MDY61)*$C$64*$C$65</f>
        <v>0</v>
      </c>
      <c r="MEA65" s="1678">
        <f t="shared" ref="MEA65" si="12646">(MEA59-MEA61)*$C$64*$C$65</f>
        <v>0</v>
      </c>
      <c r="MEC65" s="1678">
        <f t="shared" ref="MEC65" si="12647">(MEC59-MEC61)*$C$64*$C$65</f>
        <v>0</v>
      </c>
      <c r="MEE65" s="1678">
        <f t="shared" ref="MEE65" si="12648">(MEE59-MEE61)*$C$64*$C$65</f>
        <v>0</v>
      </c>
      <c r="MEG65" s="1678">
        <f t="shared" ref="MEG65" si="12649">(MEG59-MEG61)*$C$64*$C$65</f>
        <v>0</v>
      </c>
      <c r="MEI65" s="1678">
        <f t="shared" ref="MEI65" si="12650">(MEI59-MEI61)*$C$64*$C$65</f>
        <v>0</v>
      </c>
      <c r="MEK65" s="1678">
        <f t="shared" ref="MEK65" si="12651">(MEK59-MEK61)*$C$64*$C$65</f>
        <v>0</v>
      </c>
      <c r="MEM65" s="1678">
        <f t="shared" ref="MEM65" si="12652">(MEM59-MEM61)*$C$64*$C$65</f>
        <v>0</v>
      </c>
      <c r="MEO65" s="1678">
        <f t="shared" ref="MEO65" si="12653">(MEO59-MEO61)*$C$64*$C$65</f>
        <v>0</v>
      </c>
      <c r="MEQ65" s="1678">
        <f t="shared" ref="MEQ65" si="12654">(MEQ59-MEQ61)*$C$64*$C$65</f>
        <v>0</v>
      </c>
      <c r="MES65" s="1678">
        <f t="shared" ref="MES65" si="12655">(MES59-MES61)*$C$64*$C$65</f>
        <v>0</v>
      </c>
      <c r="MEU65" s="1678">
        <f t="shared" ref="MEU65" si="12656">(MEU59-MEU61)*$C$64*$C$65</f>
        <v>0</v>
      </c>
      <c r="MEW65" s="1678">
        <f t="shared" ref="MEW65" si="12657">(MEW59-MEW61)*$C$64*$C$65</f>
        <v>0</v>
      </c>
      <c r="MEY65" s="1678">
        <f t="shared" ref="MEY65" si="12658">(MEY59-MEY61)*$C$64*$C$65</f>
        <v>0</v>
      </c>
      <c r="MFA65" s="1678">
        <f t="shared" ref="MFA65" si="12659">(MFA59-MFA61)*$C$64*$C$65</f>
        <v>0</v>
      </c>
      <c r="MFC65" s="1678">
        <f t="shared" ref="MFC65" si="12660">(MFC59-MFC61)*$C$64*$C$65</f>
        <v>0</v>
      </c>
      <c r="MFE65" s="1678">
        <f t="shared" ref="MFE65" si="12661">(MFE59-MFE61)*$C$64*$C$65</f>
        <v>0</v>
      </c>
      <c r="MFG65" s="1678">
        <f t="shared" ref="MFG65" si="12662">(MFG59-MFG61)*$C$64*$C$65</f>
        <v>0</v>
      </c>
      <c r="MFI65" s="1678">
        <f t="shared" ref="MFI65" si="12663">(MFI59-MFI61)*$C$64*$C$65</f>
        <v>0</v>
      </c>
      <c r="MFK65" s="1678">
        <f t="shared" ref="MFK65" si="12664">(MFK59-MFK61)*$C$64*$C$65</f>
        <v>0</v>
      </c>
      <c r="MFM65" s="1678">
        <f t="shared" ref="MFM65" si="12665">(MFM59-MFM61)*$C$64*$C$65</f>
        <v>0</v>
      </c>
      <c r="MFO65" s="1678">
        <f t="shared" ref="MFO65" si="12666">(MFO59-MFO61)*$C$64*$C$65</f>
        <v>0</v>
      </c>
      <c r="MFQ65" s="1678">
        <f t="shared" ref="MFQ65" si="12667">(MFQ59-MFQ61)*$C$64*$C$65</f>
        <v>0</v>
      </c>
      <c r="MFS65" s="1678">
        <f t="shared" ref="MFS65" si="12668">(MFS59-MFS61)*$C$64*$C$65</f>
        <v>0</v>
      </c>
      <c r="MFU65" s="1678">
        <f t="shared" ref="MFU65" si="12669">(MFU59-MFU61)*$C$64*$C$65</f>
        <v>0</v>
      </c>
      <c r="MFW65" s="1678">
        <f t="shared" ref="MFW65" si="12670">(MFW59-MFW61)*$C$64*$C$65</f>
        <v>0</v>
      </c>
      <c r="MFY65" s="1678">
        <f t="shared" ref="MFY65" si="12671">(MFY59-MFY61)*$C$64*$C$65</f>
        <v>0</v>
      </c>
      <c r="MGA65" s="1678">
        <f t="shared" ref="MGA65" si="12672">(MGA59-MGA61)*$C$64*$C$65</f>
        <v>0</v>
      </c>
      <c r="MGC65" s="1678">
        <f t="shared" ref="MGC65" si="12673">(MGC59-MGC61)*$C$64*$C$65</f>
        <v>0</v>
      </c>
      <c r="MGE65" s="1678">
        <f t="shared" ref="MGE65" si="12674">(MGE59-MGE61)*$C$64*$C$65</f>
        <v>0</v>
      </c>
      <c r="MGG65" s="1678">
        <f t="shared" ref="MGG65" si="12675">(MGG59-MGG61)*$C$64*$C$65</f>
        <v>0</v>
      </c>
      <c r="MGI65" s="1678">
        <f t="shared" ref="MGI65" si="12676">(MGI59-MGI61)*$C$64*$C$65</f>
        <v>0</v>
      </c>
      <c r="MGK65" s="1678">
        <f t="shared" ref="MGK65" si="12677">(MGK59-MGK61)*$C$64*$C$65</f>
        <v>0</v>
      </c>
      <c r="MGM65" s="1678">
        <f t="shared" ref="MGM65" si="12678">(MGM59-MGM61)*$C$64*$C$65</f>
        <v>0</v>
      </c>
      <c r="MGO65" s="1678">
        <f t="shared" ref="MGO65" si="12679">(MGO59-MGO61)*$C$64*$C$65</f>
        <v>0</v>
      </c>
      <c r="MGQ65" s="1678">
        <f t="shared" ref="MGQ65" si="12680">(MGQ59-MGQ61)*$C$64*$C$65</f>
        <v>0</v>
      </c>
      <c r="MGS65" s="1678">
        <f t="shared" ref="MGS65" si="12681">(MGS59-MGS61)*$C$64*$C$65</f>
        <v>0</v>
      </c>
      <c r="MGU65" s="1678">
        <f t="shared" ref="MGU65" si="12682">(MGU59-MGU61)*$C$64*$C$65</f>
        <v>0</v>
      </c>
      <c r="MGW65" s="1678">
        <f t="shared" ref="MGW65" si="12683">(MGW59-MGW61)*$C$64*$C$65</f>
        <v>0</v>
      </c>
      <c r="MGY65" s="1678">
        <f t="shared" ref="MGY65" si="12684">(MGY59-MGY61)*$C$64*$C$65</f>
        <v>0</v>
      </c>
      <c r="MHA65" s="1678">
        <f t="shared" ref="MHA65" si="12685">(MHA59-MHA61)*$C$64*$C$65</f>
        <v>0</v>
      </c>
      <c r="MHC65" s="1678">
        <f t="shared" ref="MHC65" si="12686">(MHC59-MHC61)*$C$64*$C$65</f>
        <v>0</v>
      </c>
      <c r="MHE65" s="1678">
        <f t="shared" ref="MHE65" si="12687">(MHE59-MHE61)*$C$64*$C$65</f>
        <v>0</v>
      </c>
      <c r="MHG65" s="1678">
        <f t="shared" ref="MHG65" si="12688">(MHG59-MHG61)*$C$64*$C$65</f>
        <v>0</v>
      </c>
      <c r="MHI65" s="1678">
        <f t="shared" ref="MHI65" si="12689">(MHI59-MHI61)*$C$64*$C$65</f>
        <v>0</v>
      </c>
      <c r="MHK65" s="1678">
        <f t="shared" ref="MHK65" si="12690">(MHK59-MHK61)*$C$64*$C$65</f>
        <v>0</v>
      </c>
      <c r="MHM65" s="1678">
        <f t="shared" ref="MHM65" si="12691">(MHM59-MHM61)*$C$64*$C$65</f>
        <v>0</v>
      </c>
      <c r="MHO65" s="1678">
        <f t="shared" ref="MHO65" si="12692">(MHO59-MHO61)*$C$64*$C$65</f>
        <v>0</v>
      </c>
      <c r="MHQ65" s="1678">
        <f t="shared" ref="MHQ65" si="12693">(MHQ59-MHQ61)*$C$64*$C$65</f>
        <v>0</v>
      </c>
      <c r="MHS65" s="1678">
        <f t="shared" ref="MHS65" si="12694">(MHS59-MHS61)*$C$64*$C$65</f>
        <v>0</v>
      </c>
      <c r="MHU65" s="1678">
        <f t="shared" ref="MHU65" si="12695">(MHU59-MHU61)*$C$64*$C$65</f>
        <v>0</v>
      </c>
      <c r="MHW65" s="1678">
        <f t="shared" ref="MHW65" si="12696">(MHW59-MHW61)*$C$64*$C$65</f>
        <v>0</v>
      </c>
      <c r="MHY65" s="1678">
        <f t="shared" ref="MHY65" si="12697">(MHY59-MHY61)*$C$64*$C$65</f>
        <v>0</v>
      </c>
      <c r="MIA65" s="1678">
        <f t="shared" ref="MIA65" si="12698">(MIA59-MIA61)*$C$64*$C$65</f>
        <v>0</v>
      </c>
      <c r="MIC65" s="1678">
        <f t="shared" ref="MIC65" si="12699">(MIC59-MIC61)*$C$64*$C$65</f>
        <v>0</v>
      </c>
      <c r="MIE65" s="1678">
        <f t="shared" ref="MIE65" si="12700">(MIE59-MIE61)*$C$64*$C$65</f>
        <v>0</v>
      </c>
      <c r="MIG65" s="1678">
        <f t="shared" ref="MIG65" si="12701">(MIG59-MIG61)*$C$64*$C$65</f>
        <v>0</v>
      </c>
      <c r="MII65" s="1678">
        <f t="shared" ref="MII65" si="12702">(MII59-MII61)*$C$64*$C$65</f>
        <v>0</v>
      </c>
      <c r="MIK65" s="1678">
        <f t="shared" ref="MIK65" si="12703">(MIK59-MIK61)*$C$64*$C$65</f>
        <v>0</v>
      </c>
      <c r="MIM65" s="1678">
        <f t="shared" ref="MIM65" si="12704">(MIM59-MIM61)*$C$64*$C$65</f>
        <v>0</v>
      </c>
      <c r="MIO65" s="1678">
        <f t="shared" ref="MIO65" si="12705">(MIO59-MIO61)*$C$64*$C$65</f>
        <v>0</v>
      </c>
      <c r="MIQ65" s="1678">
        <f t="shared" ref="MIQ65" si="12706">(MIQ59-MIQ61)*$C$64*$C$65</f>
        <v>0</v>
      </c>
      <c r="MIS65" s="1678">
        <f t="shared" ref="MIS65" si="12707">(MIS59-MIS61)*$C$64*$C$65</f>
        <v>0</v>
      </c>
      <c r="MIU65" s="1678">
        <f t="shared" ref="MIU65" si="12708">(MIU59-MIU61)*$C$64*$C$65</f>
        <v>0</v>
      </c>
      <c r="MIW65" s="1678">
        <f t="shared" ref="MIW65" si="12709">(MIW59-MIW61)*$C$64*$C$65</f>
        <v>0</v>
      </c>
      <c r="MIY65" s="1678">
        <f t="shared" ref="MIY65" si="12710">(MIY59-MIY61)*$C$64*$C$65</f>
        <v>0</v>
      </c>
      <c r="MJA65" s="1678">
        <f t="shared" ref="MJA65" si="12711">(MJA59-MJA61)*$C$64*$C$65</f>
        <v>0</v>
      </c>
      <c r="MJC65" s="1678">
        <f t="shared" ref="MJC65" si="12712">(MJC59-MJC61)*$C$64*$C$65</f>
        <v>0</v>
      </c>
      <c r="MJE65" s="1678">
        <f t="shared" ref="MJE65" si="12713">(MJE59-MJE61)*$C$64*$C$65</f>
        <v>0</v>
      </c>
      <c r="MJG65" s="1678">
        <f t="shared" ref="MJG65" si="12714">(MJG59-MJG61)*$C$64*$C$65</f>
        <v>0</v>
      </c>
      <c r="MJI65" s="1678">
        <f t="shared" ref="MJI65" si="12715">(MJI59-MJI61)*$C$64*$C$65</f>
        <v>0</v>
      </c>
      <c r="MJK65" s="1678">
        <f t="shared" ref="MJK65" si="12716">(MJK59-MJK61)*$C$64*$C$65</f>
        <v>0</v>
      </c>
      <c r="MJM65" s="1678">
        <f t="shared" ref="MJM65" si="12717">(MJM59-MJM61)*$C$64*$C$65</f>
        <v>0</v>
      </c>
      <c r="MJO65" s="1678">
        <f t="shared" ref="MJO65" si="12718">(MJO59-MJO61)*$C$64*$C$65</f>
        <v>0</v>
      </c>
      <c r="MJQ65" s="1678">
        <f t="shared" ref="MJQ65" si="12719">(MJQ59-MJQ61)*$C$64*$C$65</f>
        <v>0</v>
      </c>
      <c r="MJS65" s="1678">
        <f t="shared" ref="MJS65" si="12720">(MJS59-MJS61)*$C$64*$C$65</f>
        <v>0</v>
      </c>
      <c r="MJU65" s="1678">
        <f t="shared" ref="MJU65" si="12721">(MJU59-MJU61)*$C$64*$C$65</f>
        <v>0</v>
      </c>
      <c r="MJW65" s="1678">
        <f t="shared" ref="MJW65" si="12722">(MJW59-MJW61)*$C$64*$C$65</f>
        <v>0</v>
      </c>
      <c r="MJY65" s="1678">
        <f t="shared" ref="MJY65" si="12723">(MJY59-MJY61)*$C$64*$C$65</f>
        <v>0</v>
      </c>
      <c r="MKA65" s="1678">
        <f t="shared" ref="MKA65" si="12724">(MKA59-MKA61)*$C$64*$C$65</f>
        <v>0</v>
      </c>
      <c r="MKC65" s="1678">
        <f t="shared" ref="MKC65" si="12725">(MKC59-MKC61)*$C$64*$C$65</f>
        <v>0</v>
      </c>
      <c r="MKE65" s="1678">
        <f t="shared" ref="MKE65" si="12726">(MKE59-MKE61)*$C$64*$C$65</f>
        <v>0</v>
      </c>
      <c r="MKG65" s="1678">
        <f t="shared" ref="MKG65" si="12727">(MKG59-MKG61)*$C$64*$C$65</f>
        <v>0</v>
      </c>
      <c r="MKI65" s="1678">
        <f t="shared" ref="MKI65" si="12728">(MKI59-MKI61)*$C$64*$C$65</f>
        <v>0</v>
      </c>
      <c r="MKK65" s="1678">
        <f t="shared" ref="MKK65" si="12729">(MKK59-MKK61)*$C$64*$C$65</f>
        <v>0</v>
      </c>
      <c r="MKM65" s="1678">
        <f t="shared" ref="MKM65" si="12730">(MKM59-MKM61)*$C$64*$C$65</f>
        <v>0</v>
      </c>
      <c r="MKO65" s="1678">
        <f t="shared" ref="MKO65" si="12731">(MKO59-MKO61)*$C$64*$C$65</f>
        <v>0</v>
      </c>
      <c r="MKQ65" s="1678">
        <f t="shared" ref="MKQ65" si="12732">(MKQ59-MKQ61)*$C$64*$C$65</f>
        <v>0</v>
      </c>
      <c r="MKS65" s="1678">
        <f t="shared" ref="MKS65" si="12733">(MKS59-MKS61)*$C$64*$C$65</f>
        <v>0</v>
      </c>
      <c r="MKU65" s="1678">
        <f t="shared" ref="MKU65" si="12734">(MKU59-MKU61)*$C$64*$C$65</f>
        <v>0</v>
      </c>
      <c r="MKW65" s="1678">
        <f t="shared" ref="MKW65" si="12735">(MKW59-MKW61)*$C$64*$C$65</f>
        <v>0</v>
      </c>
      <c r="MKY65" s="1678">
        <f t="shared" ref="MKY65" si="12736">(MKY59-MKY61)*$C$64*$C$65</f>
        <v>0</v>
      </c>
      <c r="MLA65" s="1678">
        <f t="shared" ref="MLA65" si="12737">(MLA59-MLA61)*$C$64*$C$65</f>
        <v>0</v>
      </c>
      <c r="MLC65" s="1678">
        <f t="shared" ref="MLC65" si="12738">(MLC59-MLC61)*$C$64*$C$65</f>
        <v>0</v>
      </c>
      <c r="MLE65" s="1678">
        <f t="shared" ref="MLE65" si="12739">(MLE59-MLE61)*$C$64*$C$65</f>
        <v>0</v>
      </c>
      <c r="MLG65" s="1678">
        <f t="shared" ref="MLG65" si="12740">(MLG59-MLG61)*$C$64*$C$65</f>
        <v>0</v>
      </c>
      <c r="MLI65" s="1678">
        <f t="shared" ref="MLI65" si="12741">(MLI59-MLI61)*$C$64*$C$65</f>
        <v>0</v>
      </c>
      <c r="MLK65" s="1678">
        <f t="shared" ref="MLK65" si="12742">(MLK59-MLK61)*$C$64*$C$65</f>
        <v>0</v>
      </c>
      <c r="MLM65" s="1678">
        <f t="shared" ref="MLM65" si="12743">(MLM59-MLM61)*$C$64*$C$65</f>
        <v>0</v>
      </c>
      <c r="MLO65" s="1678">
        <f t="shared" ref="MLO65" si="12744">(MLO59-MLO61)*$C$64*$C$65</f>
        <v>0</v>
      </c>
      <c r="MLQ65" s="1678">
        <f t="shared" ref="MLQ65" si="12745">(MLQ59-MLQ61)*$C$64*$C$65</f>
        <v>0</v>
      </c>
      <c r="MLS65" s="1678">
        <f t="shared" ref="MLS65" si="12746">(MLS59-MLS61)*$C$64*$C$65</f>
        <v>0</v>
      </c>
      <c r="MLU65" s="1678">
        <f t="shared" ref="MLU65" si="12747">(MLU59-MLU61)*$C$64*$C$65</f>
        <v>0</v>
      </c>
      <c r="MLW65" s="1678">
        <f t="shared" ref="MLW65" si="12748">(MLW59-MLW61)*$C$64*$C$65</f>
        <v>0</v>
      </c>
      <c r="MLY65" s="1678">
        <f t="shared" ref="MLY65" si="12749">(MLY59-MLY61)*$C$64*$C$65</f>
        <v>0</v>
      </c>
      <c r="MMA65" s="1678">
        <f t="shared" ref="MMA65" si="12750">(MMA59-MMA61)*$C$64*$C$65</f>
        <v>0</v>
      </c>
      <c r="MMC65" s="1678">
        <f t="shared" ref="MMC65" si="12751">(MMC59-MMC61)*$C$64*$C$65</f>
        <v>0</v>
      </c>
      <c r="MME65" s="1678">
        <f t="shared" ref="MME65" si="12752">(MME59-MME61)*$C$64*$C$65</f>
        <v>0</v>
      </c>
      <c r="MMG65" s="1678">
        <f t="shared" ref="MMG65" si="12753">(MMG59-MMG61)*$C$64*$C$65</f>
        <v>0</v>
      </c>
      <c r="MMI65" s="1678">
        <f t="shared" ref="MMI65" si="12754">(MMI59-MMI61)*$C$64*$C$65</f>
        <v>0</v>
      </c>
      <c r="MMK65" s="1678">
        <f t="shared" ref="MMK65" si="12755">(MMK59-MMK61)*$C$64*$C$65</f>
        <v>0</v>
      </c>
      <c r="MMM65" s="1678">
        <f t="shared" ref="MMM65" si="12756">(MMM59-MMM61)*$C$64*$C$65</f>
        <v>0</v>
      </c>
      <c r="MMO65" s="1678">
        <f t="shared" ref="MMO65" si="12757">(MMO59-MMO61)*$C$64*$C$65</f>
        <v>0</v>
      </c>
      <c r="MMQ65" s="1678">
        <f t="shared" ref="MMQ65" si="12758">(MMQ59-MMQ61)*$C$64*$C$65</f>
        <v>0</v>
      </c>
      <c r="MMS65" s="1678">
        <f t="shared" ref="MMS65" si="12759">(MMS59-MMS61)*$C$64*$C$65</f>
        <v>0</v>
      </c>
      <c r="MMU65" s="1678">
        <f t="shared" ref="MMU65" si="12760">(MMU59-MMU61)*$C$64*$C$65</f>
        <v>0</v>
      </c>
      <c r="MMW65" s="1678">
        <f t="shared" ref="MMW65" si="12761">(MMW59-MMW61)*$C$64*$C$65</f>
        <v>0</v>
      </c>
      <c r="MMY65" s="1678">
        <f t="shared" ref="MMY65" si="12762">(MMY59-MMY61)*$C$64*$C$65</f>
        <v>0</v>
      </c>
      <c r="MNA65" s="1678">
        <f t="shared" ref="MNA65" si="12763">(MNA59-MNA61)*$C$64*$C$65</f>
        <v>0</v>
      </c>
      <c r="MNC65" s="1678">
        <f t="shared" ref="MNC65" si="12764">(MNC59-MNC61)*$C$64*$C$65</f>
        <v>0</v>
      </c>
      <c r="MNE65" s="1678">
        <f t="shared" ref="MNE65" si="12765">(MNE59-MNE61)*$C$64*$C$65</f>
        <v>0</v>
      </c>
      <c r="MNG65" s="1678">
        <f t="shared" ref="MNG65" si="12766">(MNG59-MNG61)*$C$64*$C$65</f>
        <v>0</v>
      </c>
      <c r="MNI65" s="1678">
        <f t="shared" ref="MNI65" si="12767">(MNI59-MNI61)*$C$64*$C$65</f>
        <v>0</v>
      </c>
      <c r="MNK65" s="1678">
        <f t="shared" ref="MNK65" si="12768">(MNK59-MNK61)*$C$64*$C$65</f>
        <v>0</v>
      </c>
      <c r="MNM65" s="1678">
        <f t="shared" ref="MNM65" si="12769">(MNM59-MNM61)*$C$64*$C$65</f>
        <v>0</v>
      </c>
      <c r="MNO65" s="1678">
        <f t="shared" ref="MNO65" si="12770">(MNO59-MNO61)*$C$64*$C$65</f>
        <v>0</v>
      </c>
      <c r="MNQ65" s="1678">
        <f t="shared" ref="MNQ65" si="12771">(MNQ59-MNQ61)*$C$64*$C$65</f>
        <v>0</v>
      </c>
      <c r="MNS65" s="1678">
        <f t="shared" ref="MNS65" si="12772">(MNS59-MNS61)*$C$64*$C$65</f>
        <v>0</v>
      </c>
      <c r="MNU65" s="1678">
        <f t="shared" ref="MNU65" si="12773">(MNU59-MNU61)*$C$64*$C$65</f>
        <v>0</v>
      </c>
      <c r="MNW65" s="1678">
        <f t="shared" ref="MNW65" si="12774">(MNW59-MNW61)*$C$64*$C$65</f>
        <v>0</v>
      </c>
      <c r="MNY65" s="1678">
        <f t="shared" ref="MNY65" si="12775">(MNY59-MNY61)*$C$64*$C$65</f>
        <v>0</v>
      </c>
      <c r="MOA65" s="1678">
        <f t="shared" ref="MOA65" si="12776">(MOA59-MOA61)*$C$64*$C$65</f>
        <v>0</v>
      </c>
      <c r="MOC65" s="1678">
        <f t="shared" ref="MOC65" si="12777">(MOC59-MOC61)*$C$64*$C$65</f>
        <v>0</v>
      </c>
      <c r="MOE65" s="1678">
        <f t="shared" ref="MOE65" si="12778">(MOE59-MOE61)*$C$64*$C$65</f>
        <v>0</v>
      </c>
      <c r="MOG65" s="1678">
        <f t="shared" ref="MOG65" si="12779">(MOG59-MOG61)*$C$64*$C$65</f>
        <v>0</v>
      </c>
      <c r="MOI65" s="1678">
        <f t="shared" ref="MOI65" si="12780">(MOI59-MOI61)*$C$64*$C$65</f>
        <v>0</v>
      </c>
      <c r="MOK65" s="1678">
        <f t="shared" ref="MOK65" si="12781">(MOK59-MOK61)*$C$64*$C$65</f>
        <v>0</v>
      </c>
      <c r="MOM65" s="1678">
        <f t="shared" ref="MOM65" si="12782">(MOM59-MOM61)*$C$64*$C$65</f>
        <v>0</v>
      </c>
      <c r="MOO65" s="1678">
        <f t="shared" ref="MOO65" si="12783">(MOO59-MOO61)*$C$64*$C$65</f>
        <v>0</v>
      </c>
      <c r="MOQ65" s="1678">
        <f t="shared" ref="MOQ65" si="12784">(MOQ59-MOQ61)*$C$64*$C$65</f>
        <v>0</v>
      </c>
      <c r="MOS65" s="1678">
        <f t="shared" ref="MOS65" si="12785">(MOS59-MOS61)*$C$64*$C$65</f>
        <v>0</v>
      </c>
      <c r="MOU65" s="1678">
        <f t="shared" ref="MOU65" si="12786">(MOU59-MOU61)*$C$64*$C$65</f>
        <v>0</v>
      </c>
      <c r="MOW65" s="1678">
        <f t="shared" ref="MOW65" si="12787">(MOW59-MOW61)*$C$64*$C$65</f>
        <v>0</v>
      </c>
      <c r="MOY65" s="1678">
        <f t="shared" ref="MOY65" si="12788">(MOY59-MOY61)*$C$64*$C$65</f>
        <v>0</v>
      </c>
      <c r="MPA65" s="1678">
        <f t="shared" ref="MPA65" si="12789">(MPA59-MPA61)*$C$64*$C$65</f>
        <v>0</v>
      </c>
      <c r="MPC65" s="1678">
        <f t="shared" ref="MPC65" si="12790">(MPC59-MPC61)*$C$64*$C$65</f>
        <v>0</v>
      </c>
      <c r="MPE65" s="1678">
        <f t="shared" ref="MPE65" si="12791">(MPE59-MPE61)*$C$64*$C$65</f>
        <v>0</v>
      </c>
      <c r="MPG65" s="1678">
        <f t="shared" ref="MPG65" si="12792">(MPG59-MPG61)*$C$64*$C$65</f>
        <v>0</v>
      </c>
      <c r="MPI65" s="1678">
        <f t="shared" ref="MPI65" si="12793">(MPI59-MPI61)*$C$64*$C$65</f>
        <v>0</v>
      </c>
      <c r="MPK65" s="1678">
        <f t="shared" ref="MPK65" si="12794">(MPK59-MPK61)*$C$64*$C$65</f>
        <v>0</v>
      </c>
      <c r="MPM65" s="1678">
        <f t="shared" ref="MPM65" si="12795">(MPM59-MPM61)*$C$64*$C$65</f>
        <v>0</v>
      </c>
      <c r="MPO65" s="1678">
        <f t="shared" ref="MPO65" si="12796">(MPO59-MPO61)*$C$64*$C$65</f>
        <v>0</v>
      </c>
      <c r="MPQ65" s="1678">
        <f t="shared" ref="MPQ65" si="12797">(MPQ59-MPQ61)*$C$64*$C$65</f>
        <v>0</v>
      </c>
      <c r="MPS65" s="1678">
        <f t="shared" ref="MPS65" si="12798">(MPS59-MPS61)*$C$64*$C$65</f>
        <v>0</v>
      </c>
      <c r="MPU65" s="1678">
        <f t="shared" ref="MPU65" si="12799">(MPU59-MPU61)*$C$64*$C$65</f>
        <v>0</v>
      </c>
      <c r="MPW65" s="1678">
        <f t="shared" ref="MPW65" si="12800">(MPW59-MPW61)*$C$64*$C$65</f>
        <v>0</v>
      </c>
      <c r="MPY65" s="1678">
        <f t="shared" ref="MPY65" si="12801">(MPY59-MPY61)*$C$64*$C$65</f>
        <v>0</v>
      </c>
      <c r="MQA65" s="1678">
        <f t="shared" ref="MQA65" si="12802">(MQA59-MQA61)*$C$64*$C$65</f>
        <v>0</v>
      </c>
      <c r="MQC65" s="1678">
        <f t="shared" ref="MQC65" si="12803">(MQC59-MQC61)*$C$64*$C$65</f>
        <v>0</v>
      </c>
      <c r="MQE65" s="1678">
        <f t="shared" ref="MQE65" si="12804">(MQE59-MQE61)*$C$64*$C$65</f>
        <v>0</v>
      </c>
      <c r="MQG65" s="1678">
        <f t="shared" ref="MQG65" si="12805">(MQG59-MQG61)*$C$64*$C$65</f>
        <v>0</v>
      </c>
      <c r="MQI65" s="1678">
        <f t="shared" ref="MQI65" si="12806">(MQI59-MQI61)*$C$64*$C$65</f>
        <v>0</v>
      </c>
      <c r="MQK65" s="1678">
        <f t="shared" ref="MQK65" si="12807">(MQK59-MQK61)*$C$64*$C$65</f>
        <v>0</v>
      </c>
      <c r="MQM65" s="1678">
        <f t="shared" ref="MQM65" si="12808">(MQM59-MQM61)*$C$64*$C$65</f>
        <v>0</v>
      </c>
      <c r="MQO65" s="1678">
        <f t="shared" ref="MQO65" si="12809">(MQO59-MQO61)*$C$64*$C$65</f>
        <v>0</v>
      </c>
      <c r="MQQ65" s="1678">
        <f t="shared" ref="MQQ65" si="12810">(MQQ59-MQQ61)*$C$64*$C$65</f>
        <v>0</v>
      </c>
      <c r="MQS65" s="1678">
        <f t="shared" ref="MQS65" si="12811">(MQS59-MQS61)*$C$64*$C$65</f>
        <v>0</v>
      </c>
      <c r="MQU65" s="1678">
        <f t="shared" ref="MQU65" si="12812">(MQU59-MQU61)*$C$64*$C$65</f>
        <v>0</v>
      </c>
      <c r="MQW65" s="1678">
        <f t="shared" ref="MQW65" si="12813">(MQW59-MQW61)*$C$64*$C$65</f>
        <v>0</v>
      </c>
      <c r="MQY65" s="1678">
        <f t="shared" ref="MQY65" si="12814">(MQY59-MQY61)*$C$64*$C$65</f>
        <v>0</v>
      </c>
      <c r="MRA65" s="1678">
        <f t="shared" ref="MRA65" si="12815">(MRA59-MRA61)*$C$64*$C$65</f>
        <v>0</v>
      </c>
      <c r="MRC65" s="1678">
        <f t="shared" ref="MRC65" si="12816">(MRC59-MRC61)*$C$64*$C$65</f>
        <v>0</v>
      </c>
      <c r="MRE65" s="1678">
        <f t="shared" ref="MRE65" si="12817">(MRE59-MRE61)*$C$64*$C$65</f>
        <v>0</v>
      </c>
      <c r="MRG65" s="1678">
        <f t="shared" ref="MRG65" si="12818">(MRG59-MRG61)*$C$64*$C$65</f>
        <v>0</v>
      </c>
      <c r="MRI65" s="1678">
        <f t="shared" ref="MRI65" si="12819">(MRI59-MRI61)*$C$64*$C$65</f>
        <v>0</v>
      </c>
      <c r="MRK65" s="1678">
        <f t="shared" ref="MRK65" si="12820">(MRK59-MRK61)*$C$64*$C$65</f>
        <v>0</v>
      </c>
      <c r="MRM65" s="1678">
        <f t="shared" ref="MRM65" si="12821">(MRM59-MRM61)*$C$64*$C$65</f>
        <v>0</v>
      </c>
      <c r="MRO65" s="1678">
        <f t="shared" ref="MRO65" si="12822">(MRO59-MRO61)*$C$64*$C$65</f>
        <v>0</v>
      </c>
      <c r="MRQ65" s="1678">
        <f t="shared" ref="MRQ65" si="12823">(MRQ59-MRQ61)*$C$64*$C$65</f>
        <v>0</v>
      </c>
      <c r="MRS65" s="1678">
        <f t="shared" ref="MRS65" si="12824">(MRS59-MRS61)*$C$64*$C$65</f>
        <v>0</v>
      </c>
      <c r="MRU65" s="1678">
        <f t="shared" ref="MRU65" si="12825">(MRU59-MRU61)*$C$64*$C$65</f>
        <v>0</v>
      </c>
      <c r="MRW65" s="1678">
        <f t="shared" ref="MRW65" si="12826">(MRW59-MRW61)*$C$64*$C$65</f>
        <v>0</v>
      </c>
      <c r="MRY65" s="1678">
        <f t="shared" ref="MRY65" si="12827">(MRY59-MRY61)*$C$64*$C$65</f>
        <v>0</v>
      </c>
      <c r="MSA65" s="1678">
        <f t="shared" ref="MSA65" si="12828">(MSA59-MSA61)*$C$64*$C$65</f>
        <v>0</v>
      </c>
      <c r="MSC65" s="1678">
        <f t="shared" ref="MSC65" si="12829">(MSC59-MSC61)*$C$64*$C$65</f>
        <v>0</v>
      </c>
      <c r="MSE65" s="1678">
        <f t="shared" ref="MSE65" si="12830">(MSE59-MSE61)*$C$64*$C$65</f>
        <v>0</v>
      </c>
      <c r="MSG65" s="1678">
        <f t="shared" ref="MSG65" si="12831">(MSG59-MSG61)*$C$64*$C$65</f>
        <v>0</v>
      </c>
      <c r="MSI65" s="1678">
        <f t="shared" ref="MSI65" si="12832">(MSI59-MSI61)*$C$64*$C$65</f>
        <v>0</v>
      </c>
      <c r="MSK65" s="1678">
        <f t="shared" ref="MSK65" si="12833">(MSK59-MSK61)*$C$64*$C$65</f>
        <v>0</v>
      </c>
      <c r="MSM65" s="1678">
        <f t="shared" ref="MSM65" si="12834">(MSM59-MSM61)*$C$64*$C$65</f>
        <v>0</v>
      </c>
      <c r="MSO65" s="1678">
        <f t="shared" ref="MSO65" si="12835">(MSO59-MSO61)*$C$64*$C$65</f>
        <v>0</v>
      </c>
      <c r="MSQ65" s="1678">
        <f t="shared" ref="MSQ65" si="12836">(MSQ59-MSQ61)*$C$64*$C$65</f>
        <v>0</v>
      </c>
      <c r="MSS65" s="1678">
        <f t="shared" ref="MSS65" si="12837">(MSS59-MSS61)*$C$64*$C$65</f>
        <v>0</v>
      </c>
      <c r="MSU65" s="1678">
        <f t="shared" ref="MSU65" si="12838">(MSU59-MSU61)*$C$64*$C$65</f>
        <v>0</v>
      </c>
      <c r="MSW65" s="1678">
        <f t="shared" ref="MSW65" si="12839">(MSW59-MSW61)*$C$64*$C$65</f>
        <v>0</v>
      </c>
      <c r="MSY65" s="1678">
        <f t="shared" ref="MSY65" si="12840">(MSY59-MSY61)*$C$64*$C$65</f>
        <v>0</v>
      </c>
      <c r="MTA65" s="1678">
        <f t="shared" ref="MTA65" si="12841">(MTA59-MTA61)*$C$64*$C$65</f>
        <v>0</v>
      </c>
      <c r="MTC65" s="1678">
        <f t="shared" ref="MTC65" si="12842">(MTC59-MTC61)*$C$64*$C$65</f>
        <v>0</v>
      </c>
      <c r="MTE65" s="1678">
        <f t="shared" ref="MTE65" si="12843">(MTE59-MTE61)*$C$64*$C$65</f>
        <v>0</v>
      </c>
      <c r="MTG65" s="1678">
        <f t="shared" ref="MTG65" si="12844">(MTG59-MTG61)*$C$64*$C$65</f>
        <v>0</v>
      </c>
      <c r="MTI65" s="1678">
        <f t="shared" ref="MTI65" si="12845">(MTI59-MTI61)*$C$64*$C$65</f>
        <v>0</v>
      </c>
      <c r="MTK65" s="1678">
        <f t="shared" ref="MTK65" si="12846">(MTK59-MTK61)*$C$64*$C$65</f>
        <v>0</v>
      </c>
      <c r="MTM65" s="1678">
        <f t="shared" ref="MTM65" si="12847">(MTM59-MTM61)*$C$64*$C$65</f>
        <v>0</v>
      </c>
      <c r="MTO65" s="1678">
        <f t="shared" ref="MTO65" si="12848">(MTO59-MTO61)*$C$64*$C$65</f>
        <v>0</v>
      </c>
      <c r="MTQ65" s="1678">
        <f t="shared" ref="MTQ65" si="12849">(MTQ59-MTQ61)*$C$64*$C$65</f>
        <v>0</v>
      </c>
      <c r="MTS65" s="1678">
        <f t="shared" ref="MTS65" si="12850">(MTS59-MTS61)*$C$64*$C$65</f>
        <v>0</v>
      </c>
      <c r="MTU65" s="1678">
        <f t="shared" ref="MTU65" si="12851">(MTU59-MTU61)*$C$64*$C$65</f>
        <v>0</v>
      </c>
      <c r="MTW65" s="1678">
        <f t="shared" ref="MTW65" si="12852">(MTW59-MTW61)*$C$64*$C$65</f>
        <v>0</v>
      </c>
      <c r="MTY65" s="1678">
        <f t="shared" ref="MTY65" si="12853">(MTY59-MTY61)*$C$64*$C$65</f>
        <v>0</v>
      </c>
      <c r="MUA65" s="1678">
        <f t="shared" ref="MUA65" si="12854">(MUA59-MUA61)*$C$64*$C$65</f>
        <v>0</v>
      </c>
      <c r="MUC65" s="1678">
        <f t="shared" ref="MUC65" si="12855">(MUC59-MUC61)*$C$64*$C$65</f>
        <v>0</v>
      </c>
      <c r="MUE65" s="1678">
        <f t="shared" ref="MUE65" si="12856">(MUE59-MUE61)*$C$64*$C$65</f>
        <v>0</v>
      </c>
      <c r="MUG65" s="1678">
        <f t="shared" ref="MUG65" si="12857">(MUG59-MUG61)*$C$64*$C$65</f>
        <v>0</v>
      </c>
      <c r="MUI65" s="1678">
        <f t="shared" ref="MUI65" si="12858">(MUI59-MUI61)*$C$64*$C$65</f>
        <v>0</v>
      </c>
      <c r="MUK65" s="1678">
        <f t="shared" ref="MUK65" si="12859">(MUK59-MUK61)*$C$64*$C$65</f>
        <v>0</v>
      </c>
      <c r="MUM65" s="1678">
        <f t="shared" ref="MUM65" si="12860">(MUM59-MUM61)*$C$64*$C$65</f>
        <v>0</v>
      </c>
      <c r="MUO65" s="1678">
        <f t="shared" ref="MUO65" si="12861">(MUO59-MUO61)*$C$64*$C$65</f>
        <v>0</v>
      </c>
      <c r="MUQ65" s="1678">
        <f t="shared" ref="MUQ65" si="12862">(MUQ59-MUQ61)*$C$64*$C$65</f>
        <v>0</v>
      </c>
      <c r="MUS65" s="1678">
        <f t="shared" ref="MUS65" si="12863">(MUS59-MUS61)*$C$64*$C$65</f>
        <v>0</v>
      </c>
      <c r="MUU65" s="1678">
        <f t="shared" ref="MUU65" si="12864">(MUU59-MUU61)*$C$64*$C$65</f>
        <v>0</v>
      </c>
      <c r="MUW65" s="1678">
        <f t="shared" ref="MUW65" si="12865">(MUW59-MUW61)*$C$64*$C$65</f>
        <v>0</v>
      </c>
      <c r="MUY65" s="1678">
        <f t="shared" ref="MUY65" si="12866">(MUY59-MUY61)*$C$64*$C$65</f>
        <v>0</v>
      </c>
      <c r="MVA65" s="1678">
        <f t="shared" ref="MVA65" si="12867">(MVA59-MVA61)*$C$64*$C$65</f>
        <v>0</v>
      </c>
      <c r="MVC65" s="1678">
        <f t="shared" ref="MVC65" si="12868">(MVC59-MVC61)*$C$64*$C$65</f>
        <v>0</v>
      </c>
      <c r="MVE65" s="1678">
        <f t="shared" ref="MVE65" si="12869">(MVE59-MVE61)*$C$64*$C$65</f>
        <v>0</v>
      </c>
      <c r="MVG65" s="1678">
        <f t="shared" ref="MVG65" si="12870">(MVG59-MVG61)*$C$64*$C$65</f>
        <v>0</v>
      </c>
      <c r="MVI65" s="1678">
        <f t="shared" ref="MVI65" si="12871">(MVI59-MVI61)*$C$64*$C$65</f>
        <v>0</v>
      </c>
      <c r="MVK65" s="1678">
        <f t="shared" ref="MVK65" si="12872">(MVK59-MVK61)*$C$64*$C$65</f>
        <v>0</v>
      </c>
      <c r="MVM65" s="1678">
        <f t="shared" ref="MVM65" si="12873">(MVM59-MVM61)*$C$64*$C$65</f>
        <v>0</v>
      </c>
      <c r="MVO65" s="1678">
        <f t="shared" ref="MVO65" si="12874">(MVO59-MVO61)*$C$64*$C$65</f>
        <v>0</v>
      </c>
      <c r="MVQ65" s="1678">
        <f t="shared" ref="MVQ65" si="12875">(MVQ59-MVQ61)*$C$64*$C$65</f>
        <v>0</v>
      </c>
      <c r="MVS65" s="1678">
        <f t="shared" ref="MVS65" si="12876">(MVS59-MVS61)*$C$64*$C$65</f>
        <v>0</v>
      </c>
      <c r="MVU65" s="1678">
        <f t="shared" ref="MVU65" si="12877">(MVU59-MVU61)*$C$64*$C$65</f>
        <v>0</v>
      </c>
      <c r="MVW65" s="1678">
        <f t="shared" ref="MVW65" si="12878">(MVW59-MVW61)*$C$64*$C$65</f>
        <v>0</v>
      </c>
      <c r="MVY65" s="1678">
        <f t="shared" ref="MVY65" si="12879">(MVY59-MVY61)*$C$64*$C$65</f>
        <v>0</v>
      </c>
      <c r="MWA65" s="1678">
        <f t="shared" ref="MWA65" si="12880">(MWA59-MWA61)*$C$64*$C$65</f>
        <v>0</v>
      </c>
      <c r="MWC65" s="1678">
        <f t="shared" ref="MWC65" si="12881">(MWC59-MWC61)*$C$64*$C$65</f>
        <v>0</v>
      </c>
      <c r="MWE65" s="1678">
        <f t="shared" ref="MWE65" si="12882">(MWE59-MWE61)*$C$64*$C$65</f>
        <v>0</v>
      </c>
      <c r="MWG65" s="1678">
        <f t="shared" ref="MWG65" si="12883">(MWG59-MWG61)*$C$64*$C$65</f>
        <v>0</v>
      </c>
      <c r="MWI65" s="1678">
        <f t="shared" ref="MWI65" si="12884">(MWI59-MWI61)*$C$64*$C$65</f>
        <v>0</v>
      </c>
      <c r="MWK65" s="1678">
        <f t="shared" ref="MWK65" si="12885">(MWK59-MWK61)*$C$64*$C$65</f>
        <v>0</v>
      </c>
      <c r="MWM65" s="1678">
        <f t="shared" ref="MWM65" si="12886">(MWM59-MWM61)*$C$64*$C$65</f>
        <v>0</v>
      </c>
      <c r="MWO65" s="1678">
        <f t="shared" ref="MWO65" si="12887">(MWO59-MWO61)*$C$64*$C$65</f>
        <v>0</v>
      </c>
      <c r="MWQ65" s="1678">
        <f t="shared" ref="MWQ65" si="12888">(MWQ59-MWQ61)*$C$64*$C$65</f>
        <v>0</v>
      </c>
      <c r="MWS65" s="1678">
        <f t="shared" ref="MWS65" si="12889">(MWS59-MWS61)*$C$64*$C$65</f>
        <v>0</v>
      </c>
      <c r="MWU65" s="1678">
        <f t="shared" ref="MWU65" si="12890">(MWU59-MWU61)*$C$64*$C$65</f>
        <v>0</v>
      </c>
      <c r="MWW65" s="1678">
        <f t="shared" ref="MWW65" si="12891">(MWW59-MWW61)*$C$64*$C$65</f>
        <v>0</v>
      </c>
      <c r="MWY65" s="1678">
        <f t="shared" ref="MWY65" si="12892">(MWY59-MWY61)*$C$64*$C$65</f>
        <v>0</v>
      </c>
      <c r="MXA65" s="1678">
        <f t="shared" ref="MXA65" si="12893">(MXA59-MXA61)*$C$64*$C$65</f>
        <v>0</v>
      </c>
      <c r="MXC65" s="1678">
        <f t="shared" ref="MXC65" si="12894">(MXC59-MXC61)*$C$64*$C$65</f>
        <v>0</v>
      </c>
      <c r="MXE65" s="1678">
        <f t="shared" ref="MXE65" si="12895">(MXE59-MXE61)*$C$64*$C$65</f>
        <v>0</v>
      </c>
      <c r="MXG65" s="1678">
        <f t="shared" ref="MXG65" si="12896">(MXG59-MXG61)*$C$64*$C$65</f>
        <v>0</v>
      </c>
      <c r="MXI65" s="1678">
        <f t="shared" ref="MXI65" si="12897">(MXI59-MXI61)*$C$64*$C$65</f>
        <v>0</v>
      </c>
      <c r="MXK65" s="1678">
        <f t="shared" ref="MXK65" si="12898">(MXK59-MXK61)*$C$64*$C$65</f>
        <v>0</v>
      </c>
      <c r="MXM65" s="1678">
        <f t="shared" ref="MXM65" si="12899">(MXM59-MXM61)*$C$64*$C$65</f>
        <v>0</v>
      </c>
      <c r="MXO65" s="1678">
        <f t="shared" ref="MXO65" si="12900">(MXO59-MXO61)*$C$64*$C$65</f>
        <v>0</v>
      </c>
      <c r="MXQ65" s="1678">
        <f t="shared" ref="MXQ65" si="12901">(MXQ59-MXQ61)*$C$64*$C$65</f>
        <v>0</v>
      </c>
      <c r="MXS65" s="1678">
        <f t="shared" ref="MXS65" si="12902">(MXS59-MXS61)*$C$64*$C$65</f>
        <v>0</v>
      </c>
      <c r="MXU65" s="1678">
        <f t="shared" ref="MXU65" si="12903">(MXU59-MXU61)*$C$64*$C$65</f>
        <v>0</v>
      </c>
      <c r="MXW65" s="1678">
        <f t="shared" ref="MXW65" si="12904">(MXW59-MXW61)*$C$64*$C$65</f>
        <v>0</v>
      </c>
      <c r="MXY65" s="1678">
        <f t="shared" ref="MXY65" si="12905">(MXY59-MXY61)*$C$64*$C$65</f>
        <v>0</v>
      </c>
      <c r="MYA65" s="1678">
        <f t="shared" ref="MYA65" si="12906">(MYA59-MYA61)*$C$64*$C$65</f>
        <v>0</v>
      </c>
      <c r="MYC65" s="1678">
        <f t="shared" ref="MYC65" si="12907">(MYC59-MYC61)*$C$64*$C$65</f>
        <v>0</v>
      </c>
      <c r="MYE65" s="1678">
        <f t="shared" ref="MYE65" si="12908">(MYE59-MYE61)*$C$64*$C$65</f>
        <v>0</v>
      </c>
      <c r="MYG65" s="1678">
        <f t="shared" ref="MYG65" si="12909">(MYG59-MYG61)*$C$64*$C$65</f>
        <v>0</v>
      </c>
      <c r="MYI65" s="1678">
        <f t="shared" ref="MYI65" si="12910">(MYI59-MYI61)*$C$64*$C$65</f>
        <v>0</v>
      </c>
      <c r="MYK65" s="1678">
        <f t="shared" ref="MYK65" si="12911">(MYK59-MYK61)*$C$64*$C$65</f>
        <v>0</v>
      </c>
      <c r="MYM65" s="1678">
        <f t="shared" ref="MYM65" si="12912">(MYM59-MYM61)*$C$64*$C$65</f>
        <v>0</v>
      </c>
      <c r="MYO65" s="1678">
        <f t="shared" ref="MYO65" si="12913">(MYO59-MYO61)*$C$64*$C$65</f>
        <v>0</v>
      </c>
      <c r="MYQ65" s="1678">
        <f t="shared" ref="MYQ65" si="12914">(MYQ59-MYQ61)*$C$64*$C$65</f>
        <v>0</v>
      </c>
      <c r="MYS65" s="1678">
        <f t="shared" ref="MYS65" si="12915">(MYS59-MYS61)*$C$64*$C$65</f>
        <v>0</v>
      </c>
      <c r="MYU65" s="1678">
        <f t="shared" ref="MYU65" si="12916">(MYU59-MYU61)*$C$64*$C$65</f>
        <v>0</v>
      </c>
      <c r="MYW65" s="1678">
        <f t="shared" ref="MYW65" si="12917">(MYW59-MYW61)*$C$64*$C$65</f>
        <v>0</v>
      </c>
      <c r="MYY65" s="1678">
        <f t="shared" ref="MYY65" si="12918">(MYY59-MYY61)*$C$64*$C$65</f>
        <v>0</v>
      </c>
      <c r="MZA65" s="1678">
        <f t="shared" ref="MZA65" si="12919">(MZA59-MZA61)*$C$64*$C$65</f>
        <v>0</v>
      </c>
      <c r="MZC65" s="1678">
        <f t="shared" ref="MZC65" si="12920">(MZC59-MZC61)*$C$64*$C$65</f>
        <v>0</v>
      </c>
      <c r="MZE65" s="1678">
        <f t="shared" ref="MZE65" si="12921">(MZE59-MZE61)*$C$64*$C$65</f>
        <v>0</v>
      </c>
      <c r="MZG65" s="1678">
        <f t="shared" ref="MZG65" si="12922">(MZG59-MZG61)*$C$64*$C$65</f>
        <v>0</v>
      </c>
      <c r="MZI65" s="1678">
        <f t="shared" ref="MZI65" si="12923">(MZI59-MZI61)*$C$64*$C$65</f>
        <v>0</v>
      </c>
      <c r="MZK65" s="1678">
        <f t="shared" ref="MZK65" si="12924">(MZK59-MZK61)*$C$64*$C$65</f>
        <v>0</v>
      </c>
      <c r="MZM65" s="1678">
        <f t="shared" ref="MZM65" si="12925">(MZM59-MZM61)*$C$64*$C$65</f>
        <v>0</v>
      </c>
      <c r="MZO65" s="1678">
        <f t="shared" ref="MZO65" si="12926">(MZO59-MZO61)*$C$64*$C$65</f>
        <v>0</v>
      </c>
      <c r="MZQ65" s="1678">
        <f t="shared" ref="MZQ65" si="12927">(MZQ59-MZQ61)*$C$64*$C$65</f>
        <v>0</v>
      </c>
      <c r="MZS65" s="1678">
        <f t="shared" ref="MZS65" si="12928">(MZS59-MZS61)*$C$64*$C$65</f>
        <v>0</v>
      </c>
      <c r="MZU65" s="1678">
        <f t="shared" ref="MZU65" si="12929">(MZU59-MZU61)*$C$64*$C$65</f>
        <v>0</v>
      </c>
      <c r="MZW65" s="1678">
        <f t="shared" ref="MZW65" si="12930">(MZW59-MZW61)*$C$64*$C$65</f>
        <v>0</v>
      </c>
      <c r="MZY65" s="1678">
        <f t="shared" ref="MZY65" si="12931">(MZY59-MZY61)*$C$64*$C$65</f>
        <v>0</v>
      </c>
      <c r="NAA65" s="1678">
        <f t="shared" ref="NAA65" si="12932">(NAA59-NAA61)*$C$64*$C$65</f>
        <v>0</v>
      </c>
      <c r="NAC65" s="1678">
        <f t="shared" ref="NAC65" si="12933">(NAC59-NAC61)*$C$64*$C$65</f>
        <v>0</v>
      </c>
      <c r="NAE65" s="1678">
        <f t="shared" ref="NAE65" si="12934">(NAE59-NAE61)*$C$64*$C$65</f>
        <v>0</v>
      </c>
      <c r="NAG65" s="1678">
        <f t="shared" ref="NAG65" si="12935">(NAG59-NAG61)*$C$64*$C$65</f>
        <v>0</v>
      </c>
      <c r="NAI65" s="1678">
        <f t="shared" ref="NAI65" si="12936">(NAI59-NAI61)*$C$64*$C$65</f>
        <v>0</v>
      </c>
      <c r="NAK65" s="1678">
        <f t="shared" ref="NAK65" si="12937">(NAK59-NAK61)*$C$64*$C$65</f>
        <v>0</v>
      </c>
      <c r="NAM65" s="1678">
        <f t="shared" ref="NAM65" si="12938">(NAM59-NAM61)*$C$64*$C$65</f>
        <v>0</v>
      </c>
      <c r="NAO65" s="1678">
        <f t="shared" ref="NAO65" si="12939">(NAO59-NAO61)*$C$64*$C$65</f>
        <v>0</v>
      </c>
      <c r="NAQ65" s="1678">
        <f t="shared" ref="NAQ65" si="12940">(NAQ59-NAQ61)*$C$64*$C$65</f>
        <v>0</v>
      </c>
      <c r="NAS65" s="1678">
        <f t="shared" ref="NAS65" si="12941">(NAS59-NAS61)*$C$64*$C$65</f>
        <v>0</v>
      </c>
      <c r="NAU65" s="1678">
        <f t="shared" ref="NAU65" si="12942">(NAU59-NAU61)*$C$64*$C$65</f>
        <v>0</v>
      </c>
      <c r="NAW65" s="1678">
        <f t="shared" ref="NAW65" si="12943">(NAW59-NAW61)*$C$64*$C$65</f>
        <v>0</v>
      </c>
      <c r="NAY65" s="1678">
        <f t="shared" ref="NAY65" si="12944">(NAY59-NAY61)*$C$64*$C$65</f>
        <v>0</v>
      </c>
      <c r="NBA65" s="1678">
        <f t="shared" ref="NBA65" si="12945">(NBA59-NBA61)*$C$64*$C$65</f>
        <v>0</v>
      </c>
      <c r="NBC65" s="1678">
        <f t="shared" ref="NBC65" si="12946">(NBC59-NBC61)*$C$64*$C$65</f>
        <v>0</v>
      </c>
      <c r="NBE65" s="1678">
        <f t="shared" ref="NBE65" si="12947">(NBE59-NBE61)*$C$64*$C$65</f>
        <v>0</v>
      </c>
      <c r="NBG65" s="1678">
        <f t="shared" ref="NBG65" si="12948">(NBG59-NBG61)*$C$64*$C$65</f>
        <v>0</v>
      </c>
      <c r="NBI65" s="1678">
        <f t="shared" ref="NBI65" si="12949">(NBI59-NBI61)*$C$64*$C$65</f>
        <v>0</v>
      </c>
      <c r="NBK65" s="1678">
        <f t="shared" ref="NBK65" si="12950">(NBK59-NBK61)*$C$64*$C$65</f>
        <v>0</v>
      </c>
      <c r="NBM65" s="1678">
        <f t="shared" ref="NBM65" si="12951">(NBM59-NBM61)*$C$64*$C$65</f>
        <v>0</v>
      </c>
      <c r="NBO65" s="1678">
        <f t="shared" ref="NBO65" si="12952">(NBO59-NBO61)*$C$64*$C$65</f>
        <v>0</v>
      </c>
      <c r="NBQ65" s="1678">
        <f t="shared" ref="NBQ65" si="12953">(NBQ59-NBQ61)*$C$64*$C$65</f>
        <v>0</v>
      </c>
      <c r="NBS65" s="1678">
        <f t="shared" ref="NBS65" si="12954">(NBS59-NBS61)*$C$64*$C$65</f>
        <v>0</v>
      </c>
      <c r="NBU65" s="1678">
        <f t="shared" ref="NBU65" si="12955">(NBU59-NBU61)*$C$64*$C$65</f>
        <v>0</v>
      </c>
      <c r="NBW65" s="1678">
        <f t="shared" ref="NBW65" si="12956">(NBW59-NBW61)*$C$64*$C$65</f>
        <v>0</v>
      </c>
      <c r="NBY65" s="1678">
        <f t="shared" ref="NBY65" si="12957">(NBY59-NBY61)*$C$64*$C$65</f>
        <v>0</v>
      </c>
      <c r="NCA65" s="1678">
        <f t="shared" ref="NCA65" si="12958">(NCA59-NCA61)*$C$64*$C$65</f>
        <v>0</v>
      </c>
      <c r="NCC65" s="1678">
        <f t="shared" ref="NCC65" si="12959">(NCC59-NCC61)*$C$64*$C$65</f>
        <v>0</v>
      </c>
      <c r="NCE65" s="1678">
        <f t="shared" ref="NCE65" si="12960">(NCE59-NCE61)*$C$64*$C$65</f>
        <v>0</v>
      </c>
      <c r="NCG65" s="1678">
        <f t="shared" ref="NCG65" si="12961">(NCG59-NCG61)*$C$64*$C$65</f>
        <v>0</v>
      </c>
      <c r="NCI65" s="1678">
        <f t="shared" ref="NCI65" si="12962">(NCI59-NCI61)*$C$64*$C$65</f>
        <v>0</v>
      </c>
      <c r="NCK65" s="1678">
        <f t="shared" ref="NCK65" si="12963">(NCK59-NCK61)*$C$64*$C$65</f>
        <v>0</v>
      </c>
      <c r="NCM65" s="1678">
        <f t="shared" ref="NCM65" si="12964">(NCM59-NCM61)*$C$64*$C$65</f>
        <v>0</v>
      </c>
      <c r="NCO65" s="1678">
        <f t="shared" ref="NCO65" si="12965">(NCO59-NCO61)*$C$64*$C$65</f>
        <v>0</v>
      </c>
      <c r="NCQ65" s="1678">
        <f t="shared" ref="NCQ65" si="12966">(NCQ59-NCQ61)*$C$64*$C$65</f>
        <v>0</v>
      </c>
      <c r="NCS65" s="1678">
        <f t="shared" ref="NCS65" si="12967">(NCS59-NCS61)*$C$64*$C$65</f>
        <v>0</v>
      </c>
      <c r="NCU65" s="1678">
        <f t="shared" ref="NCU65" si="12968">(NCU59-NCU61)*$C$64*$C$65</f>
        <v>0</v>
      </c>
      <c r="NCW65" s="1678">
        <f t="shared" ref="NCW65" si="12969">(NCW59-NCW61)*$C$64*$C$65</f>
        <v>0</v>
      </c>
      <c r="NCY65" s="1678">
        <f t="shared" ref="NCY65" si="12970">(NCY59-NCY61)*$C$64*$C$65</f>
        <v>0</v>
      </c>
      <c r="NDA65" s="1678">
        <f t="shared" ref="NDA65" si="12971">(NDA59-NDA61)*$C$64*$C$65</f>
        <v>0</v>
      </c>
      <c r="NDC65" s="1678">
        <f t="shared" ref="NDC65" si="12972">(NDC59-NDC61)*$C$64*$C$65</f>
        <v>0</v>
      </c>
      <c r="NDE65" s="1678">
        <f t="shared" ref="NDE65" si="12973">(NDE59-NDE61)*$C$64*$C$65</f>
        <v>0</v>
      </c>
      <c r="NDG65" s="1678">
        <f t="shared" ref="NDG65" si="12974">(NDG59-NDG61)*$C$64*$C$65</f>
        <v>0</v>
      </c>
      <c r="NDI65" s="1678">
        <f t="shared" ref="NDI65" si="12975">(NDI59-NDI61)*$C$64*$C$65</f>
        <v>0</v>
      </c>
      <c r="NDK65" s="1678">
        <f t="shared" ref="NDK65" si="12976">(NDK59-NDK61)*$C$64*$C$65</f>
        <v>0</v>
      </c>
      <c r="NDM65" s="1678">
        <f t="shared" ref="NDM65" si="12977">(NDM59-NDM61)*$C$64*$C$65</f>
        <v>0</v>
      </c>
      <c r="NDO65" s="1678">
        <f t="shared" ref="NDO65" si="12978">(NDO59-NDO61)*$C$64*$C$65</f>
        <v>0</v>
      </c>
      <c r="NDQ65" s="1678">
        <f t="shared" ref="NDQ65" si="12979">(NDQ59-NDQ61)*$C$64*$C$65</f>
        <v>0</v>
      </c>
      <c r="NDS65" s="1678">
        <f t="shared" ref="NDS65" si="12980">(NDS59-NDS61)*$C$64*$C$65</f>
        <v>0</v>
      </c>
      <c r="NDU65" s="1678">
        <f t="shared" ref="NDU65" si="12981">(NDU59-NDU61)*$C$64*$C$65</f>
        <v>0</v>
      </c>
      <c r="NDW65" s="1678">
        <f t="shared" ref="NDW65" si="12982">(NDW59-NDW61)*$C$64*$C$65</f>
        <v>0</v>
      </c>
      <c r="NDY65" s="1678">
        <f t="shared" ref="NDY65" si="12983">(NDY59-NDY61)*$C$64*$C$65</f>
        <v>0</v>
      </c>
      <c r="NEA65" s="1678">
        <f t="shared" ref="NEA65" si="12984">(NEA59-NEA61)*$C$64*$C$65</f>
        <v>0</v>
      </c>
      <c r="NEC65" s="1678">
        <f t="shared" ref="NEC65" si="12985">(NEC59-NEC61)*$C$64*$C$65</f>
        <v>0</v>
      </c>
      <c r="NEE65" s="1678">
        <f t="shared" ref="NEE65" si="12986">(NEE59-NEE61)*$C$64*$C$65</f>
        <v>0</v>
      </c>
      <c r="NEG65" s="1678">
        <f t="shared" ref="NEG65" si="12987">(NEG59-NEG61)*$C$64*$C$65</f>
        <v>0</v>
      </c>
      <c r="NEI65" s="1678">
        <f t="shared" ref="NEI65" si="12988">(NEI59-NEI61)*$C$64*$C$65</f>
        <v>0</v>
      </c>
      <c r="NEK65" s="1678">
        <f t="shared" ref="NEK65" si="12989">(NEK59-NEK61)*$C$64*$C$65</f>
        <v>0</v>
      </c>
      <c r="NEM65" s="1678">
        <f t="shared" ref="NEM65" si="12990">(NEM59-NEM61)*$C$64*$C$65</f>
        <v>0</v>
      </c>
      <c r="NEO65" s="1678">
        <f t="shared" ref="NEO65" si="12991">(NEO59-NEO61)*$C$64*$C$65</f>
        <v>0</v>
      </c>
      <c r="NEQ65" s="1678">
        <f t="shared" ref="NEQ65" si="12992">(NEQ59-NEQ61)*$C$64*$C$65</f>
        <v>0</v>
      </c>
      <c r="NES65" s="1678">
        <f t="shared" ref="NES65" si="12993">(NES59-NES61)*$C$64*$C$65</f>
        <v>0</v>
      </c>
      <c r="NEU65" s="1678">
        <f t="shared" ref="NEU65" si="12994">(NEU59-NEU61)*$C$64*$C$65</f>
        <v>0</v>
      </c>
      <c r="NEW65" s="1678">
        <f t="shared" ref="NEW65" si="12995">(NEW59-NEW61)*$C$64*$C$65</f>
        <v>0</v>
      </c>
      <c r="NEY65" s="1678">
        <f t="shared" ref="NEY65" si="12996">(NEY59-NEY61)*$C$64*$C$65</f>
        <v>0</v>
      </c>
      <c r="NFA65" s="1678">
        <f t="shared" ref="NFA65" si="12997">(NFA59-NFA61)*$C$64*$C$65</f>
        <v>0</v>
      </c>
      <c r="NFC65" s="1678">
        <f t="shared" ref="NFC65" si="12998">(NFC59-NFC61)*$C$64*$C$65</f>
        <v>0</v>
      </c>
      <c r="NFE65" s="1678">
        <f t="shared" ref="NFE65" si="12999">(NFE59-NFE61)*$C$64*$C$65</f>
        <v>0</v>
      </c>
      <c r="NFG65" s="1678">
        <f t="shared" ref="NFG65" si="13000">(NFG59-NFG61)*$C$64*$C$65</f>
        <v>0</v>
      </c>
      <c r="NFI65" s="1678">
        <f t="shared" ref="NFI65" si="13001">(NFI59-NFI61)*$C$64*$C$65</f>
        <v>0</v>
      </c>
      <c r="NFK65" s="1678">
        <f t="shared" ref="NFK65" si="13002">(NFK59-NFK61)*$C$64*$C$65</f>
        <v>0</v>
      </c>
      <c r="NFM65" s="1678">
        <f t="shared" ref="NFM65" si="13003">(NFM59-NFM61)*$C$64*$C$65</f>
        <v>0</v>
      </c>
      <c r="NFO65" s="1678">
        <f t="shared" ref="NFO65" si="13004">(NFO59-NFO61)*$C$64*$C$65</f>
        <v>0</v>
      </c>
      <c r="NFQ65" s="1678">
        <f t="shared" ref="NFQ65" si="13005">(NFQ59-NFQ61)*$C$64*$C$65</f>
        <v>0</v>
      </c>
      <c r="NFS65" s="1678">
        <f t="shared" ref="NFS65" si="13006">(NFS59-NFS61)*$C$64*$C$65</f>
        <v>0</v>
      </c>
      <c r="NFU65" s="1678">
        <f t="shared" ref="NFU65" si="13007">(NFU59-NFU61)*$C$64*$C$65</f>
        <v>0</v>
      </c>
      <c r="NFW65" s="1678">
        <f t="shared" ref="NFW65" si="13008">(NFW59-NFW61)*$C$64*$C$65</f>
        <v>0</v>
      </c>
      <c r="NFY65" s="1678">
        <f t="shared" ref="NFY65" si="13009">(NFY59-NFY61)*$C$64*$C$65</f>
        <v>0</v>
      </c>
      <c r="NGA65" s="1678">
        <f t="shared" ref="NGA65" si="13010">(NGA59-NGA61)*$C$64*$C$65</f>
        <v>0</v>
      </c>
      <c r="NGC65" s="1678">
        <f t="shared" ref="NGC65" si="13011">(NGC59-NGC61)*$C$64*$C$65</f>
        <v>0</v>
      </c>
      <c r="NGE65" s="1678">
        <f t="shared" ref="NGE65" si="13012">(NGE59-NGE61)*$C$64*$C$65</f>
        <v>0</v>
      </c>
      <c r="NGG65" s="1678">
        <f t="shared" ref="NGG65" si="13013">(NGG59-NGG61)*$C$64*$C$65</f>
        <v>0</v>
      </c>
      <c r="NGI65" s="1678">
        <f t="shared" ref="NGI65" si="13014">(NGI59-NGI61)*$C$64*$C$65</f>
        <v>0</v>
      </c>
      <c r="NGK65" s="1678">
        <f t="shared" ref="NGK65" si="13015">(NGK59-NGK61)*$C$64*$C$65</f>
        <v>0</v>
      </c>
      <c r="NGM65" s="1678">
        <f t="shared" ref="NGM65" si="13016">(NGM59-NGM61)*$C$64*$C$65</f>
        <v>0</v>
      </c>
      <c r="NGO65" s="1678">
        <f t="shared" ref="NGO65" si="13017">(NGO59-NGO61)*$C$64*$C$65</f>
        <v>0</v>
      </c>
      <c r="NGQ65" s="1678">
        <f t="shared" ref="NGQ65" si="13018">(NGQ59-NGQ61)*$C$64*$C$65</f>
        <v>0</v>
      </c>
      <c r="NGS65" s="1678">
        <f t="shared" ref="NGS65" si="13019">(NGS59-NGS61)*$C$64*$C$65</f>
        <v>0</v>
      </c>
      <c r="NGU65" s="1678">
        <f t="shared" ref="NGU65" si="13020">(NGU59-NGU61)*$C$64*$C$65</f>
        <v>0</v>
      </c>
      <c r="NGW65" s="1678">
        <f t="shared" ref="NGW65" si="13021">(NGW59-NGW61)*$C$64*$C$65</f>
        <v>0</v>
      </c>
      <c r="NGY65" s="1678">
        <f t="shared" ref="NGY65" si="13022">(NGY59-NGY61)*$C$64*$C$65</f>
        <v>0</v>
      </c>
      <c r="NHA65" s="1678">
        <f t="shared" ref="NHA65" si="13023">(NHA59-NHA61)*$C$64*$C$65</f>
        <v>0</v>
      </c>
      <c r="NHC65" s="1678">
        <f t="shared" ref="NHC65" si="13024">(NHC59-NHC61)*$C$64*$C$65</f>
        <v>0</v>
      </c>
      <c r="NHE65" s="1678">
        <f t="shared" ref="NHE65" si="13025">(NHE59-NHE61)*$C$64*$C$65</f>
        <v>0</v>
      </c>
      <c r="NHG65" s="1678">
        <f t="shared" ref="NHG65" si="13026">(NHG59-NHG61)*$C$64*$C$65</f>
        <v>0</v>
      </c>
      <c r="NHI65" s="1678">
        <f t="shared" ref="NHI65" si="13027">(NHI59-NHI61)*$C$64*$C$65</f>
        <v>0</v>
      </c>
      <c r="NHK65" s="1678">
        <f t="shared" ref="NHK65" si="13028">(NHK59-NHK61)*$C$64*$C$65</f>
        <v>0</v>
      </c>
      <c r="NHM65" s="1678">
        <f t="shared" ref="NHM65" si="13029">(NHM59-NHM61)*$C$64*$C$65</f>
        <v>0</v>
      </c>
      <c r="NHO65" s="1678">
        <f t="shared" ref="NHO65" si="13030">(NHO59-NHO61)*$C$64*$C$65</f>
        <v>0</v>
      </c>
      <c r="NHQ65" s="1678">
        <f t="shared" ref="NHQ65" si="13031">(NHQ59-NHQ61)*$C$64*$C$65</f>
        <v>0</v>
      </c>
      <c r="NHS65" s="1678">
        <f t="shared" ref="NHS65" si="13032">(NHS59-NHS61)*$C$64*$C$65</f>
        <v>0</v>
      </c>
      <c r="NHU65" s="1678">
        <f t="shared" ref="NHU65" si="13033">(NHU59-NHU61)*$C$64*$C$65</f>
        <v>0</v>
      </c>
      <c r="NHW65" s="1678">
        <f t="shared" ref="NHW65" si="13034">(NHW59-NHW61)*$C$64*$C$65</f>
        <v>0</v>
      </c>
      <c r="NHY65" s="1678">
        <f t="shared" ref="NHY65" si="13035">(NHY59-NHY61)*$C$64*$C$65</f>
        <v>0</v>
      </c>
      <c r="NIA65" s="1678">
        <f t="shared" ref="NIA65" si="13036">(NIA59-NIA61)*$C$64*$C$65</f>
        <v>0</v>
      </c>
      <c r="NIC65" s="1678">
        <f t="shared" ref="NIC65" si="13037">(NIC59-NIC61)*$C$64*$C$65</f>
        <v>0</v>
      </c>
      <c r="NIE65" s="1678">
        <f t="shared" ref="NIE65" si="13038">(NIE59-NIE61)*$C$64*$C$65</f>
        <v>0</v>
      </c>
      <c r="NIG65" s="1678">
        <f t="shared" ref="NIG65" si="13039">(NIG59-NIG61)*$C$64*$C$65</f>
        <v>0</v>
      </c>
      <c r="NII65" s="1678">
        <f t="shared" ref="NII65" si="13040">(NII59-NII61)*$C$64*$C$65</f>
        <v>0</v>
      </c>
      <c r="NIK65" s="1678">
        <f t="shared" ref="NIK65" si="13041">(NIK59-NIK61)*$C$64*$C$65</f>
        <v>0</v>
      </c>
      <c r="NIM65" s="1678">
        <f t="shared" ref="NIM65" si="13042">(NIM59-NIM61)*$C$64*$C$65</f>
        <v>0</v>
      </c>
      <c r="NIO65" s="1678">
        <f t="shared" ref="NIO65" si="13043">(NIO59-NIO61)*$C$64*$C$65</f>
        <v>0</v>
      </c>
      <c r="NIQ65" s="1678">
        <f t="shared" ref="NIQ65" si="13044">(NIQ59-NIQ61)*$C$64*$C$65</f>
        <v>0</v>
      </c>
      <c r="NIS65" s="1678">
        <f t="shared" ref="NIS65" si="13045">(NIS59-NIS61)*$C$64*$C$65</f>
        <v>0</v>
      </c>
      <c r="NIU65" s="1678">
        <f t="shared" ref="NIU65" si="13046">(NIU59-NIU61)*$C$64*$C$65</f>
        <v>0</v>
      </c>
      <c r="NIW65" s="1678">
        <f t="shared" ref="NIW65" si="13047">(NIW59-NIW61)*$C$64*$C$65</f>
        <v>0</v>
      </c>
      <c r="NIY65" s="1678">
        <f t="shared" ref="NIY65" si="13048">(NIY59-NIY61)*$C$64*$C$65</f>
        <v>0</v>
      </c>
      <c r="NJA65" s="1678">
        <f t="shared" ref="NJA65" si="13049">(NJA59-NJA61)*$C$64*$C$65</f>
        <v>0</v>
      </c>
      <c r="NJC65" s="1678">
        <f t="shared" ref="NJC65" si="13050">(NJC59-NJC61)*$C$64*$C$65</f>
        <v>0</v>
      </c>
      <c r="NJE65" s="1678">
        <f t="shared" ref="NJE65" si="13051">(NJE59-NJE61)*$C$64*$C$65</f>
        <v>0</v>
      </c>
      <c r="NJG65" s="1678">
        <f t="shared" ref="NJG65" si="13052">(NJG59-NJG61)*$C$64*$C$65</f>
        <v>0</v>
      </c>
      <c r="NJI65" s="1678">
        <f t="shared" ref="NJI65" si="13053">(NJI59-NJI61)*$C$64*$C$65</f>
        <v>0</v>
      </c>
      <c r="NJK65" s="1678">
        <f t="shared" ref="NJK65" si="13054">(NJK59-NJK61)*$C$64*$C$65</f>
        <v>0</v>
      </c>
      <c r="NJM65" s="1678">
        <f t="shared" ref="NJM65" si="13055">(NJM59-NJM61)*$C$64*$C$65</f>
        <v>0</v>
      </c>
      <c r="NJO65" s="1678">
        <f t="shared" ref="NJO65" si="13056">(NJO59-NJO61)*$C$64*$C$65</f>
        <v>0</v>
      </c>
      <c r="NJQ65" s="1678">
        <f t="shared" ref="NJQ65" si="13057">(NJQ59-NJQ61)*$C$64*$C$65</f>
        <v>0</v>
      </c>
      <c r="NJS65" s="1678">
        <f t="shared" ref="NJS65" si="13058">(NJS59-NJS61)*$C$64*$C$65</f>
        <v>0</v>
      </c>
      <c r="NJU65" s="1678">
        <f t="shared" ref="NJU65" si="13059">(NJU59-NJU61)*$C$64*$C$65</f>
        <v>0</v>
      </c>
      <c r="NJW65" s="1678">
        <f t="shared" ref="NJW65" si="13060">(NJW59-NJW61)*$C$64*$C$65</f>
        <v>0</v>
      </c>
      <c r="NJY65" s="1678">
        <f t="shared" ref="NJY65" si="13061">(NJY59-NJY61)*$C$64*$C$65</f>
        <v>0</v>
      </c>
      <c r="NKA65" s="1678">
        <f t="shared" ref="NKA65" si="13062">(NKA59-NKA61)*$C$64*$C$65</f>
        <v>0</v>
      </c>
      <c r="NKC65" s="1678">
        <f t="shared" ref="NKC65" si="13063">(NKC59-NKC61)*$C$64*$C$65</f>
        <v>0</v>
      </c>
      <c r="NKE65" s="1678">
        <f t="shared" ref="NKE65" si="13064">(NKE59-NKE61)*$C$64*$C$65</f>
        <v>0</v>
      </c>
      <c r="NKG65" s="1678">
        <f t="shared" ref="NKG65" si="13065">(NKG59-NKG61)*$C$64*$C$65</f>
        <v>0</v>
      </c>
      <c r="NKI65" s="1678">
        <f t="shared" ref="NKI65" si="13066">(NKI59-NKI61)*$C$64*$C$65</f>
        <v>0</v>
      </c>
      <c r="NKK65" s="1678">
        <f t="shared" ref="NKK65" si="13067">(NKK59-NKK61)*$C$64*$C$65</f>
        <v>0</v>
      </c>
      <c r="NKM65" s="1678">
        <f t="shared" ref="NKM65" si="13068">(NKM59-NKM61)*$C$64*$C$65</f>
        <v>0</v>
      </c>
      <c r="NKO65" s="1678">
        <f t="shared" ref="NKO65" si="13069">(NKO59-NKO61)*$C$64*$C$65</f>
        <v>0</v>
      </c>
      <c r="NKQ65" s="1678">
        <f t="shared" ref="NKQ65" si="13070">(NKQ59-NKQ61)*$C$64*$C$65</f>
        <v>0</v>
      </c>
      <c r="NKS65" s="1678">
        <f t="shared" ref="NKS65" si="13071">(NKS59-NKS61)*$C$64*$C$65</f>
        <v>0</v>
      </c>
      <c r="NKU65" s="1678">
        <f t="shared" ref="NKU65" si="13072">(NKU59-NKU61)*$C$64*$C$65</f>
        <v>0</v>
      </c>
      <c r="NKW65" s="1678">
        <f t="shared" ref="NKW65" si="13073">(NKW59-NKW61)*$C$64*$C$65</f>
        <v>0</v>
      </c>
      <c r="NKY65" s="1678">
        <f t="shared" ref="NKY65" si="13074">(NKY59-NKY61)*$C$64*$C$65</f>
        <v>0</v>
      </c>
      <c r="NLA65" s="1678">
        <f t="shared" ref="NLA65" si="13075">(NLA59-NLA61)*$C$64*$C$65</f>
        <v>0</v>
      </c>
      <c r="NLC65" s="1678">
        <f t="shared" ref="NLC65" si="13076">(NLC59-NLC61)*$C$64*$C$65</f>
        <v>0</v>
      </c>
      <c r="NLE65" s="1678">
        <f t="shared" ref="NLE65" si="13077">(NLE59-NLE61)*$C$64*$C$65</f>
        <v>0</v>
      </c>
      <c r="NLG65" s="1678">
        <f t="shared" ref="NLG65" si="13078">(NLG59-NLG61)*$C$64*$C$65</f>
        <v>0</v>
      </c>
      <c r="NLI65" s="1678">
        <f t="shared" ref="NLI65" si="13079">(NLI59-NLI61)*$C$64*$C$65</f>
        <v>0</v>
      </c>
      <c r="NLK65" s="1678">
        <f t="shared" ref="NLK65" si="13080">(NLK59-NLK61)*$C$64*$C$65</f>
        <v>0</v>
      </c>
      <c r="NLM65" s="1678">
        <f t="shared" ref="NLM65" si="13081">(NLM59-NLM61)*$C$64*$C$65</f>
        <v>0</v>
      </c>
      <c r="NLO65" s="1678">
        <f t="shared" ref="NLO65" si="13082">(NLO59-NLO61)*$C$64*$C$65</f>
        <v>0</v>
      </c>
      <c r="NLQ65" s="1678">
        <f t="shared" ref="NLQ65" si="13083">(NLQ59-NLQ61)*$C$64*$C$65</f>
        <v>0</v>
      </c>
      <c r="NLS65" s="1678">
        <f t="shared" ref="NLS65" si="13084">(NLS59-NLS61)*$C$64*$C$65</f>
        <v>0</v>
      </c>
      <c r="NLU65" s="1678">
        <f t="shared" ref="NLU65" si="13085">(NLU59-NLU61)*$C$64*$C$65</f>
        <v>0</v>
      </c>
      <c r="NLW65" s="1678">
        <f t="shared" ref="NLW65" si="13086">(NLW59-NLW61)*$C$64*$C$65</f>
        <v>0</v>
      </c>
      <c r="NLY65" s="1678">
        <f t="shared" ref="NLY65" si="13087">(NLY59-NLY61)*$C$64*$C$65</f>
        <v>0</v>
      </c>
      <c r="NMA65" s="1678">
        <f t="shared" ref="NMA65" si="13088">(NMA59-NMA61)*$C$64*$C$65</f>
        <v>0</v>
      </c>
      <c r="NMC65" s="1678">
        <f t="shared" ref="NMC65" si="13089">(NMC59-NMC61)*$C$64*$C$65</f>
        <v>0</v>
      </c>
      <c r="NME65" s="1678">
        <f t="shared" ref="NME65" si="13090">(NME59-NME61)*$C$64*$C$65</f>
        <v>0</v>
      </c>
      <c r="NMG65" s="1678">
        <f t="shared" ref="NMG65" si="13091">(NMG59-NMG61)*$C$64*$C$65</f>
        <v>0</v>
      </c>
      <c r="NMI65" s="1678">
        <f t="shared" ref="NMI65" si="13092">(NMI59-NMI61)*$C$64*$C$65</f>
        <v>0</v>
      </c>
      <c r="NMK65" s="1678">
        <f t="shared" ref="NMK65" si="13093">(NMK59-NMK61)*$C$64*$C$65</f>
        <v>0</v>
      </c>
      <c r="NMM65" s="1678">
        <f t="shared" ref="NMM65" si="13094">(NMM59-NMM61)*$C$64*$C$65</f>
        <v>0</v>
      </c>
      <c r="NMO65" s="1678">
        <f t="shared" ref="NMO65" si="13095">(NMO59-NMO61)*$C$64*$C$65</f>
        <v>0</v>
      </c>
      <c r="NMQ65" s="1678">
        <f t="shared" ref="NMQ65" si="13096">(NMQ59-NMQ61)*$C$64*$C$65</f>
        <v>0</v>
      </c>
      <c r="NMS65" s="1678">
        <f t="shared" ref="NMS65" si="13097">(NMS59-NMS61)*$C$64*$C$65</f>
        <v>0</v>
      </c>
      <c r="NMU65" s="1678">
        <f t="shared" ref="NMU65" si="13098">(NMU59-NMU61)*$C$64*$C$65</f>
        <v>0</v>
      </c>
      <c r="NMW65" s="1678">
        <f t="shared" ref="NMW65" si="13099">(NMW59-NMW61)*$C$64*$C$65</f>
        <v>0</v>
      </c>
      <c r="NMY65" s="1678">
        <f t="shared" ref="NMY65" si="13100">(NMY59-NMY61)*$C$64*$C$65</f>
        <v>0</v>
      </c>
      <c r="NNA65" s="1678">
        <f t="shared" ref="NNA65" si="13101">(NNA59-NNA61)*$C$64*$C$65</f>
        <v>0</v>
      </c>
      <c r="NNC65" s="1678">
        <f t="shared" ref="NNC65" si="13102">(NNC59-NNC61)*$C$64*$C$65</f>
        <v>0</v>
      </c>
      <c r="NNE65" s="1678">
        <f t="shared" ref="NNE65" si="13103">(NNE59-NNE61)*$C$64*$C$65</f>
        <v>0</v>
      </c>
      <c r="NNG65" s="1678">
        <f t="shared" ref="NNG65" si="13104">(NNG59-NNG61)*$C$64*$C$65</f>
        <v>0</v>
      </c>
      <c r="NNI65" s="1678">
        <f t="shared" ref="NNI65" si="13105">(NNI59-NNI61)*$C$64*$C$65</f>
        <v>0</v>
      </c>
      <c r="NNK65" s="1678">
        <f t="shared" ref="NNK65" si="13106">(NNK59-NNK61)*$C$64*$C$65</f>
        <v>0</v>
      </c>
      <c r="NNM65" s="1678">
        <f t="shared" ref="NNM65" si="13107">(NNM59-NNM61)*$C$64*$C$65</f>
        <v>0</v>
      </c>
      <c r="NNO65" s="1678">
        <f t="shared" ref="NNO65" si="13108">(NNO59-NNO61)*$C$64*$C$65</f>
        <v>0</v>
      </c>
      <c r="NNQ65" s="1678">
        <f t="shared" ref="NNQ65" si="13109">(NNQ59-NNQ61)*$C$64*$C$65</f>
        <v>0</v>
      </c>
      <c r="NNS65" s="1678">
        <f t="shared" ref="NNS65" si="13110">(NNS59-NNS61)*$C$64*$C$65</f>
        <v>0</v>
      </c>
      <c r="NNU65" s="1678">
        <f t="shared" ref="NNU65" si="13111">(NNU59-NNU61)*$C$64*$C$65</f>
        <v>0</v>
      </c>
      <c r="NNW65" s="1678">
        <f t="shared" ref="NNW65" si="13112">(NNW59-NNW61)*$C$64*$C$65</f>
        <v>0</v>
      </c>
      <c r="NNY65" s="1678">
        <f t="shared" ref="NNY65" si="13113">(NNY59-NNY61)*$C$64*$C$65</f>
        <v>0</v>
      </c>
      <c r="NOA65" s="1678">
        <f t="shared" ref="NOA65" si="13114">(NOA59-NOA61)*$C$64*$C$65</f>
        <v>0</v>
      </c>
      <c r="NOC65" s="1678">
        <f t="shared" ref="NOC65" si="13115">(NOC59-NOC61)*$C$64*$C$65</f>
        <v>0</v>
      </c>
      <c r="NOE65" s="1678">
        <f t="shared" ref="NOE65" si="13116">(NOE59-NOE61)*$C$64*$C$65</f>
        <v>0</v>
      </c>
      <c r="NOG65" s="1678">
        <f t="shared" ref="NOG65" si="13117">(NOG59-NOG61)*$C$64*$C$65</f>
        <v>0</v>
      </c>
      <c r="NOI65" s="1678">
        <f t="shared" ref="NOI65" si="13118">(NOI59-NOI61)*$C$64*$C$65</f>
        <v>0</v>
      </c>
      <c r="NOK65" s="1678">
        <f t="shared" ref="NOK65" si="13119">(NOK59-NOK61)*$C$64*$C$65</f>
        <v>0</v>
      </c>
      <c r="NOM65" s="1678">
        <f t="shared" ref="NOM65" si="13120">(NOM59-NOM61)*$C$64*$C$65</f>
        <v>0</v>
      </c>
      <c r="NOO65" s="1678">
        <f t="shared" ref="NOO65" si="13121">(NOO59-NOO61)*$C$64*$C$65</f>
        <v>0</v>
      </c>
      <c r="NOQ65" s="1678">
        <f t="shared" ref="NOQ65" si="13122">(NOQ59-NOQ61)*$C$64*$C$65</f>
        <v>0</v>
      </c>
      <c r="NOS65" s="1678">
        <f t="shared" ref="NOS65" si="13123">(NOS59-NOS61)*$C$64*$C$65</f>
        <v>0</v>
      </c>
      <c r="NOU65" s="1678">
        <f t="shared" ref="NOU65" si="13124">(NOU59-NOU61)*$C$64*$C$65</f>
        <v>0</v>
      </c>
      <c r="NOW65" s="1678">
        <f t="shared" ref="NOW65" si="13125">(NOW59-NOW61)*$C$64*$C$65</f>
        <v>0</v>
      </c>
      <c r="NOY65" s="1678">
        <f t="shared" ref="NOY65" si="13126">(NOY59-NOY61)*$C$64*$C$65</f>
        <v>0</v>
      </c>
      <c r="NPA65" s="1678">
        <f t="shared" ref="NPA65" si="13127">(NPA59-NPA61)*$C$64*$C$65</f>
        <v>0</v>
      </c>
      <c r="NPC65" s="1678">
        <f t="shared" ref="NPC65" si="13128">(NPC59-NPC61)*$C$64*$C$65</f>
        <v>0</v>
      </c>
      <c r="NPE65" s="1678">
        <f t="shared" ref="NPE65" si="13129">(NPE59-NPE61)*$C$64*$C$65</f>
        <v>0</v>
      </c>
      <c r="NPG65" s="1678">
        <f t="shared" ref="NPG65" si="13130">(NPG59-NPG61)*$C$64*$C$65</f>
        <v>0</v>
      </c>
      <c r="NPI65" s="1678">
        <f t="shared" ref="NPI65" si="13131">(NPI59-NPI61)*$C$64*$C$65</f>
        <v>0</v>
      </c>
      <c r="NPK65" s="1678">
        <f t="shared" ref="NPK65" si="13132">(NPK59-NPK61)*$C$64*$C$65</f>
        <v>0</v>
      </c>
      <c r="NPM65" s="1678">
        <f t="shared" ref="NPM65" si="13133">(NPM59-NPM61)*$C$64*$C$65</f>
        <v>0</v>
      </c>
      <c r="NPO65" s="1678">
        <f t="shared" ref="NPO65" si="13134">(NPO59-NPO61)*$C$64*$C$65</f>
        <v>0</v>
      </c>
      <c r="NPQ65" s="1678">
        <f t="shared" ref="NPQ65" si="13135">(NPQ59-NPQ61)*$C$64*$C$65</f>
        <v>0</v>
      </c>
      <c r="NPS65" s="1678">
        <f t="shared" ref="NPS65" si="13136">(NPS59-NPS61)*$C$64*$C$65</f>
        <v>0</v>
      </c>
      <c r="NPU65" s="1678">
        <f t="shared" ref="NPU65" si="13137">(NPU59-NPU61)*$C$64*$C$65</f>
        <v>0</v>
      </c>
      <c r="NPW65" s="1678">
        <f t="shared" ref="NPW65" si="13138">(NPW59-NPW61)*$C$64*$C$65</f>
        <v>0</v>
      </c>
      <c r="NPY65" s="1678">
        <f t="shared" ref="NPY65" si="13139">(NPY59-NPY61)*$C$64*$C$65</f>
        <v>0</v>
      </c>
      <c r="NQA65" s="1678">
        <f t="shared" ref="NQA65" si="13140">(NQA59-NQA61)*$C$64*$C$65</f>
        <v>0</v>
      </c>
      <c r="NQC65" s="1678">
        <f t="shared" ref="NQC65" si="13141">(NQC59-NQC61)*$C$64*$C$65</f>
        <v>0</v>
      </c>
      <c r="NQE65" s="1678">
        <f t="shared" ref="NQE65" si="13142">(NQE59-NQE61)*$C$64*$C$65</f>
        <v>0</v>
      </c>
      <c r="NQG65" s="1678">
        <f t="shared" ref="NQG65" si="13143">(NQG59-NQG61)*$C$64*$C$65</f>
        <v>0</v>
      </c>
      <c r="NQI65" s="1678">
        <f t="shared" ref="NQI65" si="13144">(NQI59-NQI61)*$C$64*$C$65</f>
        <v>0</v>
      </c>
      <c r="NQK65" s="1678">
        <f t="shared" ref="NQK65" si="13145">(NQK59-NQK61)*$C$64*$C$65</f>
        <v>0</v>
      </c>
      <c r="NQM65" s="1678">
        <f t="shared" ref="NQM65" si="13146">(NQM59-NQM61)*$C$64*$C$65</f>
        <v>0</v>
      </c>
      <c r="NQO65" s="1678">
        <f t="shared" ref="NQO65" si="13147">(NQO59-NQO61)*$C$64*$C$65</f>
        <v>0</v>
      </c>
      <c r="NQQ65" s="1678">
        <f t="shared" ref="NQQ65" si="13148">(NQQ59-NQQ61)*$C$64*$C$65</f>
        <v>0</v>
      </c>
      <c r="NQS65" s="1678">
        <f t="shared" ref="NQS65" si="13149">(NQS59-NQS61)*$C$64*$C$65</f>
        <v>0</v>
      </c>
      <c r="NQU65" s="1678">
        <f t="shared" ref="NQU65" si="13150">(NQU59-NQU61)*$C$64*$C$65</f>
        <v>0</v>
      </c>
      <c r="NQW65" s="1678">
        <f t="shared" ref="NQW65" si="13151">(NQW59-NQW61)*$C$64*$C$65</f>
        <v>0</v>
      </c>
      <c r="NQY65" s="1678">
        <f t="shared" ref="NQY65" si="13152">(NQY59-NQY61)*$C$64*$C$65</f>
        <v>0</v>
      </c>
      <c r="NRA65" s="1678">
        <f t="shared" ref="NRA65" si="13153">(NRA59-NRA61)*$C$64*$C$65</f>
        <v>0</v>
      </c>
      <c r="NRC65" s="1678">
        <f t="shared" ref="NRC65" si="13154">(NRC59-NRC61)*$C$64*$C$65</f>
        <v>0</v>
      </c>
      <c r="NRE65" s="1678">
        <f t="shared" ref="NRE65" si="13155">(NRE59-NRE61)*$C$64*$C$65</f>
        <v>0</v>
      </c>
      <c r="NRG65" s="1678">
        <f t="shared" ref="NRG65" si="13156">(NRG59-NRG61)*$C$64*$C$65</f>
        <v>0</v>
      </c>
      <c r="NRI65" s="1678">
        <f t="shared" ref="NRI65" si="13157">(NRI59-NRI61)*$C$64*$C$65</f>
        <v>0</v>
      </c>
      <c r="NRK65" s="1678">
        <f t="shared" ref="NRK65" si="13158">(NRK59-NRK61)*$C$64*$C$65</f>
        <v>0</v>
      </c>
      <c r="NRM65" s="1678">
        <f t="shared" ref="NRM65" si="13159">(NRM59-NRM61)*$C$64*$C$65</f>
        <v>0</v>
      </c>
      <c r="NRO65" s="1678">
        <f t="shared" ref="NRO65" si="13160">(NRO59-NRO61)*$C$64*$C$65</f>
        <v>0</v>
      </c>
      <c r="NRQ65" s="1678">
        <f t="shared" ref="NRQ65" si="13161">(NRQ59-NRQ61)*$C$64*$C$65</f>
        <v>0</v>
      </c>
      <c r="NRS65" s="1678">
        <f t="shared" ref="NRS65" si="13162">(NRS59-NRS61)*$C$64*$C$65</f>
        <v>0</v>
      </c>
      <c r="NRU65" s="1678">
        <f t="shared" ref="NRU65" si="13163">(NRU59-NRU61)*$C$64*$C$65</f>
        <v>0</v>
      </c>
      <c r="NRW65" s="1678">
        <f t="shared" ref="NRW65" si="13164">(NRW59-NRW61)*$C$64*$C$65</f>
        <v>0</v>
      </c>
      <c r="NRY65" s="1678">
        <f t="shared" ref="NRY65" si="13165">(NRY59-NRY61)*$C$64*$C$65</f>
        <v>0</v>
      </c>
      <c r="NSA65" s="1678">
        <f t="shared" ref="NSA65" si="13166">(NSA59-NSA61)*$C$64*$C$65</f>
        <v>0</v>
      </c>
      <c r="NSC65" s="1678">
        <f t="shared" ref="NSC65" si="13167">(NSC59-NSC61)*$C$64*$C$65</f>
        <v>0</v>
      </c>
      <c r="NSE65" s="1678">
        <f t="shared" ref="NSE65" si="13168">(NSE59-NSE61)*$C$64*$C$65</f>
        <v>0</v>
      </c>
      <c r="NSG65" s="1678">
        <f t="shared" ref="NSG65" si="13169">(NSG59-NSG61)*$C$64*$C$65</f>
        <v>0</v>
      </c>
      <c r="NSI65" s="1678">
        <f t="shared" ref="NSI65" si="13170">(NSI59-NSI61)*$C$64*$C$65</f>
        <v>0</v>
      </c>
      <c r="NSK65" s="1678">
        <f t="shared" ref="NSK65" si="13171">(NSK59-NSK61)*$C$64*$C$65</f>
        <v>0</v>
      </c>
      <c r="NSM65" s="1678">
        <f t="shared" ref="NSM65" si="13172">(NSM59-NSM61)*$C$64*$C$65</f>
        <v>0</v>
      </c>
      <c r="NSO65" s="1678">
        <f t="shared" ref="NSO65" si="13173">(NSO59-NSO61)*$C$64*$C$65</f>
        <v>0</v>
      </c>
      <c r="NSQ65" s="1678">
        <f t="shared" ref="NSQ65" si="13174">(NSQ59-NSQ61)*$C$64*$C$65</f>
        <v>0</v>
      </c>
      <c r="NSS65" s="1678">
        <f t="shared" ref="NSS65" si="13175">(NSS59-NSS61)*$C$64*$C$65</f>
        <v>0</v>
      </c>
      <c r="NSU65" s="1678">
        <f t="shared" ref="NSU65" si="13176">(NSU59-NSU61)*$C$64*$C$65</f>
        <v>0</v>
      </c>
      <c r="NSW65" s="1678">
        <f t="shared" ref="NSW65" si="13177">(NSW59-NSW61)*$C$64*$C$65</f>
        <v>0</v>
      </c>
      <c r="NSY65" s="1678">
        <f t="shared" ref="NSY65" si="13178">(NSY59-NSY61)*$C$64*$C$65</f>
        <v>0</v>
      </c>
      <c r="NTA65" s="1678">
        <f t="shared" ref="NTA65" si="13179">(NTA59-NTA61)*$C$64*$C$65</f>
        <v>0</v>
      </c>
      <c r="NTC65" s="1678">
        <f t="shared" ref="NTC65" si="13180">(NTC59-NTC61)*$C$64*$C$65</f>
        <v>0</v>
      </c>
      <c r="NTE65" s="1678">
        <f t="shared" ref="NTE65" si="13181">(NTE59-NTE61)*$C$64*$C$65</f>
        <v>0</v>
      </c>
      <c r="NTG65" s="1678">
        <f t="shared" ref="NTG65" si="13182">(NTG59-NTG61)*$C$64*$C$65</f>
        <v>0</v>
      </c>
      <c r="NTI65" s="1678">
        <f t="shared" ref="NTI65" si="13183">(NTI59-NTI61)*$C$64*$C$65</f>
        <v>0</v>
      </c>
      <c r="NTK65" s="1678">
        <f t="shared" ref="NTK65" si="13184">(NTK59-NTK61)*$C$64*$C$65</f>
        <v>0</v>
      </c>
      <c r="NTM65" s="1678">
        <f t="shared" ref="NTM65" si="13185">(NTM59-NTM61)*$C$64*$C$65</f>
        <v>0</v>
      </c>
      <c r="NTO65" s="1678">
        <f t="shared" ref="NTO65" si="13186">(NTO59-NTO61)*$C$64*$C$65</f>
        <v>0</v>
      </c>
      <c r="NTQ65" s="1678">
        <f t="shared" ref="NTQ65" si="13187">(NTQ59-NTQ61)*$C$64*$C$65</f>
        <v>0</v>
      </c>
      <c r="NTS65" s="1678">
        <f t="shared" ref="NTS65" si="13188">(NTS59-NTS61)*$C$64*$C$65</f>
        <v>0</v>
      </c>
      <c r="NTU65" s="1678">
        <f t="shared" ref="NTU65" si="13189">(NTU59-NTU61)*$C$64*$C$65</f>
        <v>0</v>
      </c>
      <c r="NTW65" s="1678">
        <f t="shared" ref="NTW65" si="13190">(NTW59-NTW61)*$C$64*$C$65</f>
        <v>0</v>
      </c>
      <c r="NTY65" s="1678">
        <f t="shared" ref="NTY65" si="13191">(NTY59-NTY61)*$C$64*$C$65</f>
        <v>0</v>
      </c>
      <c r="NUA65" s="1678">
        <f t="shared" ref="NUA65" si="13192">(NUA59-NUA61)*$C$64*$C$65</f>
        <v>0</v>
      </c>
      <c r="NUC65" s="1678">
        <f t="shared" ref="NUC65" si="13193">(NUC59-NUC61)*$C$64*$C$65</f>
        <v>0</v>
      </c>
      <c r="NUE65" s="1678">
        <f t="shared" ref="NUE65" si="13194">(NUE59-NUE61)*$C$64*$C$65</f>
        <v>0</v>
      </c>
      <c r="NUG65" s="1678">
        <f t="shared" ref="NUG65" si="13195">(NUG59-NUG61)*$C$64*$C$65</f>
        <v>0</v>
      </c>
      <c r="NUI65" s="1678">
        <f t="shared" ref="NUI65" si="13196">(NUI59-NUI61)*$C$64*$C$65</f>
        <v>0</v>
      </c>
      <c r="NUK65" s="1678">
        <f t="shared" ref="NUK65" si="13197">(NUK59-NUK61)*$C$64*$C$65</f>
        <v>0</v>
      </c>
      <c r="NUM65" s="1678">
        <f t="shared" ref="NUM65" si="13198">(NUM59-NUM61)*$C$64*$C$65</f>
        <v>0</v>
      </c>
      <c r="NUO65" s="1678">
        <f t="shared" ref="NUO65" si="13199">(NUO59-NUO61)*$C$64*$C$65</f>
        <v>0</v>
      </c>
      <c r="NUQ65" s="1678">
        <f t="shared" ref="NUQ65" si="13200">(NUQ59-NUQ61)*$C$64*$C$65</f>
        <v>0</v>
      </c>
      <c r="NUS65" s="1678">
        <f t="shared" ref="NUS65" si="13201">(NUS59-NUS61)*$C$64*$C$65</f>
        <v>0</v>
      </c>
      <c r="NUU65" s="1678">
        <f t="shared" ref="NUU65" si="13202">(NUU59-NUU61)*$C$64*$C$65</f>
        <v>0</v>
      </c>
      <c r="NUW65" s="1678">
        <f t="shared" ref="NUW65" si="13203">(NUW59-NUW61)*$C$64*$C$65</f>
        <v>0</v>
      </c>
      <c r="NUY65" s="1678">
        <f t="shared" ref="NUY65" si="13204">(NUY59-NUY61)*$C$64*$C$65</f>
        <v>0</v>
      </c>
      <c r="NVA65" s="1678">
        <f t="shared" ref="NVA65" si="13205">(NVA59-NVA61)*$C$64*$C$65</f>
        <v>0</v>
      </c>
      <c r="NVC65" s="1678">
        <f t="shared" ref="NVC65" si="13206">(NVC59-NVC61)*$C$64*$C$65</f>
        <v>0</v>
      </c>
      <c r="NVE65" s="1678">
        <f t="shared" ref="NVE65" si="13207">(NVE59-NVE61)*$C$64*$C$65</f>
        <v>0</v>
      </c>
      <c r="NVG65" s="1678">
        <f t="shared" ref="NVG65" si="13208">(NVG59-NVG61)*$C$64*$C$65</f>
        <v>0</v>
      </c>
      <c r="NVI65" s="1678">
        <f t="shared" ref="NVI65" si="13209">(NVI59-NVI61)*$C$64*$C$65</f>
        <v>0</v>
      </c>
      <c r="NVK65" s="1678">
        <f t="shared" ref="NVK65" si="13210">(NVK59-NVK61)*$C$64*$C$65</f>
        <v>0</v>
      </c>
      <c r="NVM65" s="1678">
        <f t="shared" ref="NVM65" si="13211">(NVM59-NVM61)*$C$64*$C$65</f>
        <v>0</v>
      </c>
      <c r="NVO65" s="1678">
        <f t="shared" ref="NVO65" si="13212">(NVO59-NVO61)*$C$64*$C$65</f>
        <v>0</v>
      </c>
      <c r="NVQ65" s="1678">
        <f t="shared" ref="NVQ65" si="13213">(NVQ59-NVQ61)*$C$64*$C$65</f>
        <v>0</v>
      </c>
      <c r="NVS65" s="1678">
        <f t="shared" ref="NVS65" si="13214">(NVS59-NVS61)*$C$64*$C$65</f>
        <v>0</v>
      </c>
      <c r="NVU65" s="1678">
        <f t="shared" ref="NVU65" si="13215">(NVU59-NVU61)*$C$64*$C$65</f>
        <v>0</v>
      </c>
      <c r="NVW65" s="1678">
        <f t="shared" ref="NVW65" si="13216">(NVW59-NVW61)*$C$64*$C$65</f>
        <v>0</v>
      </c>
      <c r="NVY65" s="1678">
        <f t="shared" ref="NVY65" si="13217">(NVY59-NVY61)*$C$64*$C$65</f>
        <v>0</v>
      </c>
      <c r="NWA65" s="1678">
        <f t="shared" ref="NWA65" si="13218">(NWA59-NWA61)*$C$64*$C$65</f>
        <v>0</v>
      </c>
      <c r="NWC65" s="1678">
        <f t="shared" ref="NWC65" si="13219">(NWC59-NWC61)*$C$64*$C$65</f>
        <v>0</v>
      </c>
      <c r="NWE65" s="1678">
        <f t="shared" ref="NWE65" si="13220">(NWE59-NWE61)*$C$64*$C$65</f>
        <v>0</v>
      </c>
      <c r="NWG65" s="1678">
        <f t="shared" ref="NWG65" si="13221">(NWG59-NWG61)*$C$64*$C$65</f>
        <v>0</v>
      </c>
      <c r="NWI65" s="1678">
        <f t="shared" ref="NWI65" si="13222">(NWI59-NWI61)*$C$64*$C$65</f>
        <v>0</v>
      </c>
      <c r="NWK65" s="1678">
        <f t="shared" ref="NWK65" si="13223">(NWK59-NWK61)*$C$64*$C$65</f>
        <v>0</v>
      </c>
      <c r="NWM65" s="1678">
        <f t="shared" ref="NWM65" si="13224">(NWM59-NWM61)*$C$64*$C$65</f>
        <v>0</v>
      </c>
      <c r="NWO65" s="1678">
        <f t="shared" ref="NWO65" si="13225">(NWO59-NWO61)*$C$64*$C$65</f>
        <v>0</v>
      </c>
      <c r="NWQ65" s="1678">
        <f t="shared" ref="NWQ65" si="13226">(NWQ59-NWQ61)*$C$64*$C$65</f>
        <v>0</v>
      </c>
      <c r="NWS65" s="1678">
        <f t="shared" ref="NWS65" si="13227">(NWS59-NWS61)*$C$64*$C$65</f>
        <v>0</v>
      </c>
      <c r="NWU65" s="1678">
        <f t="shared" ref="NWU65" si="13228">(NWU59-NWU61)*$C$64*$C$65</f>
        <v>0</v>
      </c>
      <c r="NWW65" s="1678">
        <f t="shared" ref="NWW65" si="13229">(NWW59-NWW61)*$C$64*$C$65</f>
        <v>0</v>
      </c>
      <c r="NWY65" s="1678">
        <f t="shared" ref="NWY65" si="13230">(NWY59-NWY61)*$C$64*$C$65</f>
        <v>0</v>
      </c>
      <c r="NXA65" s="1678">
        <f t="shared" ref="NXA65" si="13231">(NXA59-NXA61)*$C$64*$C$65</f>
        <v>0</v>
      </c>
      <c r="NXC65" s="1678">
        <f t="shared" ref="NXC65" si="13232">(NXC59-NXC61)*$C$64*$C$65</f>
        <v>0</v>
      </c>
      <c r="NXE65" s="1678">
        <f t="shared" ref="NXE65" si="13233">(NXE59-NXE61)*$C$64*$C$65</f>
        <v>0</v>
      </c>
      <c r="NXG65" s="1678">
        <f t="shared" ref="NXG65" si="13234">(NXG59-NXG61)*$C$64*$C$65</f>
        <v>0</v>
      </c>
      <c r="NXI65" s="1678">
        <f t="shared" ref="NXI65" si="13235">(NXI59-NXI61)*$C$64*$C$65</f>
        <v>0</v>
      </c>
      <c r="NXK65" s="1678">
        <f t="shared" ref="NXK65" si="13236">(NXK59-NXK61)*$C$64*$C$65</f>
        <v>0</v>
      </c>
      <c r="NXM65" s="1678">
        <f t="shared" ref="NXM65" si="13237">(NXM59-NXM61)*$C$64*$C$65</f>
        <v>0</v>
      </c>
      <c r="NXO65" s="1678">
        <f t="shared" ref="NXO65" si="13238">(NXO59-NXO61)*$C$64*$C$65</f>
        <v>0</v>
      </c>
      <c r="NXQ65" s="1678">
        <f t="shared" ref="NXQ65" si="13239">(NXQ59-NXQ61)*$C$64*$C$65</f>
        <v>0</v>
      </c>
      <c r="NXS65" s="1678">
        <f t="shared" ref="NXS65" si="13240">(NXS59-NXS61)*$C$64*$C$65</f>
        <v>0</v>
      </c>
      <c r="NXU65" s="1678">
        <f t="shared" ref="NXU65" si="13241">(NXU59-NXU61)*$C$64*$C$65</f>
        <v>0</v>
      </c>
      <c r="NXW65" s="1678">
        <f t="shared" ref="NXW65" si="13242">(NXW59-NXW61)*$C$64*$C$65</f>
        <v>0</v>
      </c>
      <c r="NXY65" s="1678">
        <f t="shared" ref="NXY65" si="13243">(NXY59-NXY61)*$C$64*$C$65</f>
        <v>0</v>
      </c>
      <c r="NYA65" s="1678">
        <f t="shared" ref="NYA65" si="13244">(NYA59-NYA61)*$C$64*$C$65</f>
        <v>0</v>
      </c>
      <c r="NYC65" s="1678">
        <f t="shared" ref="NYC65" si="13245">(NYC59-NYC61)*$C$64*$C$65</f>
        <v>0</v>
      </c>
      <c r="NYE65" s="1678">
        <f t="shared" ref="NYE65" si="13246">(NYE59-NYE61)*$C$64*$C$65</f>
        <v>0</v>
      </c>
      <c r="NYG65" s="1678">
        <f t="shared" ref="NYG65" si="13247">(NYG59-NYG61)*$C$64*$C$65</f>
        <v>0</v>
      </c>
      <c r="NYI65" s="1678">
        <f t="shared" ref="NYI65" si="13248">(NYI59-NYI61)*$C$64*$C$65</f>
        <v>0</v>
      </c>
      <c r="NYK65" s="1678">
        <f t="shared" ref="NYK65" si="13249">(NYK59-NYK61)*$C$64*$C$65</f>
        <v>0</v>
      </c>
      <c r="NYM65" s="1678">
        <f t="shared" ref="NYM65" si="13250">(NYM59-NYM61)*$C$64*$C$65</f>
        <v>0</v>
      </c>
      <c r="NYO65" s="1678">
        <f t="shared" ref="NYO65" si="13251">(NYO59-NYO61)*$C$64*$C$65</f>
        <v>0</v>
      </c>
      <c r="NYQ65" s="1678">
        <f t="shared" ref="NYQ65" si="13252">(NYQ59-NYQ61)*$C$64*$C$65</f>
        <v>0</v>
      </c>
      <c r="NYS65" s="1678">
        <f t="shared" ref="NYS65" si="13253">(NYS59-NYS61)*$C$64*$C$65</f>
        <v>0</v>
      </c>
      <c r="NYU65" s="1678">
        <f t="shared" ref="NYU65" si="13254">(NYU59-NYU61)*$C$64*$C$65</f>
        <v>0</v>
      </c>
      <c r="NYW65" s="1678">
        <f t="shared" ref="NYW65" si="13255">(NYW59-NYW61)*$C$64*$C$65</f>
        <v>0</v>
      </c>
      <c r="NYY65" s="1678">
        <f t="shared" ref="NYY65" si="13256">(NYY59-NYY61)*$C$64*$C$65</f>
        <v>0</v>
      </c>
      <c r="NZA65" s="1678">
        <f t="shared" ref="NZA65" si="13257">(NZA59-NZA61)*$C$64*$C$65</f>
        <v>0</v>
      </c>
      <c r="NZC65" s="1678">
        <f t="shared" ref="NZC65" si="13258">(NZC59-NZC61)*$C$64*$C$65</f>
        <v>0</v>
      </c>
      <c r="NZE65" s="1678">
        <f t="shared" ref="NZE65" si="13259">(NZE59-NZE61)*$C$64*$C$65</f>
        <v>0</v>
      </c>
      <c r="NZG65" s="1678">
        <f t="shared" ref="NZG65" si="13260">(NZG59-NZG61)*$C$64*$C$65</f>
        <v>0</v>
      </c>
      <c r="NZI65" s="1678">
        <f t="shared" ref="NZI65" si="13261">(NZI59-NZI61)*$C$64*$C$65</f>
        <v>0</v>
      </c>
      <c r="NZK65" s="1678">
        <f t="shared" ref="NZK65" si="13262">(NZK59-NZK61)*$C$64*$C$65</f>
        <v>0</v>
      </c>
      <c r="NZM65" s="1678">
        <f t="shared" ref="NZM65" si="13263">(NZM59-NZM61)*$C$64*$C$65</f>
        <v>0</v>
      </c>
      <c r="NZO65" s="1678">
        <f t="shared" ref="NZO65" si="13264">(NZO59-NZO61)*$C$64*$C$65</f>
        <v>0</v>
      </c>
      <c r="NZQ65" s="1678">
        <f t="shared" ref="NZQ65" si="13265">(NZQ59-NZQ61)*$C$64*$C$65</f>
        <v>0</v>
      </c>
      <c r="NZS65" s="1678">
        <f t="shared" ref="NZS65" si="13266">(NZS59-NZS61)*$C$64*$C$65</f>
        <v>0</v>
      </c>
      <c r="NZU65" s="1678">
        <f t="shared" ref="NZU65" si="13267">(NZU59-NZU61)*$C$64*$C$65</f>
        <v>0</v>
      </c>
      <c r="NZW65" s="1678">
        <f t="shared" ref="NZW65" si="13268">(NZW59-NZW61)*$C$64*$C$65</f>
        <v>0</v>
      </c>
      <c r="NZY65" s="1678">
        <f t="shared" ref="NZY65" si="13269">(NZY59-NZY61)*$C$64*$C$65</f>
        <v>0</v>
      </c>
      <c r="OAA65" s="1678">
        <f t="shared" ref="OAA65" si="13270">(OAA59-OAA61)*$C$64*$C$65</f>
        <v>0</v>
      </c>
      <c r="OAC65" s="1678">
        <f t="shared" ref="OAC65" si="13271">(OAC59-OAC61)*$C$64*$C$65</f>
        <v>0</v>
      </c>
      <c r="OAE65" s="1678">
        <f t="shared" ref="OAE65" si="13272">(OAE59-OAE61)*$C$64*$C$65</f>
        <v>0</v>
      </c>
      <c r="OAG65" s="1678">
        <f t="shared" ref="OAG65" si="13273">(OAG59-OAG61)*$C$64*$C$65</f>
        <v>0</v>
      </c>
      <c r="OAI65" s="1678">
        <f t="shared" ref="OAI65" si="13274">(OAI59-OAI61)*$C$64*$C$65</f>
        <v>0</v>
      </c>
      <c r="OAK65" s="1678">
        <f t="shared" ref="OAK65" si="13275">(OAK59-OAK61)*$C$64*$C$65</f>
        <v>0</v>
      </c>
      <c r="OAM65" s="1678">
        <f t="shared" ref="OAM65" si="13276">(OAM59-OAM61)*$C$64*$C$65</f>
        <v>0</v>
      </c>
      <c r="OAO65" s="1678">
        <f t="shared" ref="OAO65" si="13277">(OAO59-OAO61)*$C$64*$C$65</f>
        <v>0</v>
      </c>
      <c r="OAQ65" s="1678">
        <f t="shared" ref="OAQ65" si="13278">(OAQ59-OAQ61)*$C$64*$C$65</f>
        <v>0</v>
      </c>
      <c r="OAS65" s="1678">
        <f t="shared" ref="OAS65" si="13279">(OAS59-OAS61)*$C$64*$C$65</f>
        <v>0</v>
      </c>
      <c r="OAU65" s="1678">
        <f t="shared" ref="OAU65" si="13280">(OAU59-OAU61)*$C$64*$C$65</f>
        <v>0</v>
      </c>
      <c r="OAW65" s="1678">
        <f t="shared" ref="OAW65" si="13281">(OAW59-OAW61)*$C$64*$C$65</f>
        <v>0</v>
      </c>
      <c r="OAY65" s="1678">
        <f t="shared" ref="OAY65" si="13282">(OAY59-OAY61)*$C$64*$C$65</f>
        <v>0</v>
      </c>
      <c r="OBA65" s="1678">
        <f t="shared" ref="OBA65" si="13283">(OBA59-OBA61)*$C$64*$C$65</f>
        <v>0</v>
      </c>
      <c r="OBC65" s="1678">
        <f t="shared" ref="OBC65" si="13284">(OBC59-OBC61)*$C$64*$C$65</f>
        <v>0</v>
      </c>
      <c r="OBE65" s="1678">
        <f t="shared" ref="OBE65" si="13285">(OBE59-OBE61)*$C$64*$C$65</f>
        <v>0</v>
      </c>
      <c r="OBG65" s="1678">
        <f t="shared" ref="OBG65" si="13286">(OBG59-OBG61)*$C$64*$C$65</f>
        <v>0</v>
      </c>
      <c r="OBI65" s="1678">
        <f t="shared" ref="OBI65" si="13287">(OBI59-OBI61)*$C$64*$C$65</f>
        <v>0</v>
      </c>
      <c r="OBK65" s="1678">
        <f t="shared" ref="OBK65" si="13288">(OBK59-OBK61)*$C$64*$C$65</f>
        <v>0</v>
      </c>
      <c r="OBM65" s="1678">
        <f t="shared" ref="OBM65" si="13289">(OBM59-OBM61)*$C$64*$C$65</f>
        <v>0</v>
      </c>
      <c r="OBO65" s="1678">
        <f t="shared" ref="OBO65" si="13290">(OBO59-OBO61)*$C$64*$C$65</f>
        <v>0</v>
      </c>
      <c r="OBQ65" s="1678">
        <f t="shared" ref="OBQ65" si="13291">(OBQ59-OBQ61)*$C$64*$C$65</f>
        <v>0</v>
      </c>
      <c r="OBS65" s="1678">
        <f t="shared" ref="OBS65" si="13292">(OBS59-OBS61)*$C$64*$C$65</f>
        <v>0</v>
      </c>
      <c r="OBU65" s="1678">
        <f t="shared" ref="OBU65" si="13293">(OBU59-OBU61)*$C$64*$C$65</f>
        <v>0</v>
      </c>
      <c r="OBW65" s="1678">
        <f t="shared" ref="OBW65" si="13294">(OBW59-OBW61)*$C$64*$C$65</f>
        <v>0</v>
      </c>
      <c r="OBY65" s="1678">
        <f t="shared" ref="OBY65" si="13295">(OBY59-OBY61)*$C$64*$C$65</f>
        <v>0</v>
      </c>
      <c r="OCA65" s="1678">
        <f t="shared" ref="OCA65" si="13296">(OCA59-OCA61)*$C$64*$C$65</f>
        <v>0</v>
      </c>
      <c r="OCC65" s="1678">
        <f t="shared" ref="OCC65" si="13297">(OCC59-OCC61)*$C$64*$C$65</f>
        <v>0</v>
      </c>
      <c r="OCE65" s="1678">
        <f t="shared" ref="OCE65" si="13298">(OCE59-OCE61)*$C$64*$C$65</f>
        <v>0</v>
      </c>
      <c r="OCG65" s="1678">
        <f t="shared" ref="OCG65" si="13299">(OCG59-OCG61)*$C$64*$C$65</f>
        <v>0</v>
      </c>
      <c r="OCI65" s="1678">
        <f t="shared" ref="OCI65" si="13300">(OCI59-OCI61)*$C$64*$C$65</f>
        <v>0</v>
      </c>
      <c r="OCK65" s="1678">
        <f t="shared" ref="OCK65" si="13301">(OCK59-OCK61)*$C$64*$C$65</f>
        <v>0</v>
      </c>
      <c r="OCM65" s="1678">
        <f t="shared" ref="OCM65" si="13302">(OCM59-OCM61)*$C$64*$C$65</f>
        <v>0</v>
      </c>
      <c r="OCO65" s="1678">
        <f t="shared" ref="OCO65" si="13303">(OCO59-OCO61)*$C$64*$C$65</f>
        <v>0</v>
      </c>
      <c r="OCQ65" s="1678">
        <f t="shared" ref="OCQ65" si="13304">(OCQ59-OCQ61)*$C$64*$C$65</f>
        <v>0</v>
      </c>
      <c r="OCS65" s="1678">
        <f t="shared" ref="OCS65" si="13305">(OCS59-OCS61)*$C$64*$C$65</f>
        <v>0</v>
      </c>
      <c r="OCU65" s="1678">
        <f t="shared" ref="OCU65" si="13306">(OCU59-OCU61)*$C$64*$C$65</f>
        <v>0</v>
      </c>
      <c r="OCW65" s="1678">
        <f t="shared" ref="OCW65" si="13307">(OCW59-OCW61)*$C$64*$C$65</f>
        <v>0</v>
      </c>
      <c r="OCY65" s="1678">
        <f t="shared" ref="OCY65" si="13308">(OCY59-OCY61)*$C$64*$C$65</f>
        <v>0</v>
      </c>
      <c r="ODA65" s="1678">
        <f t="shared" ref="ODA65" si="13309">(ODA59-ODA61)*$C$64*$C$65</f>
        <v>0</v>
      </c>
      <c r="ODC65" s="1678">
        <f t="shared" ref="ODC65" si="13310">(ODC59-ODC61)*$C$64*$C$65</f>
        <v>0</v>
      </c>
      <c r="ODE65" s="1678">
        <f t="shared" ref="ODE65" si="13311">(ODE59-ODE61)*$C$64*$C$65</f>
        <v>0</v>
      </c>
      <c r="ODG65" s="1678">
        <f t="shared" ref="ODG65" si="13312">(ODG59-ODG61)*$C$64*$C$65</f>
        <v>0</v>
      </c>
      <c r="ODI65" s="1678">
        <f t="shared" ref="ODI65" si="13313">(ODI59-ODI61)*$C$64*$C$65</f>
        <v>0</v>
      </c>
      <c r="ODK65" s="1678">
        <f t="shared" ref="ODK65" si="13314">(ODK59-ODK61)*$C$64*$C$65</f>
        <v>0</v>
      </c>
      <c r="ODM65" s="1678">
        <f t="shared" ref="ODM65" si="13315">(ODM59-ODM61)*$C$64*$C$65</f>
        <v>0</v>
      </c>
      <c r="ODO65" s="1678">
        <f t="shared" ref="ODO65" si="13316">(ODO59-ODO61)*$C$64*$C$65</f>
        <v>0</v>
      </c>
      <c r="ODQ65" s="1678">
        <f t="shared" ref="ODQ65" si="13317">(ODQ59-ODQ61)*$C$64*$C$65</f>
        <v>0</v>
      </c>
      <c r="ODS65" s="1678">
        <f t="shared" ref="ODS65" si="13318">(ODS59-ODS61)*$C$64*$C$65</f>
        <v>0</v>
      </c>
      <c r="ODU65" s="1678">
        <f t="shared" ref="ODU65" si="13319">(ODU59-ODU61)*$C$64*$C$65</f>
        <v>0</v>
      </c>
      <c r="ODW65" s="1678">
        <f t="shared" ref="ODW65" si="13320">(ODW59-ODW61)*$C$64*$C$65</f>
        <v>0</v>
      </c>
      <c r="ODY65" s="1678">
        <f t="shared" ref="ODY65" si="13321">(ODY59-ODY61)*$C$64*$C$65</f>
        <v>0</v>
      </c>
      <c r="OEA65" s="1678">
        <f t="shared" ref="OEA65" si="13322">(OEA59-OEA61)*$C$64*$C$65</f>
        <v>0</v>
      </c>
      <c r="OEC65" s="1678">
        <f t="shared" ref="OEC65" si="13323">(OEC59-OEC61)*$C$64*$C$65</f>
        <v>0</v>
      </c>
      <c r="OEE65" s="1678">
        <f t="shared" ref="OEE65" si="13324">(OEE59-OEE61)*$C$64*$C$65</f>
        <v>0</v>
      </c>
      <c r="OEG65" s="1678">
        <f t="shared" ref="OEG65" si="13325">(OEG59-OEG61)*$C$64*$C$65</f>
        <v>0</v>
      </c>
      <c r="OEI65" s="1678">
        <f t="shared" ref="OEI65" si="13326">(OEI59-OEI61)*$C$64*$C$65</f>
        <v>0</v>
      </c>
      <c r="OEK65" s="1678">
        <f t="shared" ref="OEK65" si="13327">(OEK59-OEK61)*$C$64*$C$65</f>
        <v>0</v>
      </c>
      <c r="OEM65" s="1678">
        <f t="shared" ref="OEM65" si="13328">(OEM59-OEM61)*$C$64*$C$65</f>
        <v>0</v>
      </c>
      <c r="OEO65" s="1678">
        <f t="shared" ref="OEO65" si="13329">(OEO59-OEO61)*$C$64*$C$65</f>
        <v>0</v>
      </c>
      <c r="OEQ65" s="1678">
        <f t="shared" ref="OEQ65" si="13330">(OEQ59-OEQ61)*$C$64*$C$65</f>
        <v>0</v>
      </c>
      <c r="OES65" s="1678">
        <f t="shared" ref="OES65" si="13331">(OES59-OES61)*$C$64*$C$65</f>
        <v>0</v>
      </c>
      <c r="OEU65" s="1678">
        <f t="shared" ref="OEU65" si="13332">(OEU59-OEU61)*$C$64*$C$65</f>
        <v>0</v>
      </c>
      <c r="OEW65" s="1678">
        <f t="shared" ref="OEW65" si="13333">(OEW59-OEW61)*$C$64*$C$65</f>
        <v>0</v>
      </c>
      <c r="OEY65" s="1678">
        <f t="shared" ref="OEY65" si="13334">(OEY59-OEY61)*$C$64*$C$65</f>
        <v>0</v>
      </c>
      <c r="OFA65" s="1678">
        <f t="shared" ref="OFA65" si="13335">(OFA59-OFA61)*$C$64*$C$65</f>
        <v>0</v>
      </c>
      <c r="OFC65" s="1678">
        <f t="shared" ref="OFC65" si="13336">(OFC59-OFC61)*$C$64*$C$65</f>
        <v>0</v>
      </c>
      <c r="OFE65" s="1678">
        <f t="shared" ref="OFE65" si="13337">(OFE59-OFE61)*$C$64*$C$65</f>
        <v>0</v>
      </c>
      <c r="OFG65" s="1678">
        <f t="shared" ref="OFG65" si="13338">(OFG59-OFG61)*$C$64*$C$65</f>
        <v>0</v>
      </c>
      <c r="OFI65" s="1678">
        <f t="shared" ref="OFI65" si="13339">(OFI59-OFI61)*$C$64*$C$65</f>
        <v>0</v>
      </c>
      <c r="OFK65" s="1678">
        <f t="shared" ref="OFK65" si="13340">(OFK59-OFK61)*$C$64*$C$65</f>
        <v>0</v>
      </c>
      <c r="OFM65" s="1678">
        <f t="shared" ref="OFM65" si="13341">(OFM59-OFM61)*$C$64*$C$65</f>
        <v>0</v>
      </c>
      <c r="OFO65" s="1678">
        <f t="shared" ref="OFO65" si="13342">(OFO59-OFO61)*$C$64*$C$65</f>
        <v>0</v>
      </c>
      <c r="OFQ65" s="1678">
        <f t="shared" ref="OFQ65" si="13343">(OFQ59-OFQ61)*$C$64*$C$65</f>
        <v>0</v>
      </c>
      <c r="OFS65" s="1678">
        <f t="shared" ref="OFS65" si="13344">(OFS59-OFS61)*$C$64*$C$65</f>
        <v>0</v>
      </c>
      <c r="OFU65" s="1678">
        <f t="shared" ref="OFU65" si="13345">(OFU59-OFU61)*$C$64*$C$65</f>
        <v>0</v>
      </c>
      <c r="OFW65" s="1678">
        <f t="shared" ref="OFW65" si="13346">(OFW59-OFW61)*$C$64*$C$65</f>
        <v>0</v>
      </c>
      <c r="OFY65" s="1678">
        <f t="shared" ref="OFY65" si="13347">(OFY59-OFY61)*$C$64*$C$65</f>
        <v>0</v>
      </c>
      <c r="OGA65" s="1678">
        <f t="shared" ref="OGA65" si="13348">(OGA59-OGA61)*$C$64*$C$65</f>
        <v>0</v>
      </c>
      <c r="OGC65" s="1678">
        <f t="shared" ref="OGC65" si="13349">(OGC59-OGC61)*$C$64*$C$65</f>
        <v>0</v>
      </c>
      <c r="OGE65" s="1678">
        <f t="shared" ref="OGE65" si="13350">(OGE59-OGE61)*$C$64*$C$65</f>
        <v>0</v>
      </c>
      <c r="OGG65" s="1678">
        <f t="shared" ref="OGG65" si="13351">(OGG59-OGG61)*$C$64*$C$65</f>
        <v>0</v>
      </c>
      <c r="OGI65" s="1678">
        <f t="shared" ref="OGI65" si="13352">(OGI59-OGI61)*$C$64*$C$65</f>
        <v>0</v>
      </c>
      <c r="OGK65" s="1678">
        <f t="shared" ref="OGK65" si="13353">(OGK59-OGK61)*$C$64*$C$65</f>
        <v>0</v>
      </c>
      <c r="OGM65" s="1678">
        <f t="shared" ref="OGM65" si="13354">(OGM59-OGM61)*$C$64*$C$65</f>
        <v>0</v>
      </c>
      <c r="OGO65" s="1678">
        <f t="shared" ref="OGO65" si="13355">(OGO59-OGO61)*$C$64*$C$65</f>
        <v>0</v>
      </c>
      <c r="OGQ65" s="1678">
        <f t="shared" ref="OGQ65" si="13356">(OGQ59-OGQ61)*$C$64*$C$65</f>
        <v>0</v>
      </c>
      <c r="OGS65" s="1678">
        <f t="shared" ref="OGS65" si="13357">(OGS59-OGS61)*$C$64*$C$65</f>
        <v>0</v>
      </c>
      <c r="OGU65" s="1678">
        <f t="shared" ref="OGU65" si="13358">(OGU59-OGU61)*$C$64*$C$65</f>
        <v>0</v>
      </c>
      <c r="OGW65" s="1678">
        <f t="shared" ref="OGW65" si="13359">(OGW59-OGW61)*$C$64*$C$65</f>
        <v>0</v>
      </c>
      <c r="OGY65" s="1678">
        <f t="shared" ref="OGY65" si="13360">(OGY59-OGY61)*$C$64*$C$65</f>
        <v>0</v>
      </c>
      <c r="OHA65" s="1678">
        <f t="shared" ref="OHA65" si="13361">(OHA59-OHA61)*$C$64*$C$65</f>
        <v>0</v>
      </c>
      <c r="OHC65" s="1678">
        <f t="shared" ref="OHC65" si="13362">(OHC59-OHC61)*$C$64*$C$65</f>
        <v>0</v>
      </c>
      <c r="OHE65" s="1678">
        <f t="shared" ref="OHE65" si="13363">(OHE59-OHE61)*$C$64*$C$65</f>
        <v>0</v>
      </c>
      <c r="OHG65" s="1678">
        <f t="shared" ref="OHG65" si="13364">(OHG59-OHG61)*$C$64*$C$65</f>
        <v>0</v>
      </c>
      <c r="OHI65" s="1678">
        <f t="shared" ref="OHI65" si="13365">(OHI59-OHI61)*$C$64*$C$65</f>
        <v>0</v>
      </c>
      <c r="OHK65" s="1678">
        <f t="shared" ref="OHK65" si="13366">(OHK59-OHK61)*$C$64*$C$65</f>
        <v>0</v>
      </c>
      <c r="OHM65" s="1678">
        <f t="shared" ref="OHM65" si="13367">(OHM59-OHM61)*$C$64*$C$65</f>
        <v>0</v>
      </c>
      <c r="OHO65" s="1678">
        <f t="shared" ref="OHO65" si="13368">(OHO59-OHO61)*$C$64*$C$65</f>
        <v>0</v>
      </c>
      <c r="OHQ65" s="1678">
        <f t="shared" ref="OHQ65" si="13369">(OHQ59-OHQ61)*$C$64*$C$65</f>
        <v>0</v>
      </c>
      <c r="OHS65" s="1678">
        <f t="shared" ref="OHS65" si="13370">(OHS59-OHS61)*$C$64*$C$65</f>
        <v>0</v>
      </c>
      <c r="OHU65" s="1678">
        <f t="shared" ref="OHU65" si="13371">(OHU59-OHU61)*$C$64*$C$65</f>
        <v>0</v>
      </c>
      <c r="OHW65" s="1678">
        <f t="shared" ref="OHW65" si="13372">(OHW59-OHW61)*$C$64*$C$65</f>
        <v>0</v>
      </c>
      <c r="OHY65" s="1678">
        <f t="shared" ref="OHY65" si="13373">(OHY59-OHY61)*$C$64*$C$65</f>
        <v>0</v>
      </c>
      <c r="OIA65" s="1678">
        <f t="shared" ref="OIA65" si="13374">(OIA59-OIA61)*$C$64*$C$65</f>
        <v>0</v>
      </c>
      <c r="OIC65" s="1678">
        <f t="shared" ref="OIC65" si="13375">(OIC59-OIC61)*$C$64*$C$65</f>
        <v>0</v>
      </c>
      <c r="OIE65" s="1678">
        <f t="shared" ref="OIE65" si="13376">(OIE59-OIE61)*$C$64*$C$65</f>
        <v>0</v>
      </c>
      <c r="OIG65" s="1678">
        <f t="shared" ref="OIG65" si="13377">(OIG59-OIG61)*$C$64*$C$65</f>
        <v>0</v>
      </c>
      <c r="OII65" s="1678">
        <f t="shared" ref="OII65" si="13378">(OII59-OII61)*$C$64*$C$65</f>
        <v>0</v>
      </c>
      <c r="OIK65" s="1678">
        <f t="shared" ref="OIK65" si="13379">(OIK59-OIK61)*$C$64*$C$65</f>
        <v>0</v>
      </c>
      <c r="OIM65" s="1678">
        <f t="shared" ref="OIM65" si="13380">(OIM59-OIM61)*$C$64*$C$65</f>
        <v>0</v>
      </c>
      <c r="OIO65" s="1678">
        <f t="shared" ref="OIO65" si="13381">(OIO59-OIO61)*$C$64*$C$65</f>
        <v>0</v>
      </c>
      <c r="OIQ65" s="1678">
        <f t="shared" ref="OIQ65" si="13382">(OIQ59-OIQ61)*$C$64*$C$65</f>
        <v>0</v>
      </c>
      <c r="OIS65" s="1678">
        <f t="shared" ref="OIS65" si="13383">(OIS59-OIS61)*$C$64*$C$65</f>
        <v>0</v>
      </c>
      <c r="OIU65" s="1678">
        <f t="shared" ref="OIU65" si="13384">(OIU59-OIU61)*$C$64*$C$65</f>
        <v>0</v>
      </c>
      <c r="OIW65" s="1678">
        <f t="shared" ref="OIW65" si="13385">(OIW59-OIW61)*$C$64*$C$65</f>
        <v>0</v>
      </c>
      <c r="OIY65" s="1678">
        <f t="shared" ref="OIY65" si="13386">(OIY59-OIY61)*$C$64*$C$65</f>
        <v>0</v>
      </c>
      <c r="OJA65" s="1678">
        <f t="shared" ref="OJA65" si="13387">(OJA59-OJA61)*$C$64*$C$65</f>
        <v>0</v>
      </c>
      <c r="OJC65" s="1678">
        <f t="shared" ref="OJC65" si="13388">(OJC59-OJC61)*$C$64*$C$65</f>
        <v>0</v>
      </c>
      <c r="OJE65" s="1678">
        <f t="shared" ref="OJE65" si="13389">(OJE59-OJE61)*$C$64*$C$65</f>
        <v>0</v>
      </c>
      <c r="OJG65" s="1678">
        <f t="shared" ref="OJG65" si="13390">(OJG59-OJG61)*$C$64*$C$65</f>
        <v>0</v>
      </c>
      <c r="OJI65" s="1678">
        <f t="shared" ref="OJI65" si="13391">(OJI59-OJI61)*$C$64*$C$65</f>
        <v>0</v>
      </c>
      <c r="OJK65" s="1678">
        <f t="shared" ref="OJK65" si="13392">(OJK59-OJK61)*$C$64*$C$65</f>
        <v>0</v>
      </c>
      <c r="OJM65" s="1678">
        <f t="shared" ref="OJM65" si="13393">(OJM59-OJM61)*$C$64*$C$65</f>
        <v>0</v>
      </c>
      <c r="OJO65" s="1678">
        <f t="shared" ref="OJO65" si="13394">(OJO59-OJO61)*$C$64*$C$65</f>
        <v>0</v>
      </c>
      <c r="OJQ65" s="1678">
        <f t="shared" ref="OJQ65" si="13395">(OJQ59-OJQ61)*$C$64*$C$65</f>
        <v>0</v>
      </c>
      <c r="OJS65" s="1678">
        <f t="shared" ref="OJS65" si="13396">(OJS59-OJS61)*$C$64*$C$65</f>
        <v>0</v>
      </c>
      <c r="OJU65" s="1678">
        <f t="shared" ref="OJU65" si="13397">(OJU59-OJU61)*$C$64*$C$65</f>
        <v>0</v>
      </c>
      <c r="OJW65" s="1678">
        <f t="shared" ref="OJW65" si="13398">(OJW59-OJW61)*$C$64*$C$65</f>
        <v>0</v>
      </c>
      <c r="OJY65" s="1678">
        <f t="shared" ref="OJY65" si="13399">(OJY59-OJY61)*$C$64*$C$65</f>
        <v>0</v>
      </c>
      <c r="OKA65" s="1678">
        <f t="shared" ref="OKA65" si="13400">(OKA59-OKA61)*$C$64*$C$65</f>
        <v>0</v>
      </c>
      <c r="OKC65" s="1678">
        <f t="shared" ref="OKC65" si="13401">(OKC59-OKC61)*$C$64*$C$65</f>
        <v>0</v>
      </c>
      <c r="OKE65" s="1678">
        <f t="shared" ref="OKE65" si="13402">(OKE59-OKE61)*$C$64*$C$65</f>
        <v>0</v>
      </c>
      <c r="OKG65" s="1678">
        <f t="shared" ref="OKG65" si="13403">(OKG59-OKG61)*$C$64*$C$65</f>
        <v>0</v>
      </c>
      <c r="OKI65" s="1678">
        <f t="shared" ref="OKI65" si="13404">(OKI59-OKI61)*$C$64*$C$65</f>
        <v>0</v>
      </c>
      <c r="OKK65" s="1678">
        <f t="shared" ref="OKK65" si="13405">(OKK59-OKK61)*$C$64*$C$65</f>
        <v>0</v>
      </c>
      <c r="OKM65" s="1678">
        <f t="shared" ref="OKM65" si="13406">(OKM59-OKM61)*$C$64*$C$65</f>
        <v>0</v>
      </c>
      <c r="OKO65" s="1678">
        <f t="shared" ref="OKO65" si="13407">(OKO59-OKO61)*$C$64*$C$65</f>
        <v>0</v>
      </c>
      <c r="OKQ65" s="1678">
        <f t="shared" ref="OKQ65" si="13408">(OKQ59-OKQ61)*$C$64*$C$65</f>
        <v>0</v>
      </c>
      <c r="OKS65" s="1678">
        <f t="shared" ref="OKS65" si="13409">(OKS59-OKS61)*$C$64*$C$65</f>
        <v>0</v>
      </c>
      <c r="OKU65" s="1678">
        <f t="shared" ref="OKU65" si="13410">(OKU59-OKU61)*$C$64*$C$65</f>
        <v>0</v>
      </c>
      <c r="OKW65" s="1678">
        <f t="shared" ref="OKW65" si="13411">(OKW59-OKW61)*$C$64*$C$65</f>
        <v>0</v>
      </c>
      <c r="OKY65" s="1678">
        <f t="shared" ref="OKY65" si="13412">(OKY59-OKY61)*$C$64*$C$65</f>
        <v>0</v>
      </c>
      <c r="OLA65" s="1678">
        <f t="shared" ref="OLA65" si="13413">(OLA59-OLA61)*$C$64*$C$65</f>
        <v>0</v>
      </c>
      <c r="OLC65" s="1678">
        <f t="shared" ref="OLC65" si="13414">(OLC59-OLC61)*$C$64*$C$65</f>
        <v>0</v>
      </c>
      <c r="OLE65" s="1678">
        <f t="shared" ref="OLE65" si="13415">(OLE59-OLE61)*$C$64*$C$65</f>
        <v>0</v>
      </c>
      <c r="OLG65" s="1678">
        <f t="shared" ref="OLG65" si="13416">(OLG59-OLG61)*$C$64*$C$65</f>
        <v>0</v>
      </c>
      <c r="OLI65" s="1678">
        <f t="shared" ref="OLI65" si="13417">(OLI59-OLI61)*$C$64*$C$65</f>
        <v>0</v>
      </c>
      <c r="OLK65" s="1678">
        <f t="shared" ref="OLK65" si="13418">(OLK59-OLK61)*$C$64*$C$65</f>
        <v>0</v>
      </c>
      <c r="OLM65" s="1678">
        <f t="shared" ref="OLM65" si="13419">(OLM59-OLM61)*$C$64*$C$65</f>
        <v>0</v>
      </c>
      <c r="OLO65" s="1678">
        <f t="shared" ref="OLO65" si="13420">(OLO59-OLO61)*$C$64*$C$65</f>
        <v>0</v>
      </c>
      <c r="OLQ65" s="1678">
        <f t="shared" ref="OLQ65" si="13421">(OLQ59-OLQ61)*$C$64*$C$65</f>
        <v>0</v>
      </c>
      <c r="OLS65" s="1678">
        <f t="shared" ref="OLS65" si="13422">(OLS59-OLS61)*$C$64*$C$65</f>
        <v>0</v>
      </c>
      <c r="OLU65" s="1678">
        <f t="shared" ref="OLU65" si="13423">(OLU59-OLU61)*$C$64*$C$65</f>
        <v>0</v>
      </c>
      <c r="OLW65" s="1678">
        <f t="shared" ref="OLW65" si="13424">(OLW59-OLW61)*$C$64*$C$65</f>
        <v>0</v>
      </c>
      <c r="OLY65" s="1678">
        <f t="shared" ref="OLY65" si="13425">(OLY59-OLY61)*$C$64*$C$65</f>
        <v>0</v>
      </c>
      <c r="OMA65" s="1678">
        <f t="shared" ref="OMA65" si="13426">(OMA59-OMA61)*$C$64*$C$65</f>
        <v>0</v>
      </c>
      <c r="OMC65" s="1678">
        <f t="shared" ref="OMC65" si="13427">(OMC59-OMC61)*$C$64*$C$65</f>
        <v>0</v>
      </c>
      <c r="OME65" s="1678">
        <f t="shared" ref="OME65" si="13428">(OME59-OME61)*$C$64*$C$65</f>
        <v>0</v>
      </c>
      <c r="OMG65" s="1678">
        <f t="shared" ref="OMG65" si="13429">(OMG59-OMG61)*$C$64*$C$65</f>
        <v>0</v>
      </c>
      <c r="OMI65" s="1678">
        <f t="shared" ref="OMI65" si="13430">(OMI59-OMI61)*$C$64*$C$65</f>
        <v>0</v>
      </c>
      <c r="OMK65" s="1678">
        <f t="shared" ref="OMK65" si="13431">(OMK59-OMK61)*$C$64*$C$65</f>
        <v>0</v>
      </c>
      <c r="OMM65" s="1678">
        <f t="shared" ref="OMM65" si="13432">(OMM59-OMM61)*$C$64*$C$65</f>
        <v>0</v>
      </c>
      <c r="OMO65" s="1678">
        <f t="shared" ref="OMO65" si="13433">(OMO59-OMO61)*$C$64*$C$65</f>
        <v>0</v>
      </c>
      <c r="OMQ65" s="1678">
        <f t="shared" ref="OMQ65" si="13434">(OMQ59-OMQ61)*$C$64*$C$65</f>
        <v>0</v>
      </c>
      <c r="OMS65" s="1678">
        <f t="shared" ref="OMS65" si="13435">(OMS59-OMS61)*$C$64*$C$65</f>
        <v>0</v>
      </c>
      <c r="OMU65" s="1678">
        <f t="shared" ref="OMU65" si="13436">(OMU59-OMU61)*$C$64*$C$65</f>
        <v>0</v>
      </c>
      <c r="OMW65" s="1678">
        <f t="shared" ref="OMW65" si="13437">(OMW59-OMW61)*$C$64*$C$65</f>
        <v>0</v>
      </c>
      <c r="OMY65" s="1678">
        <f t="shared" ref="OMY65" si="13438">(OMY59-OMY61)*$C$64*$C$65</f>
        <v>0</v>
      </c>
      <c r="ONA65" s="1678">
        <f t="shared" ref="ONA65" si="13439">(ONA59-ONA61)*$C$64*$C$65</f>
        <v>0</v>
      </c>
      <c r="ONC65" s="1678">
        <f t="shared" ref="ONC65" si="13440">(ONC59-ONC61)*$C$64*$C$65</f>
        <v>0</v>
      </c>
      <c r="ONE65" s="1678">
        <f t="shared" ref="ONE65" si="13441">(ONE59-ONE61)*$C$64*$C$65</f>
        <v>0</v>
      </c>
      <c r="ONG65" s="1678">
        <f t="shared" ref="ONG65" si="13442">(ONG59-ONG61)*$C$64*$C$65</f>
        <v>0</v>
      </c>
      <c r="ONI65" s="1678">
        <f t="shared" ref="ONI65" si="13443">(ONI59-ONI61)*$C$64*$C$65</f>
        <v>0</v>
      </c>
      <c r="ONK65" s="1678">
        <f t="shared" ref="ONK65" si="13444">(ONK59-ONK61)*$C$64*$C$65</f>
        <v>0</v>
      </c>
      <c r="ONM65" s="1678">
        <f t="shared" ref="ONM65" si="13445">(ONM59-ONM61)*$C$64*$C$65</f>
        <v>0</v>
      </c>
      <c r="ONO65" s="1678">
        <f t="shared" ref="ONO65" si="13446">(ONO59-ONO61)*$C$64*$C$65</f>
        <v>0</v>
      </c>
      <c r="ONQ65" s="1678">
        <f t="shared" ref="ONQ65" si="13447">(ONQ59-ONQ61)*$C$64*$C$65</f>
        <v>0</v>
      </c>
      <c r="ONS65" s="1678">
        <f t="shared" ref="ONS65" si="13448">(ONS59-ONS61)*$C$64*$C$65</f>
        <v>0</v>
      </c>
      <c r="ONU65" s="1678">
        <f t="shared" ref="ONU65" si="13449">(ONU59-ONU61)*$C$64*$C$65</f>
        <v>0</v>
      </c>
      <c r="ONW65" s="1678">
        <f t="shared" ref="ONW65" si="13450">(ONW59-ONW61)*$C$64*$C$65</f>
        <v>0</v>
      </c>
      <c r="ONY65" s="1678">
        <f t="shared" ref="ONY65" si="13451">(ONY59-ONY61)*$C$64*$C$65</f>
        <v>0</v>
      </c>
      <c r="OOA65" s="1678">
        <f t="shared" ref="OOA65" si="13452">(OOA59-OOA61)*$C$64*$C$65</f>
        <v>0</v>
      </c>
      <c r="OOC65" s="1678">
        <f t="shared" ref="OOC65" si="13453">(OOC59-OOC61)*$C$64*$C$65</f>
        <v>0</v>
      </c>
      <c r="OOE65" s="1678">
        <f t="shared" ref="OOE65" si="13454">(OOE59-OOE61)*$C$64*$C$65</f>
        <v>0</v>
      </c>
      <c r="OOG65" s="1678">
        <f t="shared" ref="OOG65" si="13455">(OOG59-OOG61)*$C$64*$C$65</f>
        <v>0</v>
      </c>
      <c r="OOI65" s="1678">
        <f t="shared" ref="OOI65" si="13456">(OOI59-OOI61)*$C$64*$C$65</f>
        <v>0</v>
      </c>
      <c r="OOK65" s="1678">
        <f t="shared" ref="OOK65" si="13457">(OOK59-OOK61)*$C$64*$C$65</f>
        <v>0</v>
      </c>
      <c r="OOM65" s="1678">
        <f t="shared" ref="OOM65" si="13458">(OOM59-OOM61)*$C$64*$C$65</f>
        <v>0</v>
      </c>
      <c r="OOO65" s="1678">
        <f t="shared" ref="OOO65" si="13459">(OOO59-OOO61)*$C$64*$C$65</f>
        <v>0</v>
      </c>
      <c r="OOQ65" s="1678">
        <f t="shared" ref="OOQ65" si="13460">(OOQ59-OOQ61)*$C$64*$C$65</f>
        <v>0</v>
      </c>
      <c r="OOS65" s="1678">
        <f t="shared" ref="OOS65" si="13461">(OOS59-OOS61)*$C$64*$C$65</f>
        <v>0</v>
      </c>
      <c r="OOU65" s="1678">
        <f t="shared" ref="OOU65" si="13462">(OOU59-OOU61)*$C$64*$C$65</f>
        <v>0</v>
      </c>
      <c r="OOW65" s="1678">
        <f t="shared" ref="OOW65" si="13463">(OOW59-OOW61)*$C$64*$C$65</f>
        <v>0</v>
      </c>
      <c r="OOY65" s="1678">
        <f t="shared" ref="OOY65" si="13464">(OOY59-OOY61)*$C$64*$C$65</f>
        <v>0</v>
      </c>
      <c r="OPA65" s="1678">
        <f t="shared" ref="OPA65" si="13465">(OPA59-OPA61)*$C$64*$C$65</f>
        <v>0</v>
      </c>
      <c r="OPC65" s="1678">
        <f t="shared" ref="OPC65" si="13466">(OPC59-OPC61)*$C$64*$C$65</f>
        <v>0</v>
      </c>
      <c r="OPE65" s="1678">
        <f t="shared" ref="OPE65" si="13467">(OPE59-OPE61)*$C$64*$C$65</f>
        <v>0</v>
      </c>
      <c r="OPG65" s="1678">
        <f t="shared" ref="OPG65" si="13468">(OPG59-OPG61)*$C$64*$C$65</f>
        <v>0</v>
      </c>
      <c r="OPI65" s="1678">
        <f t="shared" ref="OPI65" si="13469">(OPI59-OPI61)*$C$64*$C$65</f>
        <v>0</v>
      </c>
      <c r="OPK65" s="1678">
        <f t="shared" ref="OPK65" si="13470">(OPK59-OPK61)*$C$64*$C$65</f>
        <v>0</v>
      </c>
      <c r="OPM65" s="1678">
        <f t="shared" ref="OPM65" si="13471">(OPM59-OPM61)*$C$64*$C$65</f>
        <v>0</v>
      </c>
      <c r="OPO65" s="1678">
        <f t="shared" ref="OPO65" si="13472">(OPO59-OPO61)*$C$64*$C$65</f>
        <v>0</v>
      </c>
      <c r="OPQ65" s="1678">
        <f t="shared" ref="OPQ65" si="13473">(OPQ59-OPQ61)*$C$64*$C$65</f>
        <v>0</v>
      </c>
      <c r="OPS65" s="1678">
        <f t="shared" ref="OPS65" si="13474">(OPS59-OPS61)*$C$64*$C$65</f>
        <v>0</v>
      </c>
      <c r="OPU65" s="1678">
        <f t="shared" ref="OPU65" si="13475">(OPU59-OPU61)*$C$64*$C$65</f>
        <v>0</v>
      </c>
      <c r="OPW65" s="1678">
        <f t="shared" ref="OPW65" si="13476">(OPW59-OPW61)*$C$64*$C$65</f>
        <v>0</v>
      </c>
      <c r="OPY65" s="1678">
        <f t="shared" ref="OPY65" si="13477">(OPY59-OPY61)*$C$64*$C$65</f>
        <v>0</v>
      </c>
      <c r="OQA65" s="1678">
        <f t="shared" ref="OQA65" si="13478">(OQA59-OQA61)*$C$64*$C$65</f>
        <v>0</v>
      </c>
      <c r="OQC65" s="1678">
        <f t="shared" ref="OQC65" si="13479">(OQC59-OQC61)*$C$64*$C$65</f>
        <v>0</v>
      </c>
      <c r="OQE65" s="1678">
        <f t="shared" ref="OQE65" si="13480">(OQE59-OQE61)*$C$64*$C$65</f>
        <v>0</v>
      </c>
      <c r="OQG65" s="1678">
        <f t="shared" ref="OQG65" si="13481">(OQG59-OQG61)*$C$64*$C$65</f>
        <v>0</v>
      </c>
      <c r="OQI65" s="1678">
        <f t="shared" ref="OQI65" si="13482">(OQI59-OQI61)*$C$64*$C$65</f>
        <v>0</v>
      </c>
      <c r="OQK65" s="1678">
        <f t="shared" ref="OQK65" si="13483">(OQK59-OQK61)*$C$64*$C$65</f>
        <v>0</v>
      </c>
      <c r="OQM65" s="1678">
        <f t="shared" ref="OQM65" si="13484">(OQM59-OQM61)*$C$64*$C$65</f>
        <v>0</v>
      </c>
      <c r="OQO65" s="1678">
        <f t="shared" ref="OQO65" si="13485">(OQO59-OQO61)*$C$64*$C$65</f>
        <v>0</v>
      </c>
      <c r="OQQ65" s="1678">
        <f t="shared" ref="OQQ65" si="13486">(OQQ59-OQQ61)*$C$64*$C$65</f>
        <v>0</v>
      </c>
      <c r="OQS65" s="1678">
        <f t="shared" ref="OQS65" si="13487">(OQS59-OQS61)*$C$64*$C$65</f>
        <v>0</v>
      </c>
      <c r="OQU65" s="1678">
        <f t="shared" ref="OQU65" si="13488">(OQU59-OQU61)*$C$64*$C$65</f>
        <v>0</v>
      </c>
      <c r="OQW65" s="1678">
        <f t="shared" ref="OQW65" si="13489">(OQW59-OQW61)*$C$64*$C$65</f>
        <v>0</v>
      </c>
      <c r="OQY65" s="1678">
        <f t="shared" ref="OQY65" si="13490">(OQY59-OQY61)*$C$64*$C$65</f>
        <v>0</v>
      </c>
      <c r="ORA65" s="1678">
        <f t="shared" ref="ORA65" si="13491">(ORA59-ORA61)*$C$64*$C$65</f>
        <v>0</v>
      </c>
      <c r="ORC65" s="1678">
        <f t="shared" ref="ORC65" si="13492">(ORC59-ORC61)*$C$64*$C$65</f>
        <v>0</v>
      </c>
      <c r="ORE65" s="1678">
        <f t="shared" ref="ORE65" si="13493">(ORE59-ORE61)*$C$64*$C$65</f>
        <v>0</v>
      </c>
      <c r="ORG65" s="1678">
        <f t="shared" ref="ORG65" si="13494">(ORG59-ORG61)*$C$64*$C$65</f>
        <v>0</v>
      </c>
      <c r="ORI65" s="1678">
        <f t="shared" ref="ORI65" si="13495">(ORI59-ORI61)*$C$64*$C$65</f>
        <v>0</v>
      </c>
      <c r="ORK65" s="1678">
        <f t="shared" ref="ORK65" si="13496">(ORK59-ORK61)*$C$64*$C$65</f>
        <v>0</v>
      </c>
      <c r="ORM65" s="1678">
        <f t="shared" ref="ORM65" si="13497">(ORM59-ORM61)*$C$64*$C$65</f>
        <v>0</v>
      </c>
      <c r="ORO65" s="1678">
        <f t="shared" ref="ORO65" si="13498">(ORO59-ORO61)*$C$64*$C$65</f>
        <v>0</v>
      </c>
      <c r="ORQ65" s="1678">
        <f t="shared" ref="ORQ65" si="13499">(ORQ59-ORQ61)*$C$64*$C$65</f>
        <v>0</v>
      </c>
      <c r="ORS65" s="1678">
        <f t="shared" ref="ORS65" si="13500">(ORS59-ORS61)*$C$64*$C$65</f>
        <v>0</v>
      </c>
      <c r="ORU65" s="1678">
        <f t="shared" ref="ORU65" si="13501">(ORU59-ORU61)*$C$64*$C$65</f>
        <v>0</v>
      </c>
      <c r="ORW65" s="1678">
        <f t="shared" ref="ORW65" si="13502">(ORW59-ORW61)*$C$64*$C$65</f>
        <v>0</v>
      </c>
      <c r="ORY65" s="1678">
        <f t="shared" ref="ORY65" si="13503">(ORY59-ORY61)*$C$64*$C$65</f>
        <v>0</v>
      </c>
      <c r="OSA65" s="1678">
        <f t="shared" ref="OSA65" si="13504">(OSA59-OSA61)*$C$64*$C$65</f>
        <v>0</v>
      </c>
      <c r="OSC65" s="1678">
        <f t="shared" ref="OSC65" si="13505">(OSC59-OSC61)*$C$64*$C$65</f>
        <v>0</v>
      </c>
      <c r="OSE65" s="1678">
        <f t="shared" ref="OSE65" si="13506">(OSE59-OSE61)*$C$64*$C$65</f>
        <v>0</v>
      </c>
      <c r="OSG65" s="1678">
        <f t="shared" ref="OSG65" si="13507">(OSG59-OSG61)*$C$64*$C$65</f>
        <v>0</v>
      </c>
      <c r="OSI65" s="1678">
        <f t="shared" ref="OSI65" si="13508">(OSI59-OSI61)*$C$64*$C$65</f>
        <v>0</v>
      </c>
      <c r="OSK65" s="1678">
        <f t="shared" ref="OSK65" si="13509">(OSK59-OSK61)*$C$64*$C$65</f>
        <v>0</v>
      </c>
      <c r="OSM65" s="1678">
        <f t="shared" ref="OSM65" si="13510">(OSM59-OSM61)*$C$64*$C$65</f>
        <v>0</v>
      </c>
      <c r="OSO65" s="1678">
        <f t="shared" ref="OSO65" si="13511">(OSO59-OSO61)*$C$64*$C$65</f>
        <v>0</v>
      </c>
      <c r="OSQ65" s="1678">
        <f t="shared" ref="OSQ65" si="13512">(OSQ59-OSQ61)*$C$64*$C$65</f>
        <v>0</v>
      </c>
      <c r="OSS65" s="1678">
        <f t="shared" ref="OSS65" si="13513">(OSS59-OSS61)*$C$64*$C$65</f>
        <v>0</v>
      </c>
      <c r="OSU65" s="1678">
        <f t="shared" ref="OSU65" si="13514">(OSU59-OSU61)*$C$64*$C$65</f>
        <v>0</v>
      </c>
      <c r="OSW65" s="1678">
        <f t="shared" ref="OSW65" si="13515">(OSW59-OSW61)*$C$64*$C$65</f>
        <v>0</v>
      </c>
      <c r="OSY65" s="1678">
        <f t="shared" ref="OSY65" si="13516">(OSY59-OSY61)*$C$64*$C$65</f>
        <v>0</v>
      </c>
      <c r="OTA65" s="1678">
        <f t="shared" ref="OTA65" si="13517">(OTA59-OTA61)*$C$64*$C$65</f>
        <v>0</v>
      </c>
      <c r="OTC65" s="1678">
        <f t="shared" ref="OTC65" si="13518">(OTC59-OTC61)*$C$64*$C$65</f>
        <v>0</v>
      </c>
      <c r="OTE65" s="1678">
        <f t="shared" ref="OTE65" si="13519">(OTE59-OTE61)*$C$64*$C$65</f>
        <v>0</v>
      </c>
      <c r="OTG65" s="1678">
        <f t="shared" ref="OTG65" si="13520">(OTG59-OTG61)*$C$64*$C$65</f>
        <v>0</v>
      </c>
      <c r="OTI65" s="1678">
        <f t="shared" ref="OTI65" si="13521">(OTI59-OTI61)*$C$64*$C$65</f>
        <v>0</v>
      </c>
      <c r="OTK65" s="1678">
        <f t="shared" ref="OTK65" si="13522">(OTK59-OTK61)*$C$64*$C$65</f>
        <v>0</v>
      </c>
      <c r="OTM65" s="1678">
        <f t="shared" ref="OTM65" si="13523">(OTM59-OTM61)*$C$64*$C$65</f>
        <v>0</v>
      </c>
      <c r="OTO65" s="1678">
        <f t="shared" ref="OTO65" si="13524">(OTO59-OTO61)*$C$64*$C$65</f>
        <v>0</v>
      </c>
      <c r="OTQ65" s="1678">
        <f t="shared" ref="OTQ65" si="13525">(OTQ59-OTQ61)*$C$64*$C$65</f>
        <v>0</v>
      </c>
      <c r="OTS65" s="1678">
        <f t="shared" ref="OTS65" si="13526">(OTS59-OTS61)*$C$64*$C$65</f>
        <v>0</v>
      </c>
      <c r="OTU65" s="1678">
        <f t="shared" ref="OTU65" si="13527">(OTU59-OTU61)*$C$64*$C$65</f>
        <v>0</v>
      </c>
      <c r="OTW65" s="1678">
        <f t="shared" ref="OTW65" si="13528">(OTW59-OTW61)*$C$64*$C$65</f>
        <v>0</v>
      </c>
      <c r="OTY65" s="1678">
        <f t="shared" ref="OTY65" si="13529">(OTY59-OTY61)*$C$64*$C$65</f>
        <v>0</v>
      </c>
      <c r="OUA65" s="1678">
        <f t="shared" ref="OUA65" si="13530">(OUA59-OUA61)*$C$64*$C$65</f>
        <v>0</v>
      </c>
      <c r="OUC65" s="1678">
        <f t="shared" ref="OUC65" si="13531">(OUC59-OUC61)*$C$64*$C$65</f>
        <v>0</v>
      </c>
      <c r="OUE65" s="1678">
        <f t="shared" ref="OUE65" si="13532">(OUE59-OUE61)*$C$64*$C$65</f>
        <v>0</v>
      </c>
      <c r="OUG65" s="1678">
        <f t="shared" ref="OUG65" si="13533">(OUG59-OUG61)*$C$64*$C$65</f>
        <v>0</v>
      </c>
      <c r="OUI65" s="1678">
        <f t="shared" ref="OUI65" si="13534">(OUI59-OUI61)*$C$64*$C$65</f>
        <v>0</v>
      </c>
      <c r="OUK65" s="1678">
        <f t="shared" ref="OUK65" si="13535">(OUK59-OUK61)*$C$64*$C$65</f>
        <v>0</v>
      </c>
      <c r="OUM65" s="1678">
        <f t="shared" ref="OUM65" si="13536">(OUM59-OUM61)*$C$64*$C$65</f>
        <v>0</v>
      </c>
      <c r="OUO65" s="1678">
        <f t="shared" ref="OUO65" si="13537">(OUO59-OUO61)*$C$64*$C$65</f>
        <v>0</v>
      </c>
      <c r="OUQ65" s="1678">
        <f t="shared" ref="OUQ65" si="13538">(OUQ59-OUQ61)*$C$64*$C$65</f>
        <v>0</v>
      </c>
      <c r="OUS65" s="1678">
        <f t="shared" ref="OUS65" si="13539">(OUS59-OUS61)*$C$64*$C$65</f>
        <v>0</v>
      </c>
      <c r="OUU65" s="1678">
        <f t="shared" ref="OUU65" si="13540">(OUU59-OUU61)*$C$64*$C$65</f>
        <v>0</v>
      </c>
      <c r="OUW65" s="1678">
        <f t="shared" ref="OUW65" si="13541">(OUW59-OUW61)*$C$64*$C$65</f>
        <v>0</v>
      </c>
      <c r="OUY65" s="1678">
        <f t="shared" ref="OUY65" si="13542">(OUY59-OUY61)*$C$64*$C$65</f>
        <v>0</v>
      </c>
      <c r="OVA65" s="1678">
        <f t="shared" ref="OVA65" si="13543">(OVA59-OVA61)*$C$64*$C$65</f>
        <v>0</v>
      </c>
      <c r="OVC65" s="1678">
        <f t="shared" ref="OVC65" si="13544">(OVC59-OVC61)*$C$64*$C$65</f>
        <v>0</v>
      </c>
      <c r="OVE65" s="1678">
        <f t="shared" ref="OVE65" si="13545">(OVE59-OVE61)*$C$64*$C$65</f>
        <v>0</v>
      </c>
      <c r="OVG65" s="1678">
        <f t="shared" ref="OVG65" si="13546">(OVG59-OVG61)*$C$64*$C$65</f>
        <v>0</v>
      </c>
      <c r="OVI65" s="1678">
        <f t="shared" ref="OVI65" si="13547">(OVI59-OVI61)*$C$64*$C$65</f>
        <v>0</v>
      </c>
      <c r="OVK65" s="1678">
        <f t="shared" ref="OVK65" si="13548">(OVK59-OVK61)*$C$64*$C$65</f>
        <v>0</v>
      </c>
      <c r="OVM65" s="1678">
        <f t="shared" ref="OVM65" si="13549">(OVM59-OVM61)*$C$64*$C$65</f>
        <v>0</v>
      </c>
      <c r="OVO65" s="1678">
        <f t="shared" ref="OVO65" si="13550">(OVO59-OVO61)*$C$64*$C$65</f>
        <v>0</v>
      </c>
      <c r="OVQ65" s="1678">
        <f t="shared" ref="OVQ65" si="13551">(OVQ59-OVQ61)*$C$64*$C$65</f>
        <v>0</v>
      </c>
      <c r="OVS65" s="1678">
        <f t="shared" ref="OVS65" si="13552">(OVS59-OVS61)*$C$64*$C$65</f>
        <v>0</v>
      </c>
      <c r="OVU65" s="1678">
        <f t="shared" ref="OVU65" si="13553">(OVU59-OVU61)*$C$64*$C$65</f>
        <v>0</v>
      </c>
      <c r="OVW65" s="1678">
        <f t="shared" ref="OVW65" si="13554">(OVW59-OVW61)*$C$64*$C$65</f>
        <v>0</v>
      </c>
      <c r="OVY65" s="1678">
        <f t="shared" ref="OVY65" si="13555">(OVY59-OVY61)*$C$64*$C$65</f>
        <v>0</v>
      </c>
      <c r="OWA65" s="1678">
        <f t="shared" ref="OWA65" si="13556">(OWA59-OWA61)*$C$64*$C$65</f>
        <v>0</v>
      </c>
      <c r="OWC65" s="1678">
        <f t="shared" ref="OWC65" si="13557">(OWC59-OWC61)*$C$64*$C$65</f>
        <v>0</v>
      </c>
      <c r="OWE65" s="1678">
        <f t="shared" ref="OWE65" si="13558">(OWE59-OWE61)*$C$64*$C$65</f>
        <v>0</v>
      </c>
      <c r="OWG65" s="1678">
        <f t="shared" ref="OWG65" si="13559">(OWG59-OWG61)*$C$64*$C$65</f>
        <v>0</v>
      </c>
      <c r="OWI65" s="1678">
        <f t="shared" ref="OWI65" si="13560">(OWI59-OWI61)*$C$64*$C$65</f>
        <v>0</v>
      </c>
      <c r="OWK65" s="1678">
        <f t="shared" ref="OWK65" si="13561">(OWK59-OWK61)*$C$64*$C$65</f>
        <v>0</v>
      </c>
      <c r="OWM65" s="1678">
        <f t="shared" ref="OWM65" si="13562">(OWM59-OWM61)*$C$64*$C$65</f>
        <v>0</v>
      </c>
      <c r="OWO65" s="1678">
        <f t="shared" ref="OWO65" si="13563">(OWO59-OWO61)*$C$64*$C$65</f>
        <v>0</v>
      </c>
      <c r="OWQ65" s="1678">
        <f t="shared" ref="OWQ65" si="13564">(OWQ59-OWQ61)*$C$64*$C$65</f>
        <v>0</v>
      </c>
      <c r="OWS65" s="1678">
        <f t="shared" ref="OWS65" si="13565">(OWS59-OWS61)*$C$64*$C$65</f>
        <v>0</v>
      </c>
      <c r="OWU65" s="1678">
        <f t="shared" ref="OWU65" si="13566">(OWU59-OWU61)*$C$64*$C$65</f>
        <v>0</v>
      </c>
      <c r="OWW65" s="1678">
        <f t="shared" ref="OWW65" si="13567">(OWW59-OWW61)*$C$64*$C$65</f>
        <v>0</v>
      </c>
      <c r="OWY65" s="1678">
        <f t="shared" ref="OWY65" si="13568">(OWY59-OWY61)*$C$64*$C$65</f>
        <v>0</v>
      </c>
      <c r="OXA65" s="1678">
        <f t="shared" ref="OXA65" si="13569">(OXA59-OXA61)*$C$64*$C$65</f>
        <v>0</v>
      </c>
      <c r="OXC65" s="1678">
        <f t="shared" ref="OXC65" si="13570">(OXC59-OXC61)*$C$64*$C$65</f>
        <v>0</v>
      </c>
      <c r="OXE65" s="1678">
        <f t="shared" ref="OXE65" si="13571">(OXE59-OXE61)*$C$64*$C$65</f>
        <v>0</v>
      </c>
      <c r="OXG65" s="1678">
        <f t="shared" ref="OXG65" si="13572">(OXG59-OXG61)*$C$64*$C$65</f>
        <v>0</v>
      </c>
      <c r="OXI65" s="1678">
        <f t="shared" ref="OXI65" si="13573">(OXI59-OXI61)*$C$64*$C$65</f>
        <v>0</v>
      </c>
      <c r="OXK65" s="1678">
        <f t="shared" ref="OXK65" si="13574">(OXK59-OXK61)*$C$64*$C$65</f>
        <v>0</v>
      </c>
      <c r="OXM65" s="1678">
        <f t="shared" ref="OXM65" si="13575">(OXM59-OXM61)*$C$64*$C$65</f>
        <v>0</v>
      </c>
      <c r="OXO65" s="1678">
        <f t="shared" ref="OXO65" si="13576">(OXO59-OXO61)*$C$64*$C$65</f>
        <v>0</v>
      </c>
      <c r="OXQ65" s="1678">
        <f t="shared" ref="OXQ65" si="13577">(OXQ59-OXQ61)*$C$64*$C$65</f>
        <v>0</v>
      </c>
      <c r="OXS65" s="1678">
        <f t="shared" ref="OXS65" si="13578">(OXS59-OXS61)*$C$64*$C$65</f>
        <v>0</v>
      </c>
      <c r="OXU65" s="1678">
        <f t="shared" ref="OXU65" si="13579">(OXU59-OXU61)*$C$64*$C$65</f>
        <v>0</v>
      </c>
      <c r="OXW65" s="1678">
        <f t="shared" ref="OXW65" si="13580">(OXW59-OXW61)*$C$64*$C$65</f>
        <v>0</v>
      </c>
      <c r="OXY65" s="1678">
        <f t="shared" ref="OXY65" si="13581">(OXY59-OXY61)*$C$64*$C$65</f>
        <v>0</v>
      </c>
      <c r="OYA65" s="1678">
        <f t="shared" ref="OYA65" si="13582">(OYA59-OYA61)*$C$64*$C$65</f>
        <v>0</v>
      </c>
      <c r="OYC65" s="1678">
        <f t="shared" ref="OYC65" si="13583">(OYC59-OYC61)*$C$64*$C$65</f>
        <v>0</v>
      </c>
      <c r="OYE65" s="1678">
        <f t="shared" ref="OYE65" si="13584">(OYE59-OYE61)*$C$64*$C$65</f>
        <v>0</v>
      </c>
      <c r="OYG65" s="1678">
        <f t="shared" ref="OYG65" si="13585">(OYG59-OYG61)*$C$64*$C$65</f>
        <v>0</v>
      </c>
      <c r="OYI65" s="1678">
        <f t="shared" ref="OYI65" si="13586">(OYI59-OYI61)*$C$64*$C$65</f>
        <v>0</v>
      </c>
      <c r="OYK65" s="1678">
        <f t="shared" ref="OYK65" si="13587">(OYK59-OYK61)*$C$64*$C$65</f>
        <v>0</v>
      </c>
      <c r="OYM65" s="1678">
        <f t="shared" ref="OYM65" si="13588">(OYM59-OYM61)*$C$64*$C$65</f>
        <v>0</v>
      </c>
      <c r="OYO65" s="1678">
        <f t="shared" ref="OYO65" si="13589">(OYO59-OYO61)*$C$64*$C$65</f>
        <v>0</v>
      </c>
      <c r="OYQ65" s="1678">
        <f t="shared" ref="OYQ65" si="13590">(OYQ59-OYQ61)*$C$64*$C$65</f>
        <v>0</v>
      </c>
      <c r="OYS65" s="1678">
        <f t="shared" ref="OYS65" si="13591">(OYS59-OYS61)*$C$64*$C$65</f>
        <v>0</v>
      </c>
      <c r="OYU65" s="1678">
        <f t="shared" ref="OYU65" si="13592">(OYU59-OYU61)*$C$64*$C$65</f>
        <v>0</v>
      </c>
      <c r="OYW65" s="1678">
        <f t="shared" ref="OYW65" si="13593">(OYW59-OYW61)*$C$64*$C$65</f>
        <v>0</v>
      </c>
      <c r="OYY65" s="1678">
        <f t="shared" ref="OYY65" si="13594">(OYY59-OYY61)*$C$64*$C$65</f>
        <v>0</v>
      </c>
      <c r="OZA65" s="1678">
        <f t="shared" ref="OZA65" si="13595">(OZA59-OZA61)*$C$64*$C$65</f>
        <v>0</v>
      </c>
      <c r="OZC65" s="1678">
        <f t="shared" ref="OZC65" si="13596">(OZC59-OZC61)*$C$64*$C$65</f>
        <v>0</v>
      </c>
      <c r="OZE65" s="1678">
        <f t="shared" ref="OZE65" si="13597">(OZE59-OZE61)*$C$64*$C$65</f>
        <v>0</v>
      </c>
      <c r="OZG65" s="1678">
        <f t="shared" ref="OZG65" si="13598">(OZG59-OZG61)*$C$64*$C$65</f>
        <v>0</v>
      </c>
      <c r="OZI65" s="1678">
        <f t="shared" ref="OZI65" si="13599">(OZI59-OZI61)*$C$64*$C$65</f>
        <v>0</v>
      </c>
      <c r="OZK65" s="1678">
        <f t="shared" ref="OZK65" si="13600">(OZK59-OZK61)*$C$64*$C$65</f>
        <v>0</v>
      </c>
      <c r="OZM65" s="1678">
        <f t="shared" ref="OZM65" si="13601">(OZM59-OZM61)*$C$64*$C$65</f>
        <v>0</v>
      </c>
      <c r="OZO65" s="1678">
        <f t="shared" ref="OZO65" si="13602">(OZO59-OZO61)*$C$64*$C$65</f>
        <v>0</v>
      </c>
      <c r="OZQ65" s="1678">
        <f t="shared" ref="OZQ65" si="13603">(OZQ59-OZQ61)*$C$64*$C$65</f>
        <v>0</v>
      </c>
      <c r="OZS65" s="1678">
        <f t="shared" ref="OZS65" si="13604">(OZS59-OZS61)*$C$64*$C$65</f>
        <v>0</v>
      </c>
      <c r="OZU65" s="1678">
        <f t="shared" ref="OZU65" si="13605">(OZU59-OZU61)*$C$64*$C$65</f>
        <v>0</v>
      </c>
      <c r="OZW65" s="1678">
        <f t="shared" ref="OZW65" si="13606">(OZW59-OZW61)*$C$64*$C$65</f>
        <v>0</v>
      </c>
      <c r="OZY65" s="1678">
        <f t="shared" ref="OZY65" si="13607">(OZY59-OZY61)*$C$64*$C$65</f>
        <v>0</v>
      </c>
      <c r="PAA65" s="1678">
        <f t="shared" ref="PAA65" si="13608">(PAA59-PAA61)*$C$64*$C$65</f>
        <v>0</v>
      </c>
      <c r="PAC65" s="1678">
        <f t="shared" ref="PAC65" si="13609">(PAC59-PAC61)*$C$64*$C$65</f>
        <v>0</v>
      </c>
      <c r="PAE65" s="1678">
        <f t="shared" ref="PAE65" si="13610">(PAE59-PAE61)*$C$64*$C$65</f>
        <v>0</v>
      </c>
      <c r="PAG65" s="1678">
        <f t="shared" ref="PAG65" si="13611">(PAG59-PAG61)*$C$64*$C$65</f>
        <v>0</v>
      </c>
      <c r="PAI65" s="1678">
        <f t="shared" ref="PAI65" si="13612">(PAI59-PAI61)*$C$64*$C$65</f>
        <v>0</v>
      </c>
      <c r="PAK65" s="1678">
        <f t="shared" ref="PAK65" si="13613">(PAK59-PAK61)*$C$64*$C$65</f>
        <v>0</v>
      </c>
      <c r="PAM65" s="1678">
        <f t="shared" ref="PAM65" si="13614">(PAM59-PAM61)*$C$64*$C$65</f>
        <v>0</v>
      </c>
      <c r="PAO65" s="1678">
        <f t="shared" ref="PAO65" si="13615">(PAO59-PAO61)*$C$64*$C$65</f>
        <v>0</v>
      </c>
      <c r="PAQ65" s="1678">
        <f t="shared" ref="PAQ65" si="13616">(PAQ59-PAQ61)*$C$64*$C$65</f>
        <v>0</v>
      </c>
      <c r="PAS65" s="1678">
        <f t="shared" ref="PAS65" si="13617">(PAS59-PAS61)*$C$64*$C$65</f>
        <v>0</v>
      </c>
      <c r="PAU65" s="1678">
        <f t="shared" ref="PAU65" si="13618">(PAU59-PAU61)*$C$64*$C$65</f>
        <v>0</v>
      </c>
      <c r="PAW65" s="1678">
        <f t="shared" ref="PAW65" si="13619">(PAW59-PAW61)*$C$64*$C$65</f>
        <v>0</v>
      </c>
      <c r="PAY65" s="1678">
        <f t="shared" ref="PAY65" si="13620">(PAY59-PAY61)*$C$64*$C$65</f>
        <v>0</v>
      </c>
      <c r="PBA65" s="1678">
        <f t="shared" ref="PBA65" si="13621">(PBA59-PBA61)*$C$64*$C$65</f>
        <v>0</v>
      </c>
      <c r="PBC65" s="1678">
        <f t="shared" ref="PBC65" si="13622">(PBC59-PBC61)*$C$64*$C$65</f>
        <v>0</v>
      </c>
      <c r="PBE65" s="1678">
        <f t="shared" ref="PBE65" si="13623">(PBE59-PBE61)*$C$64*$C$65</f>
        <v>0</v>
      </c>
      <c r="PBG65" s="1678">
        <f t="shared" ref="PBG65" si="13624">(PBG59-PBG61)*$C$64*$C$65</f>
        <v>0</v>
      </c>
      <c r="PBI65" s="1678">
        <f t="shared" ref="PBI65" si="13625">(PBI59-PBI61)*$C$64*$C$65</f>
        <v>0</v>
      </c>
      <c r="PBK65" s="1678">
        <f t="shared" ref="PBK65" si="13626">(PBK59-PBK61)*$C$64*$C$65</f>
        <v>0</v>
      </c>
      <c r="PBM65" s="1678">
        <f t="shared" ref="PBM65" si="13627">(PBM59-PBM61)*$C$64*$C$65</f>
        <v>0</v>
      </c>
      <c r="PBO65" s="1678">
        <f t="shared" ref="PBO65" si="13628">(PBO59-PBO61)*$C$64*$C$65</f>
        <v>0</v>
      </c>
      <c r="PBQ65" s="1678">
        <f t="shared" ref="PBQ65" si="13629">(PBQ59-PBQ61)*$C$64*$C$65</f>
        <v>0</v>
      </c>
      <c r="PBS65" s="1678">
        <f t="shared" ref="PBS65" si="13630">(PBS59-PBS61)*$C$64*$C$65</f>
        <v>0</v>
      </c>
      <c r="PBU65" s="1678">
        <f t="shared" ref="PBU65" si="13631">(PBU59-PBU61)*$C$64*$C$65</f>
        <v>0</v>
      </c>
      <c r="PBW65" s="1678">
        <f t="shared" ref="PBW65" si="13632">(PBW59-PBW61)*$C$64*$C$65</f>
        <v>0</v>
      </c>
      <c r="PBY65" s="1678">
        <f t="shared" ref="PBY65" si="13633">(PBY59-PBY61)*$C$64*$C$65</f>
        <v>0</v>
      </c>
      <c r="PCA65" s="1678">
        <f t="shared" ref="PCA65" si="13634">(PCA59-PCA61)*$C$64*$C$65</f>
        <v>0</v>
      </c>
      <c r="PCC65" s="1678">
        <f t="shared" ref="PCC65" si="13635">(PCC59-PCC61)*$C$64*$C$65</f>
        <v>0</v>
      </c>
      <c r="PCE65" s="1678">
        <f t="shared" ref="PCE65" si="13636">(PCE59-PCE61)*$C$64*$C$65</f>
        <v>0</v>
      </c>
      <c r="PCG65" s="1678">
        <f t="shared" ref="PCG65" si="13637">(PCG59-PCG61)*$C$64*$C$65</f>
        <v>0</v>
      </c>
      <c r="PCI65" s="1678">
        <f t="shared" ref="PCI65" si="13638">(PCI59-PCI61)*$C$64*$C$65</f>
        <v>0</v>
      </c>
      <c r="PCK65" s="1678">
        <f t="shared" ref="PCK65" si="13639">(PCK59-PCK61)*$C$64*$C$65</f>
        <v>0</v>
      </c>
      <c r="PCM65" s="1678">
        <f t="shared" ref="PCM65" si="13640">(PCM59-PCM61)*$C$64*$C$65</f>
        <v>0</v>
      </c>
      <c r="PCO65" s="1678">
        <f t="shared" ref="PCO65" si="13641">(PCO59-PCO61)*$C$64*$C$65</f>
        <v>0</v>
      </c>
      <c r="PCQ65" s="1678">
        <f t="shared" ref="PCQ65" si="13642">(PCQ59-PCQ61)*$C$64*$C$65</f>
        <v>0</v>
      </c>
      <c r="PCS65" s="1678">
        <f t="shared" ref="PCS65" si="13643">(PCS59-PCS61)*$C$64*$C$65</f>
        <v>0</v>
      </c>
      <c r="PCU65" s="1678">
        <f t="shared" ref="PCU65" si="13644">(PCU59-PCU61)*$C$64*$C$65</f>
        <v>0</v>
      </c>
      <c r="PCW65" s="1678">
        <f t="shared" ref="PCW65" si="13645">(PCW59-PCW61)*$C$64*$C$65</f>
        <v>0</v>
      </c>
      <c r="PCY65" s="1678">
        <f t="shared" ref="PCY65" si="13646">(PCY59-PCY61)*$C$64*$C$65</f>
        <v>0</v>
      </c>
      <c r="PDA65" s="1678">
        <f t="shared" ref="PDA65" si="13647">(PDA59-PDA61)*$C$64*$C$65</f>
        <v>0</v>
      </c>
      <c r="PDC65" s="1678">
        <f t="shared" ref="PDC65" si="13648">(PDC59-PDC61)*$C$64*$C$65</f>
        <v>0</v>
      </c>
      <c r="PDE65" s="1678">
        <f t="shared" ref="PDE65" si="13649">(PDE59-PDE61)*$C$64*$C$65</f>
        <v>0</v>
      </c>
      <c r="PDG65" s="1678">
        <f t="shared" ref="PDG65" si="13650">(PDG59-PDG61)*$C$64*$C$65</f>
        <v>0</v>
      </c>
      <c r="PDI65" s="1678">
        <f t="shared" ref="PDI65" si="13651">(PDI59-PDI61)*$C$64*$C$65</f>
        <v>0</v>
      </c>
      <c r="PDK65" s="1678">
        <f t="shared" ref="PDK65" si="13652">(PDK59-PDK61)*$C$64*$C$65</f>
        <v>0</v>
      </c>
      <c r="PDM65" s="1678">
        <f t="shared" ref="PDM65" si="13653">(PDM59-PDM61)*$C$64*$C$65</f>
        <v>0</v>
      </c>
      <c r="PDO65" s="1678">
        <f t="shared" ref="PDO65" si="13654">(PDO59-PDO61)*$C$64*$C$65</f>
        <v>0</v>
      </c>
      <c r="PDQ65" s="1678">
        <f t="shared" ref="PDQ65" si="13655">(PDQ59-PDQ61)*$C$64*$C$65</f>
        <v>0</v>
      </c>
      <c r="PDS65" s="1678">
        <f t="shared" ref="PDS65" si="13656">(PDS59-PDS61)*$C$64*$C$65</f>
        <v>0</v>
      </c>
      <c r="PDU65" s="1678">
        <f t="shared" ref="PDU65" si="13657">(PDU59-PDU61)*$C$64*$C$65</f>
        <v>0</v>
      </c>
      <c r="PDW65" s="1678">
        <f t="shared" ref="PDW65" si="13658">(PDW59-PDW61)*$C$64*$C$65</f>
        <v>0</v>
      </c>
      <c r="PDY65" s="1678">
        <f t="shared" ref="PDY65" si="13659">(PDY59-PDY61)*$C$64*$C$65</f>
        <v>0</v>
      </c>
      <c r="PEA65" s="1678">
        <f t="shared" ref="PEA65" si="13660">(PEA59-PEA61)*$C$64*$C$65</f>
        <v>0</v>
      </c>
      <c r="PEC65" s="1678">
        <f t="shared" ref="PEC65" si="13661">(PEC59-PEC61)*$C$64*$C$65</f>
        <v>0</v>
      </c>
      <c r="PEE65" s="1678">
        <f t="shared" ref="PEE65" si="13662">(PEE59-PEE61)*$C$64*$C$65</f>
        <v>0</v>
      </c>
      <c r="PEG65" s="1678">
        <f t="shared" ref="PEG65" si="13663">(PEG59-PEG61)*$C$64*$C$65</f>
        <v>0</v>
      </c>
      <c r="PEI65" s="1678">
        <f t="shared" ref="PEI65" si="13664">(PEI59-PEI61)*$C$64*$C$65</f>
        <v>0</v>
      </c>
      <c r="PEK65" s="1678">
        <f t="shared" ref="PEK65" si="13665">(PEK59-PEK61)*$C$64*$C$65</f>
        <v>0</v>
      </c>
      <c r="PEM65" s="1678">
        <f t="shared" ref="PEM65" si="13666">(PEM59-PEM61)*$C$64*$C$65</f>
        <v>0</v>
      </c>
      <c r="PEO65" s="1678">
        <f t="shared" ref="PEO65" si="13667">(PEO59-PEO61)*$C$64*$C$65</f>
        <v>0</v>
      </c>
      <c r="PEQ65" s="1678">
        <f t="shared" ref="PEQ65" si="13668">(PEQ59-PEQ61)*$C$64*$C$65</f>
        <v>0</v>
      </c>
      <c r="PES65" s="1678">
        <f t="shared" ref="PES65" si="13669">(PES59-PES61)*$C$64*$C$65</f>
        <v>0</v>
      </c>
      <c r="PEU65" s="1678">
        <f t="shared" ref="PEU65" si="13670">(PEU59-PEU61)*$C$64*$C$65</f>
        <v>0</v>
      </c>
      <c r="PEW65" s="1678">
        <f t="shared" ref="PEW65" si="13671">(PEW59-PEW61)*$C$64*$C$65</f>
        <v>0</v>
      </c>
      <c r="PEY65" s="1678">
        <f t="shared" ref="PEY65" si="13672">(PEY59-PEY61)*$C$64*$C$65</f>
        <v>0</v>
      </c>
      <c r="PFA65" s="1678">
        <f t="shared" ref="PFA65" si="13673">(PFA59-PFA61)*$C$64*$C$65</f>
        <v>0</v>
      </c>
      <c r="PFC65" s="1678">
        <f t="shared" ref="PFC65" si="13674">(PFC59-PFC61)*$C$64*$C$65</f>
        <v>0</v>
      </c>
      <c r="PFE65" s="1678">
        <f t="shared" ref="PFE65" si="13675">(PFE59-PFE61)*$C$64*$C$65</f>
        <v>0</v>
      </c>
      <c r="PFG65" s="1678">
        <f t="shared" ref="PFG65" si="13676">(PFG59-PFG61)*$C$64*$C$65</f>
        <v>0</v>
      </c>
      <c r="PFI65" s="1678">
        <f t="shared" ref="PFI65" si="13677">(PFI59-PFI61)*$C$64*$C$65</f>
        <v>0</v>
      </c>
      <c r="PFK65" s="1678">
        <f t="shared" ref="PFK65" si="13678">(PFK59-PFK61)*$C$64*$C$65</f>
        <v>0</v>
      </c>
      <c r="PFM65" s="1678">
        <f t="shared" ref="PFM65" si="13679">(PFM59-PFM61)*$C$64*$C$65</f>
        <v>0</v>
      </c>
      <c r="PFO65" s="1678">
        <f t="shared" ref="PFO65" si="13680">(PFO59-PFO61)*$C$64*$C$65</f>
        <v>0</v>
      </c>
      <c r="PFQ65" s="1678">
        <f t="shared" ref="PFQ65" si="13681">(PFQ59-PFQ61)*$C$64*$C$65</f>
        <v>0</v>
      </c>
      <c r="PFS65" s="1678">
        <f t="shared" ref="PFS65" si="13682">(PFS59-PFS61)*$C$64*$C$65</f>
        <v>0</v>
      </c>
      <c r="PFU65" s="1678">
        <f t="shared" ref="PFU65" si="13683">(PFU59-PFU61)*$C$64*$C$65</f>
        <v>0</v>
      </c>
      <c r="PFW65" s="1678">
        <f t="shared" ref="PFW65" si="13684">(PFW59-PFW61)*$C$64*$C$65</f>
        <v>0</v>
      </c>
      <c r="PFY65" s="1678">
        <f t="shared" ref="PFY65" si="13685">(PFY59-PFY61)*$C$64*$C$65</f>
        <v>0</v>
      </c>
      <c r="PGA65" s="1678">
        <f t="shared" ref="PGA65" si="13686">(PGA59-PGA61)*$C$64*$C$65</f>
        <v>0</v>
      </c>
      <c r="PGC65" s="1678">
        <f t="shared" ref="PGC65" si="13687">(PGC59-PGC61)*$C$64*$C$65</f>
        <v>0</v>
      </c>
      <c r="PGE65" s="1678">
        <f t="shared" ref="PGE65" si="13688">(PGE59-PGE61)*$C$64*$C$65</f>
        <v>0</v>
      </c>
      <c r="PGG65" s="1678">
        <f t="shared" ref="PGG65" si="13689">(PGG59-PGG61)*$C$64*$C$65</f>
        <v>0</v>
      </c>
      <c r="PGI65" s="1678">
        <f t="shared" ref="PGI65" si="13690">(PGI59-PGI61)*$C$64*$C$65</f>
        <v>0</v>
      </c>
      <c r="PGK65" s="1678">
        <f t="shared" ref="PGK65" si="13691">(PGK59-PGK61)*$C$64*$C$65</f>
        <v>0</v>
      </c>
      <c r="PGM65" s="1678">
        <f t="shared" ref="PGM65" si="13692">(PGM59-PGM61)*$C$64*$C$65</f>
        <v>0</v>
      </c>
      <c r="PGO65" s="1678">
        <f t="shared" ref="PGO65" si="13693">(PGO59-PGO61)*$C$64*$C$65</f>
        <v>0</v>
      </c>
      <c r="PGQ65" s="1678">
        <f t="shared" ref="PGQ65" si="13694">(PGQ59-PGQ61)*$C$64*$C$65</f>
        <v>0</v>
      </c>
      <c r="PGS65" s="1678">
        <f t="shared" ref="PGS65" si="13695">(PGS59-PGS61)*$C$64*$C$65</f>
        <v>0</v>
      </c>
      <c r="PGU65" s="1678">
        <f t="shared" ref="PGU65" si="13696">(PGU59-PGU61)*$C$64*$C$65</f>
        <v>0</v>
      </c>
      <c r="PGW65" s="1678">
        <f t="shared" ref="PGW65" si="13697">(PGW59-PGW61)*$C$64*$C$65</f>
        <v>0</v>
      </c>
      <c r="PGY65" s="1678">
        <f t="shared" ref="PGY65" si="13698">(PGY59-PGY61)*$C$64*$C$65</f>
        <v>0</v>
      </c>
      <c r="PHA65" s="1678">
        <f t="shared" ref="PHA65" si="13699">(PHA59-PHA61)*$C$64*$C$65</f>
        <v>0</v>
      </c>
      <c r="PHC65" s="1678">
        <f t="shared" ref="PHC65" si="13700">(PHC59-PHC61)*$C$64*$C$65</f>
        <v>0</v>
      </c>
      <c r="PHE65" s="1678">
        <f t="shared" ref="PHE65" si="13701">(PHE59-PHE61)*$C$64*$C$65</f>
        <v>0</v>
      </c>
      <c r="PHG65" s="1678">
        <f t="shared" ref="PHG65" si="13702">(PHG59-PHG61)*$C$64*$C$65</f>
        <v>0</v>
      </c>
      <c r="PHI65" s="1678">
        <f t="shared" ref="PHI65" si="13703">(PHI59-PHI61)*$C$64*$C$65</f>
        <v>0</v>
      </c>
      <c r="PHK65" s="1678">
        <f t="shared" ref="PHK65" si="13704">(PHK59-PHK61)*$C$64*$C$65</f>
        <v>0</v>
      </c>
      <c r="PHM65" s="1678">
        <f t="shared" ref="PHM65" si="13705">(PHM59-PHM61)*$C$64*$C$65</f>
        <v>0</v>
      </c>
      <c r="PHO65" s="1678">
        <f t="shared" ref="PHO65" si="13706">(PHO59-PHO61)*$C$64*$C$65</f>
        <v>0</v>
      </c>
      <c r="PHQ65" s="1678">
        <f t="shared" ref="PHQ65" si="13707">(PHQ59-PHQ61)*$C$64*$C$65</f>
        <v>0</v>
      </c>
      <c r="PHS65" s="1678">
        <f t="shared" ref="PHS65" si="13708">(PHS59-PHS61)*$C$64*$C$65</f>
        <v>0</v>
      </c>
      <c r="PHU65" s="1678">
        <f t="shared" ref="PHU65" si="13709">(PHU59-PHU61)*$C$64*$C$65</f>
        <v>0</v>
      </c>
      <c r="PHW65" s="1678">
        <f t="shared" ref="PHW65" si="13710">(PHW59-PHW61)*$C$64*$C$65</f>
        <v>0</v>
      </c>
      <c r="PHY65" s="1678">
        <f t="shared" ref="PHY65" si="13711">(PHY59-PHY61)*$C$64*$C$65</f>
        <v>0</v>
      </c>
      <c r="PIA65" s="1678">
        <f t="shared" ref="PIA65" si="13712">(PIA59-PIA61)*$C$64*$C$65</f>
        <v>0</v>
      </c>
      <c r="PIC65" s="1678">
        <f t="shared" ref="PIC65" si="13713">(PIC59-PIC61)*$C$64*$C$65</f>
        <v>0</v>
      </c>
      <c r="PIE65" s="1678">
        <f t="shared" ref="PIE65" si="13714">(PIE59-PIE61)*$C$64*$C$65</f>
        <v>0</v>
      </c>
      <c r="PIG65" s="1678">
        <f t="shared" ref="PIG65" si="13715">(PIG59-PIG61)*$C$64*$C$65</f>
        <v>0</v>
      </c>
      <c r="PII65" s="1678">
        <f t="shared" ref="PII65" si="13716">(PII59-PII61)*$C$64*$C$65</f>
        <v>0</v>
      </c>
      <c r="PIK65" s="1678">
        <f t="shared" ref="PIK65" si="13717">(PIK59-PIK61)*$C$64*$C$65</f>
        <v>0</v>
      </c>
      <c r="PIM65" s="1678">
        <f t="shared" ref="PIM65" si="13718">(PIM59-PIM61)*$C$64*$C$65</f>
        <v>0</v>
      </c>
      <c r="PIO65" s="1678">
        <f t="shared" ref="PIO65" si="13719">(PIO59-PIO61)*$C$64*$C$65</f>
        <v>0</v>
      </c>
      <c r="PIQ65" s="1678">
        <f t="shared" ref="PIQ65" si="13720">(PIQ59-PIQ61)*$C$64*$C$65</f>
        <v>0</v>
      </c>
      <c r="PIS65" s="1678">
        <f t="shared" ref="PIS65" si="13721">(PIS59-PIS61)*$C$64*$C$65</f>
        <v>0</v>
      </c>
      <c r="PIU65" s="1678">
        <f t="shared" ref="PIU65" si="13722">(PIU59-PIU61)*$C$64*$C$65</f>
        <v>0</v>
      </c>
      <c r="PIW65" s="1678">
        <f t="shared" ref="PIW65" si="13723">(PIW59-PIW61)*$C$64*$C$65</f>
        <v>0</v>
      </c>
      <c r="PIY65" s="1678">
        <f t="shared" ref="PIY65" si="13724">(PIY59-PIY61)*$C$64*$C$65</f>
        <v>0</v>
      </c>
      <c r="PJA65" s="1678">
        <f t="shared" ref="PJA65" si="13725">(PJA59-PJA61)*$C$64*$C$65</f>
        <v>0</v>
      </c>
      <c r="PJC65" s="1678">
        <f t="shared" ref="PJC65" si="13726">(PJC59-PJC61)*$C$64*$C$65</f>
        <v>0</v>
      </c>
      <c r="PJE65" s="1678">
        <f t="shared" ref="PJE65" si="13727">(PJE59-PJE61)*$C$64*$C$65</f>
        <v>0</v>
      </c>
      <c r="PJG65" s="1678">
        <f t="shared" ref="PJG65" si="13728">(PJG59-PJG61)*$C$64*$C$65</f>
        <v>0</v>
      </c>
      <c r="PJI65" s="1678">
        <f t="shared" ref="PJI65" si="13729">(PJI59-PJI61)*$C$64*$C$65</f>
        <v>0</v>
      </c>
      <c r="PJK65" s="1678">
        <f t="shared" ref="PJK65" si="13730">(PJK59-PJK61)*$C$64*$C$65</f>
        <v>0</v>
      </c>
      <c r="PJM65" s="1678">
        <f t="shared" ref="PJM65" si="13731">(PJM59-PJM61)*$C$64*$C$65</f>
        <v>0</v>
      </c>
      <c r="PJO65" s="1678">
        <f t="shared" ref="PJO65" si="13732">(PJO59-PJO61)*$C$64*$C$65</f>
        <v>0</v>
      </c>
      <c r="PJQ65" s="1678">
        <f t="shared" ref="PJQ65" si="13733">(PJQ59-PJQ61)*$C$64*$C$65</f>
        <v>0</v>
      </c>
      <c r="PJS65" s="1678">
        <f t="shared" ref="PJS65" si="13734">(PJS59-PJS61)*$C$64*$C$65</f>
        <v>0</v>
      </c>
      <c r="PJU65" s="1678">
        <f t="shared" ref="PJU65" si="13735">(PJU59-PJU61)*$C$64*$C$65</f>
        <v>0</v>
      </c>
      <c r="PJW65" s="1678">
        <f t="shared" ref="PJW65" si="13736">(PJW59-PJW61)*$C$64*$C$65</f>
        <v>0</v>
      </c>
      <c r="PJY65" s="1678">
        <f t="shared" ref="PJY65" si="13737">(PJY59-PJY61)*$C$64*$C$65</f>
        <v>0</v>
      </c>
      <c r="PKA65" s="1678">
        <f t="shared" ref="PKA65" si="13738">(PKA59-PKA61)*$C$64*$C$65</f>
        <v>0</v>
      </c>
      <c r="PKC65" s="1678">
        <f t="shared" ref="PKC65" si="13739">(PKC59-PKC61)*$C$64*$C$65</f>
        <v>0</v>
      </c>
      <c r="PKE65" s="1678">
        <f t="shared" ref="PKE65" si="13740">(PKE59-PKE61)*$C$64*$C$65</f>
        <v>0</v>
      </c>
      <c r="PKG65" s="1678">
        <f t="shared" ref="PKG65" si="13741">(PKG59-PKG61)*$C$64*$C$65</f>
        <v>0</v>
      </c>
      <c r="PKI65" s="1678">
        <f t="shared" ref="PKI65" si="13742">(PKI59-PKI61)*$C$64*$C$65</f>
        <v>0</v>
      </c>
      <c r="PKK65" s="1678">
        <f t="shared" ref="PKK65" si="13743">(PKK59-PKK61)*$C$64*$C$65</f>
        <v>0</v>
      </c>
      <c r="PKM65" s="1678">
        <f t="shared" ref="PKM65" si="13744">(PKM59-PKM61)*$C$64*$C$65</f>
        <v>0</v>
      </c>
      <c r="PKO65" s="1678">
        <f t="shared" ref="PKO65" si="13745">(PKO59-PKO61)*$C$64*$C$65</f>
        <v>0</v>
      </c>
      <c r="PKQ65" s="1678">
        <f t="shared" ref="PKQ65" si="13746">(PKQ59-PKQ61)*$C$64*$C$65</f>
        <v>0</v>
      </c>
      <c r="PKS65" s="1678">
        <f t="shared" ref="PKS65" si="13747">(PKS59-PKS61)*$C$64*$C$65</f>
        <v>0</v>
      </c>
      <c r="PKU65" s="1678">
        <f t="shared" ref="PKU65" si="13748">(PKU59-PKU61)*$C$64*$C$65</f>
        <v>0</v>
      </c>
      <c r="PKW65" s="1678">
        <f t="shared" ref="PKW65" si="13749">(PKW59-PKW61)*$C$64*$C$65</f>
        <v>0</v>
      </c>
      <c r="PKY65" s="1678">
        <f t="shared" ref="PKY65" si="13750">(PKY59-PKY61)*$C$64*$C$65</f>
        <v>0</v>
      </c>
      <c r="PLA65" s="1678">
        <f t="shared" ref="PLA65" si="13751">(PLA59-PLA61)*$C$64*$C$65</f>
        <v>0</v>
      </c>
      <c r="PLC65" s="1678">
        <f t="shared" ref="PLC65" si="13752">(PLC59-PLC61)*$C$64*$C$65</f>
        <v>0</v>
      </c>
      <c r="PLE65" s="1678">
        <f t="shared" ref="PLE65" si="13753">(PLE59-PLE61)*$C$64*$C$65</f>
        <v>0</v>
      </c>
      <c r="PLG65" s="1678">
        <f t="shared" ref="PLG65" si="13754">(PLG59-PLG61)*$C$64*$C$65</f>
        <v>0</v>
      </c>
      <c r="PLI65" s="1678">
        <f t="shared" ref="PLI65" si="13755">(PLI59-PLI61)*$C$64*$C$65</f>
        <v>0</v>
      </c>
      <c r="PLK65" s="1678">
        <f t="shared" ref="PLK65" si="13756">(PLK59-PLK61)*$C$64*$C$65</f>
        <v>0</v>
      </c>
      <c r="PLM65" s="1678">
        <f t="shared" ref="PLM65" si="13757">(PLM59-PLM61)*$C$64*$C$65</f>
        <v>0</v>
      </c>
      <c r="PLO65" s="1678">
        <f t="shared" ref="PLO65" si="13758">(PLO59-PLO61)*$C$64*$C$65</f>
        <v>0</v>
      </c>
      <c r="PLQ65" s="1678">
        <f t="shared" ref="PLQ65" si="13759">(PLQ59-PLQ61)*$C$64*$C$65</f>
        <v>0</v>
      </c>
      <c r="PLS65" s="1678">
        <f t="shared" ref="PLS65" si="13760">(PLS59-PLS61)*$C$64*$C$65</f>
        <v>0</v>
      </c>
      <c r="PLU65" s="1678">
        <f t="shared" ref="PLU65" si="13761">(PLU59-PLU61)*$C$64*$C$65</f>
        <v>0</v>
      </c>
      <c r="PLW65" s="1678">
        <f t="shared" ref="PLW65" si="13762">(PLW59-PLW61)*$C$64*$C$65</f>
        <v>0</v>
      </c>
      <c r="PLY65" s="1678">
        <f t="shared" ref="PLY65" si="13763">(PLY59-PLY61)*$C$64*$C$65</f>
        <v>0</v>
      </c>
      <c r="PMA65" s="1678">
        <f t="shared" ref="PMA65" si="13764">(PMA59-PMA61)*$C$64*$C$65</f>
        <v>0</v>
      </c>
      <c r="PMC65" s="1678">
        <f t="shared" ref="PMC65" si="13765">(PMC59-PMC61)*$C$64*$C$65</f>
        <v>0</v>
      </c>
      <c r="PME65" s="1678">
        <f t="shared" ref="PME65" si="13766">(PME59-PME61)*$C$64*$C$65</f>
        <v>0</v>
      </c>
      <c r="PMG65" s="1678">
        <f t="shared" ref="PMG65" si="13767">(PMG59-PMG61)*$C$64*$C$65</f>
        <v>0</v>
      </c>
      <c r="PMI65" s="1678">
        <f t="shared" ref="PMI65" si="13768">(PMI59-PMI61)*$C$64*$C$65</f>
        <v>0</v>
      </c>
      <c r="PMK65" s="1678">
        <f t="shared" ref="PMK65" si="13769">(PMK59-PMK61)*$C$64*$C$65</f>
        <v>0</v>
      </c>
      <c r="PMM65" s="1678">
        <f t="shared" ref="PMM65" si="13770">(PMM59-PMM61)*$C$64*$C$65</f>
        <v>0</v>
      </c>
      <c r="PMO65" s="1678">
        <f t="shared" ref="PMO65" si="13771">(PMO59-PMO61)*$C$64*$C$65</f>
        <v>0</v>
      </c>
      <c r="PMQ65" s="1678">
        <f t="shared" ref="PMQ65" si="13772">(PMQ59-PMQ61)*$C$64*$C$65</f>
        <v>0</v>
      </c>
      <c r="PMS65" s="1678">
        <f t="shared" ref="PMS65" si="13773">(PMS59-PMS61)*$C$64*$C$65</f>
        <v>0</v>
      </c>
      <c r="PMU65" s="1678">
        <f t="shared" ref="PMU65" si="13774">(PMU59-PMU61)*$C$64*$C$65</f>
        <v>0</v>
      </c>
      <c r="PMW65" s="1678">
        <f t="shared" ref="PMW65" si="13775">(PMW59-PMW61)*$C$64*$C$65</f>
        <v>0</v>
      </c>
      <c r="PMY65" s="1678">
        <f t="shared" ref="PMY65" si="13776">(PMY59-PMY61)*$C$64*$C$65</f>
        <v>0</v>
      </c>
      <c r="PNA65" s="1678">
        <f t="shared" ref="PNA65" si="13777">(PNA59-PNA61)*$C$64*$C$65</f>
        <v>0</v>
      </c>
      <c r="PNC65" s="1678">
        <f t="shared" ref="PNC65" si="13778">(PNC59-PNC61)*$C$64*$C$65</f>
        <v>0</v>
      </c>
      <c r="PNE65" s="1678">
        <f t="shared" ref="PNE65" si="13779">(PNE59-PNE61)*$C$64*$C$65</f>
        <v>0</v>
      </c>
      <c r="PNG65" s="1678">
        <f t="shared" ref="PNG65" si="13780">(PNG59-PNG61)*$C$64*$C$65</f>
        <v>0</v>
      </c>
      <c r="PNI65" s="1678">
        <f t="shared" ref="PNI65" si="13781">(PNI59-PNI61)*$C$64*$C$65</f>
        <v>0</v>
      </c>
      <c r="PNK65" s="1678">
        <f t="shared" ref="PNK65" si="13782">(PNK59-PNK61)*$C$64*$C$65</f>
        <v>0</v>
      </c>
      <c r="PNM65" s="1678">
        <f t="shared" ref="PNM65" si="13783">(PNM59-PNM61)*$C$64*$C$65</f>
        <v>0</v>
      </c>
      <c r="PNO65" s="1678">
        <f t="shared" ref="PNO65" si="13784">(PNO59-PNO61)*$C$64*$C$65</f>
        <v>0</v>
      </c>
      <c r="PNQ65" s="1678">
        <f t="shared" ref="PNQ65" si="13785">(PNQ59-PNQ61)*$C$64*$C$65</f>
        <v>0</v>
      </c>
      <c r="PNS65" s="1678">
        <f t="shared" ref="PNS65" si="13786">(PNS59-PNS61)*$C$64*$C$65</f>
        <v>0</v>
      </c>
      <c r="PNU65" s="1678">
        <f t="shared" ref="PNU65" si="13787">(PNU59-PNU61)*$C$64*$C$65</f>
        <v>0</v>
      </c>
      <c r="PNW65" s="1678">
        <f t="shared" ref="PNW65" si="13788">(PNW59-PNW61)*$C$64*$C$65</f>
        <v>0</v>
      </c>
      <c r="PNY65" s="1678">
        <f t="shared" ref="PNY65" si="13789">(PNY59-PNY61)*$C$64*$C$65</f>
        <v>0</v>
      </c>
      <c r="POA65" s="1678">
        <f t="shared" ref="POA65" si="13790">(POA59-POA61)*$C$64*$C$65</f>
        <v>0</v>
      </c>
      <c r="POC65" s="1678">
        <f t="shared" ref="POC65" si="13791">(POC59-POC61)*$C$64*$C$65</f>
        <v>0</v>
      </c>
      <c r="POE65" s="1678">
        <f t="shared" ref="POE65" si="13792">(POE59-POE61)*$C$64*$C$65</f>
        <v>0</v>
      </c>
      <c r="POG65" s="1678">
        <f t="shared" ref="POG65" si="13793">(POG59-POG61)*$C$64*$C$65</f>
        <v>0</v>
      </c>
      <c r="POI65" s="1678">
        <f t="shared" ref="POI65" si="13794">(POI59-POI61)*$C$64*$C$65</f>
        <v>0</v>
      </c>
      <c r="POK65" s="1678">
        <f t="shared" ref="POK65" si="13795">(POK59-POK61)*$C$64*$C$65</f>
        <v>0</v>
      </c>
      <c r="POM65" s="1678">
        <f t="shared" ref="POM65" si="13796">(POM59-POM61)*$C$64*$C$65</f>
        <v>0</v>
      </c>
      <c r="POO65" s="1678">
        <f t="shared" ref="POO65" si="13797">(POO59-POO61)*$C$64*$C$65</f>
        <v>0</v>
      </c>
      <c r="POQ65" s="1678">
        <f t="shared" ref="POQ65" si="13798">(POQ59-POQ61)*$C$64*$C$65</f>
        <v>0</v>
      </c>
      <c r="POS65" s="1678">
        <f t="shared" ref="POS65" si="13799">(POS59-POS61)*$C$64*$C$65</f>
        <v>0</v>
      </c>
      <c r="POU65" s="1678">
        <f t="shared" ref="POU65" si="13800">(POU59-POU61)*$C$64*$C$65</f>
        <v>0</v>
      </c>
      <c r="POW65" s="1678">
        <f t="shared" ref="POW65" si="13801">(POW59-POW61)*$C$64*$C$65</f>
        <v>0</v>
      </c>
      <c r="POY65" s="1678">
        <f t="shared" ref="POY65" si="13802">(POY59-POY61)*$C$64*$C$65</f>
        <v>0</v>
      </c>
      <c r="PPA65" s="1678">
        <f t="shared" ref="PPA65" si="13803">(PPA59-PPA61)*$C$64*$C$65</f>
        <v>0</v>
      </c>
      <c r="PPC65" s="1678">
        <f t="shared" ref="PPC65" si="13804">(PPC59-PPC61)*$C$64*$C$65</f>
        <v>0</v>
      </c>
      <c r="PPE65" s="1678">
        <f t="shared" ref="PPE65" si="13805">(PPE59-PPE61)*$C$64*$C$65</f>
        <v>0</v>
      </c>
      <c r="PPG65" s="1678">
        <f t="shared" ref="PPG65" si="13806">(PPG59-PPG61)*$C$64*$C$65</f>
        <v>0</v>
      </c>
      <c r="PPI65" s="1678">
        <f t="shared" ref="PPI65" si="13807">(PPI59-PPI61)*$C$64*$C$65</f>
        <v>0</v>
      </c>
      <c r="PPK65" s="1678">
        <f t="shared" ref="PPK65" si="13808">(PPK59-PPK61)*$C$64*$C$65</f>
        <v>0</v>
      </c>
      <c r="PPM65" s="1678">
        <f t="shared" ref="PPM65" si="13809">(PPM59-PPM61)*$C$64*$C$65</f>
        <v>0</v>
      </c>
      <c r="PPO65" s="1678">
        <f t="shared" ref="PPO65" si="13810">(PPO59-PPO61)*$C$64*$C$65</f>
        <v>0</v>
      </c>
      <c r="PPQ65" s="1678">
        <f t="shared" ref="PPQ65" si="13811">(PPQ59-PPQ61)*$C$64*$C$65</f>
        <v>0</v>
      </c>
      <c r="PPS65" s="1678">
        <f t="shared" ref="PPS65" si="13812">(PPS59-PPS61)*$C$64*$C$65</f>
        <v>0</v>
      </c>
      <c r="PPU65" s="1678">
        <f t="shared" ref="PPU65" si="13813">(PPU59-PPU61)*$C$64*$C$65</f>
        <v>0</v>
      </c>
      <c r="PPW65" s="1678">
        <f t="shared" ref="PPW65" si="13814">(PPW59-PPW61)*$C$64*$C$65</f>
        <v>0</v>
      </c>
      <c r="PPY65" s="1678">
        <f t="shared" ref="PPY65" si="13815">(PPY59-PPY61)*$C$64*$C$65</f>
        <v>0</v>
      </c>
      <c r="PQA65" s="1678">
        <f t="shared" ref="PQA65" si="13816">(PQA59-PQA61)*$C$64*$C$65</f>
        <v>0</v>
      </c>
      <c r="PQC65" s="1678">
        <f t="shared" ref="PQC65" si="13817">(PQC59-PQC61)*$C$64*$C$65</f>
        <v>0</v>
      </c>
      <c r="PQE65" s="1678">
        <f t="shared" ref="PQE65" si="13818">(PQE59-PQE61)*$C$64*$C$65</f>
        <v>0</v>
      </c>
      <c r="PQG65" s="1678">
        <f t="shared" ref="PQG65" si="13819">(PQG59-PQG61)*$C$64*$C$65</f>
        <v>0</v>
      </c>
      <c r="PQI65" s="1678">
        <f t="shared" ref="PQI65" si="13820">(PQI59-PQI61)*$C$64*$C$65</f>
        <v>0</v>
      </c>
      <c r="PQK65" s="1678">
        <f t="shared" ref="PQK65" si="13821">(PQK59-PQK61)*$C$64*$C$65</f>
        <v>0</v>
      </c>
      <c r="PQM65" s="1678">
        <f t="shared" ref="PQM65" si="13822">(PQM59-PQM61)*$C$64*$C$65</f>
        <v>0</v>
      </c>
      <c r="PQO65" s="1678">
        <f t="shared" ref="PQO65" si="13823">(PQO59-PQO61)*$C$64*$C$65</f>
        <v>0</v>
      </c>
      <c r="PQQ65" s="1678">
        <f t="shared" ref="PQQ65" si="13824">(PQQ59-PQQ61)*$C$64*$C$65</f>
        <v>0</v>
      </c>
      <c r="PQS65" s="1678">
        <f t="shared" ref="PQS65" si="13825">(PQS59-PQS61)*$C$64*$C$65</f>
        <v>0</v>
      </c>
      <c r="PQU65" s="1678">
        <f t="shared" ref="PQU65" si="13826">(PQU59-PQU61)*$C$64*$C$65</f>
        <v>0</v>
      </c>
      <c r="PQW65" s="1678">
        <f t="shared" ref="PQW65" si="13827">(PQW59-PQW61)*$C$64*$C$65</f>
        <v>0</v>
      </c>
      <c r="PQY65" s="1678">
        <f t="shared" ref="PQY65" si="13828">(PQY59-PQY61)*$C$64*$C$65</f>
        <v>0</v>
      </c>
      <c r="PRA65" s="1678">
        <f t="shared" ref="PRA65" si="13829">(PRA59-PRA61)*$C$64*$C$65</f>
        <v>0</v>
      </c>
      <c r="PRC65" s="1678">
        <f t="shared" ref="PRC65" si="13830">(PRC59-PRC61)*$C$64*$C$65</f>
        <v>0</v>
      </c>
      <c r="PRE65" s="1678">
        <f t="shared" ref="PRE65" si="13831">(PRE59-PRE61)*$C$64*$C$65</f>
        <v>0</v>
      </c>
      <c r="PRG65" s="1678">
        <f t="shared" ref="PRG65" si="13832">(PRG59-PRG61)*$C$64*$C$65</f>
        <v>0</v>
      </c>
      <c r="PRI65" s="1678">
        <f t="shared" ref="PRI65" si="13833">(PRI59-PRI61)*$C$64*$C$65</f>
        <v>0</v>
      </c>
      <c r="PRK65" s="1678">
        <f t="shared" ref="PRK65" si="13834">(PRK59-PRK61)*$C$64*$C$65</f>
        <v>0</v>
      </c>
      <c r="PRM65" s="1678">
        <f t="shared" ref="PRM65" si="13835">(PRM59-PRM61)*$C$64*$C$65</f>
        <v>0</v>
      </c>
      <c r="PRO65" s="1678">
        <f t="shared" ref="PRO65" si="13836">(PRO59-PRO61)*$C$64*$C$65</f>
        <v>0</v>
      </c>
      <c r="PRQ65" s="1678">
        <f t="shared" ref="PRQ65" si="13837">(PRQ59-PRQ61)*$C$64*$C$65</f>
        <v>0</v>
      </c>
      <c r="PRS65" s="1678">
        <f t="shared" ref="PRS65" si="13838">(PRS59-PRS61)*$C$64*$C$65</f>
        <v>0</v>
      </c>
      <c r="PRU65" s="1678">
        <f t="shared" ref="PRU65" si="13839">(PRU59-PRU61)*$C$64*$C$65</f>
        <v>0</v>
      </c>
      <c r="PRW65" s="1678">
        <f t="shared" ref="PRW65" si="13840">(PRW59-PRW61)*$C$64*$C$65</f>
        <v>0</v>
      </c>
      <c r="PRY65" s="1678">
        <f t="shared" ref="PRY65" si="13841">(PRY59-PRY61)*$C$64*$C$65</f>
        <v>0</v>
      </c>
      <c r="PSA65" s="1678">
        <f t="shared" ref="PSA65" si="13842">(PSA59-PSA61)*$C$64*$C$65</f>
        <v>0</v>
      </c>
      <c r="PSC65" s="1678">
        <f t="shared" ref="PSC65" si="13843">(PSC59-PSC61)*$C$64*$C$65</f>
        <v>0</v>
      </c>
      <c r="PSE65" s="1678">
        <f t="shared" ref="PSE65" si="13844">(PSE59-PSE61)*$C$64*$C$65</f>
        <v>0</v>
      </c>
      <c r="PSG65" s="1678">
        <f t="shared" ref="PSG65" si="13845">(PSG59-PSG61)*$C$64*$C$65</f>
        <v>0</v>
      </c>
      <c r="PSI65" s="1678">
        <f t="shared" ref="PSI65" si="13846">(PSI59-PSI61)*$C$64*$C$65</f>
        <v>0</v>
      </c>
      <c r="PSK65" s="1678">
        <f t="shared" ref="PSK65" si="13847">(PSK59-PSK61)*$C$64*$C$65</f>
        <v>0</v>
      </c>
      <c r="PSM65" s="1678">
        <f t="shared" ref="PSM65" si="13848">(PSM59-PSM61)*$C$64*$C$65</f>
        <v>0</v>
      </c>
      <c r="PSO65" s="1678">
        <f t="shared" ref="PSO65" si="13849">(PSO59-PSO61)*$C$64*$C$65</f>
        <v>0</v>
      </c>
      <c r="PSQ65" s="1678">
        <f t="shared" ref="PSQ65" si="13850">(PSQ59-PSQ61)*$C$64*$C$65</f>
        <v>0</v>
      </c>
      <c r="PSS65" s="1678">
        <f t="shared" ref="PSS65" si="13851">(PSS59-PSS61)*$C$64*$C$65</f>
        <v>0</v>
      </c>
      <c r="PSU65" s="1678">
        <f t="shared" ref="PSU65" si="13852">(PSU59-PSU61)*$C$64*$C$65</f>
        <v>0</v>
      </c>
      <c r="PSW65" s="1678">
        <f t="shared" ref="PSW65" si="13853">(PSW59-PSW61)*$C$64*$C$65</f>
        <v>0</v>
      </c>
      <c r="PSY65" s="1678">
        <f t="shared" ref="PSY65" si="13854">(PSY59-PSY61)*$C$64*$C$65</f>
        <v>0</v>
      </c>
      <c r="PTA65" s="1678">
        <f t="shared" ref="PTA65" si="13855">(PTA59-PTA61)*$C$64*$C$65</f>
        <v>0</v>
      </c>
      <c r="PTC65" s="1678">
        <f t="shared" ref="PTC65" si="13856">(PTC59-PTC61)*$C$64*$C$65</f>
        <v>0</v>
      </c>
      <c r="PTE65" s="1678">
        <f t="shared" ref="PTE65" si="13857">(PTE59-PTE61)*$C$64*$C$65</f>
        <v>0</v>
      </c>
      <c r="PTG65" s="1678">
        <f t="shared" ref="PTG65" si="13858">(PTG59-PTG61)*$C$64*$C$65</f>
        <v>0</v>
      </c>
      <c r="PTI65" s="1678">
        <f t="shared" ref="PTI65" si="13859">(PTI59-PTI61)*$C$64*$C$65</f>
        <v>0</v>
      </c>
      <c r="PTK65" s="1678">
        <f t="shared" ref="PTK65" si="13860">(PTK59-PTK61)*$C$64*$C$65</f>
        <v>0</v>
      </c>
      <c r="PTM65" s="1678">
        <f t="shared" ref="PTM65" si="13861">(PTM59-PTM61)*$C$64*$C$65</f>
        <v>0</v>
      </c>
      <c r="PTO65" s="1678">
        <f t="shared" ref="PTO65" si="13862">(PTO59-PTO61)*$C$64*$C$65</f>
        <v>0</v>
      </c>
      <c r="PTQ65" s="1678">
        <f t="shared" ref="PTQ65" si="13863">(PTQ59-PTQ61)*$C$64*$C$65</f>
        <v>0</v>
      </c>
      <c r="PTS65" s="1678">
        <f t="shared" ref="PTS65" si="13864">(PTS59-PTS61)*$C$64*$C$65</f>
        <v>0</v>
      </c>
      <c r="PTU65" s="1678">
        <f t="shared" ref="PTU65" si="13865">(PTU59-PTU61)*$C$64*$C$65</f>
        <v>0</v>
      </c>
      <c r="PTW65" s="1678">
        <f t="shared" ref="PTW65" si="13866">(PTW59-PTW61)*$C$64*$C$65</f>
        <v>0</v>
      </c>
      <c r="PTY65" s="1678">
        <f t="shared" ref="PTY65" si="13867">(PTY59-PTY61)*$C$64*$C$65</f>
        <v>0</v>
      </c>
      <c r="PUA65" s="1678">
        <f t="shared" ref="PUA65" si="13868">(PUA59-PUA61)*$C$64*$C$65</f>
        <v>0</v>
      </c>
      <c r="PUC65" s="1678">
        <f t="shared" ref="PUC65" si="13869">(PUC59-PUC61)*$C$64*$C$65</f>
        <v>0</v>
      </c>
      <c r="PUE65" s="1678">
        <f t="shared" ref="PUE65" si="13870">(PUE59-PUE61)*$C$64*$C$65</f>
        <v>0</v>
      </c>
      <c r="PUG65" s="1678">
        <f t="shared" ref="PUG65" si="13871">(PUG59-PUG61)*$C$64*$C$65</f>
        <v>0</v>
      </c>
      <c r="PUI65" s="1678">
        <f t="shared" ref="PUI65" si="13872">(PUI59-PUI61)*$C$64*$C$65</f>
        <v>0</v>
      </c>
      <c r="PUK65" s="1678">
        <f t="shared" ref="PUK65" si="13873">(PUK59-PUK61)*$C$64*$C$65</f>
        <v>0</v>
      </c>
      <c r="PUM65" s="1678">
        <f t="shared" ref="PUM65" si="13874">(PUM59-PUM61)*$C$64*$C$65</f>
        <v>0</v>
      </c>
      <c r="PUO65" s="1678">
        <f t="shared" ref="PUO65" si="13875">(PUO59-PUO61)*$C$64*$C$65</f>
        <v>0</v>
      </c>
      <c r="PUQ65" s="1678">
        <f t="shared" ref="PUQ65" si="13876">(PUQ59-PUQ61)*$C$64*$C$65</f>
        <v>0</v>
      </c>
      <c r="PUS65" s="1678">
        <f t="shared" ref="PUS65" si="13877">(PUS59-PUS61)*$C$64*$C$65</f>
        <v>0</v>
      </c>
      <c r="PUU65" s="1678">
        <f t="shared" ref="PUU65" si="13878">(PUU59-PUU61)*$C$64*$C$65</f>
        <v>0</v>
      </c>
      <c r="PUW65" s="1678">
        <f t="shared" ref="PUW65" si="13879">(PUW59-PUW61)*$C$64*$C$65</f>
        <v>0</v>
      </c>
      <c r="PUY65" s="1678">
        <f t="shared" ref="PUY65" si="13880">(PUY59-PUY61)*$C$64*$C$65</f>
        <v>0</v>
      </c>
      <c r="PVA65" s="1678">
        <f t="shared" ref="PVA65" si="13881">(PVA59-PVA61)*$C$64*$C$65</f>
        <v>0</v>
      </c>
      <c r="PVC65" s="1678">
        <f t="shared" ref="PVC65" si="13882">(PVC59-PVC61)*$C$64*$C$65</f>
        <v>0</v>
      </c>
      <c r="PVE65" s="1678">
        <f t="shared" ref="PVE65" si="13883">(PVE59-PVE61)*$C$64*$C$65</f>
        <v>0</v>
      </c>
      <c r="PVG65" s="1678">
        <f t="shared" ref="PVG65" si="13884">(PVG59-PVG61)*$C$64*$C$65</f>
        <v>0</v>
      </c>
      <c r="PVI65" s="1678">
        <f t="shared" ref="PVI65" si="13885">(PVI59-PVI61)*$C$64*$C$65</f>
        <v>0</v>
      </c>
      <c r="PVK65" s="1678">
        <f t="shared" ref="PVK65" si="13886">(PVK59-PVK61)*$C$64*$C$65</f>
        <v>0</v>
      </c>
      <c r="PVM65" s="1678">
        <f t="shared" ref="PVM65" si="13887">(PVM59-PVM61)*$C$64*$C$65</f>
        <v>0</v>
      </c>
      <c r="PVO65" s="1678">
        <f t="shared" ref="PVO65" si="13888">(PVO59-PVO61)*$C$64*$C$65</f>
        <v>0</v>
      </c>
      <c r="PVQ65" s="1678">
        <f t="shared" ref="PVQ65" si="13889">(PVQ59-PVQ61)*$C$64*$C$65</f>
        <v>0</v>
      </c>
      <c r="PVS65" s="1678">
        <f t="shared" ref="PVS65" si="13890">(PVS59-PVS61)*$C$64*$C$65</f>
        <v>0</v>
      </c>
      <c r="PVU65" s="1678">
        <f t="shared" ref="PVU65" si="13891">(PVU59-PVU61)*$C$64*$C$65</f>
        <v>0</v>
      </c>
      <c r="PVW65" s="1678">
        <f t="shared" ref="PVW65" si="13892">(PVW59-PVW61)*$C$64*$C$65</f>
        <v>0</v>
      </c>
      <c r="PVY65" s="1678">
        <f t="shared" ref="PVY65" si="13893">(PVY59-PVY61)*$C$64*$C$65</f>
        <v>0</v>
      </c>
      <c r="PWA65" s="1678">
        <f t="shared" ref="PWA65" si="13894">(PWA59-PWA61)*$C$64*$C$65</f>
        <v>0</v>
      </c>
      <c r="PWC65" s="1678">
        <f t="shared" ref="PWC65" si="13895">(PWC59-PWC61)*$C$64*$C$65</f>
        <v>0</v>
      </c>
      <c r="PWE65" s="1678">
        <f t="shared" ref="PWE65" si="13896">(PWE59-PWE61)*$C$64*$C$65</f>
        <v>0</v>
      </c>
      <c r="PWG65" s="1678">
        <f t="shared" ref="PWG65" si="13897">(PWG59-PWG61)*$C$64*$C$65</f>
        <v>0</v>
      </c>
      <c r="PWI65" s="1678">
        <f t="shared" ref="PWI65" si="13898">(PWI59-PWI61)*$C$64*$C$65</f>
        <v>0</v>
      </c>
      <c r="PWK65" s="1678">
        <f t="shared" ref="PWK65" si="13899">(PWK59-PWK61)*$C$64*$C$65</f>
        <v>0</v>
      </c>
      <c r="PWM65" s="1678">
        <f t="shared" ref="PWM65" si="13900">(PWM59-PWM61)*$C$64*$C$65</f>
        <v>0</v>
      </c>
      <c r="PWO65" s="1678">
        <f t="shared" ref="PWO65" si="13901">(PWO59-PWO61)*$C$64*$C$65</f>
        <v>0</v>
      </c>
      <c r="PWQ65" s="1678">
        <f t="shared" ref="PWQ65" si="13902">(PWQ59-PWQ61)*$C$64*$C$65</f>
        <v>0</v>
      </c>
      <c r="PWS65" s="1678">
        <f t="shared" ref="PWS65" si="13903">(PWS59-PWS61)*$C$64*$C$65</f>
        <v>0</v>
      </c>
      <c r="PWU65" s="1678">
        <f t="shared" ref="PWU65" si="13904">(PWU59-PWU61)*$C$64*$C$65</f>
        <v>0</v>
      </c>
      <c r="PWW65" s="1678">
        <f t="shared" ref="PWW65" si="13905">(PWW59-PWW61)*$C$64*$C$65</f>
        <v>0</v>
      </c>
      <c r="PWY65" s="1678">
        <f t="shared" ref="PWY65" si="13906">(PWY59-PWY61)*$C$64*$C$65</f>
        <v>0</v>
      </c>
      <c r="PXA65" s="1678">
        <f t="shared" ref="PXA65" si="13907">(PXA59-PXA61)*$C$64*$C$65</f>
        <v>0</v>
      </c>
      <c r="PXC65" s="1678">
        <f t="shared" ref="PXC65" si="13908">(PXC59-PXC61)*$C$64*$C$65</f>
        <v>0</v>
      </c>
      <c r="PXE65" s="1678">
        <f t="shared" ref="PXE65" si="13909">(PXE59-PXE61)*$C$64*$C$65</f>
        <v>0</v>
      </c>
      <c r="PXG65" s="1678">
        <f t="shared" ref="PXG65" si="13910">(PXG59-PXG61)*$C$64*$C$65</f>
        <v>0</v>
      </c>
      <c r="PXI65" s="1678">
        <f t="shared" ref="PXI65" si="13911">(PXI59-PXI61)*$C$64*$C$65</f>
        <v>0</v>
      </c>
      <c r="PXK65" s="1678">
        <f t="shared" ref="PXK65" si="13912">(PXK59-PXK61)*$C$64*$C$65</f>
        <v>0</v>
      </c>
      <c r="PXM65" s="1678">
        <f t="shared" ref="PXM65" si="13913">(PXM59-PXM61)*$C$64*$C$65</f>
        <v>0</v>
      </c>
      <c r="PXO65" s="1678">
        <f t="shared" ref="PXO65" si="13914">(PXO59-PXO61)*$C$64*$C$65</f>
        <v>0</v>
      </c>
      <c r="PXQ65" s="1678">
        <f t="shared" ref="PXQ65" si="13915">(PXQ59-PXQ61)*$C$64*$C$65</f>
        <v>0</v>
      </c>
      <c r="PXS65" s="1678">
        <f t="shared" ref="PXS65" si="13916">(PXS59-PXS61)*$C$64*$C$65</f>
        <v>0</v>
      </c>
      <c r="PXU65" s="1678">
        <f t="shared" ref="PXU65" si="13917">(PXU59-PXU61)*$C$64*$C$65</f>
        <v>0</v>
      </c>
      <c r="PXW65" s="1678">
        <f t="shared" ref="PXW65" si="13918">(PXW59-PXW61)*$C$64*$C$65</f>
        <v>0</v>
      </c>
      <c r="PXY65" s="1678">
        <f t="shared" ref="PXY65" si="13919">(PXY59-PXY61)*$C$64*$C$65</f>
        <v>0</v>
      </c>
      <c r="PYA65" s="1678">
        <f t="shared" ref="PYA65" si="13920">(PYA59-PYA61)*$C$64*$C$65</f>
        <v>0</v>
      </c>
      <c r="PYC65" s="1678">
        <f t="shared" ref="PYC65" si="13921">(PYC59-PYC61)*$C$64*$C$65</f>
        <v>0</v>
      </c>
      <c r="PYE65" s="1678">
        <f t="shared" ref="PYE65" si="13922">(PYE59-PYE61)*$C$64*$C$65</f>
        <v>0</v>
      </c>
      <c r="PYG65" s="1678">
        <f t="shared" ref="PYG65" si="13923">(PYG59-PYG61)*$C$64*$C$65</f>
        <v>0</v>
      </c>
      <c r="PYI65" s="1678">
        <f t="shared" ref="PYI65" si="13924">(PYI59-PYI61)*$C$64*$C$65</f>
        <v>0</v>
      </c>
      <c r="PYK65" s="1678">
        <f t="shared" ref="PYK65" si="13925">(PYK59-PYK61)*$C$64*$C$65</f>
        <v>0</v>
      </c>
      <c r="PYM65" s="1678">
        <f t="shared" ref="PYM65" si="13926">(PYM59-PYM61)*$C$64*$C$65</f>
        <v>0</v>
      </c>
      <c r="PYO65" s="1678">
        <f t="shared" ref="PYO65" si="13927">(PYO59-PYO61)*$C$64*$C$65</f>
        <v>0</v>
      </c>
      <c r="PYQ65" s="1678">
        <f t="shared" ref="PYQ65" si="13928">(PYQ59-PYQ61)*$C$64*$C$65</f>
        <v>0</v>
      </c>
      <c r="PYS65" s="1678">
        <f t="shared" ref="PYS65" si="13929">(PYS59-PYS61)*$C$64*$C$65</f>
        <v>0</v>
      </c>
      <c r="PYU65" s="1678">
        <f t="shared" ref="PYU65" si="13930">(PYU59-PYU61)*$C$64*$C$65</f>
        <v>0</v>
      </c>
      <c r="PYW65" s="1678">
        <f t="shared" ref="PYW65" si="13931">(PYW59-PYW61)*$C$64*$C$65</f>
        <v>0</v>
      </c>
      <c r="PYY65" s="1678">
        <f t="shared" ref="PYY65" si="13932">(PYY59-PYY61)*$C$64*$C$65</f>
        <v>0</v>
      </c>
      <c r="PZA65" s="1678">
        <f t="shared" ref="PZA65" si="13933">(PZA59-PZA61)*$C$64*$C$65</f>
        <v>0</v>
      </c>
      <c r="PZC65" s="1678">
        <f t="shared" ref="PZC65" si="13934">(PZC59-PZC61)*$C$64*$C$65</f>
        <v>0</v>
      </c>
      <c r="PZE65" s="1678">
        <f t="shared" ref="PZE65" si="13935">(PZE59-PZE61)*$C$64*$C$65</f>
        <v>0</v>
      </c>
      <c r="PZG65" s="1678">
        <f t="shared" ref="PZG65" si="13936">(PZG59-PZG61)*$C$64*$C$65</f>
        <v>0</v>
      </c>
      <c r="PZI65" s="1678">
        <f t="shared" ref="PZI65" si="13937">(PZI59-PZI61)*$C$64*$C$65</f>
        <v>0</v>
      </c>
      <c r="PZK65" s="1678">
        <f t="shared" ref="PZK65" si="13938">(PZK59-PZK61)*$C$64*$C$65</f>
        <v>0</v>
      </c>
      <c r="PZM65" s="1678">
        <f t="shared" ref="PZM65" si="13939">(PZM59-PZM61)*$C$64*$C$65</f>
        <v>0</v>
      </c>
      <c r="PZO65" s="1678">
        <f t="shared" ref="PZO65" si="13940">(PZO59-PZO61)*$C$64*$C$65</f>
        <v>0</v>
      </c>
      <c r="PZQ65" s="1678">
        <f t="shared" ref="PZQ65" si="13941">(PZQ59-PZQ61)*$C$64*$C$65</f>
        <v>0</v>
      </c>
      <c r="PZS65" s="1678">
        <f t="shared" ref="PZS65" si="13942">(PZS59-PZS61)*$C$64*$C$65</f>
        <v>0</v>
      </c>
      <c r="PZU65" s="1678">
        <f t="shared" ref="PZU65" si="13943">(PZU59-PZU61)*$C$64*$C$65</f>
        <v>0</v>
      </c>
      <c r="PZW65" s="1678">
        <f t="shared" ref="PZW65" si="13944">(PZW59-PZW61)*$C$64*$C$65</f>
        <v>0</v>
      </c>
      <c r="PZY65" s="1678">
        <f t="shared" ref="PZY65" si="13945">(PZY59-PZY61)*$C$64*$C$65</f>
        <v>0</v>
      </c>
      <c r="QAA65" s="1678">
        <f t="shared" ref="QAA65" si="13946">(QAA59-QAA61)*$C$64*$C$65</f>
        <v>0</v>
      </c>
      <c r="QAC65" s="1678">
        <f t="shared" ref="QAC65" si="13947">(QAC59-QAC61)*$C$64*$C$65</f>
        <v>0</v>
      </c>
      <c r="QAE65" s="1678">
        <f t="shared" ref="QAE65" si="13948">(QAE59-QAE61)*$C$64*$C$65</f>
        <v>0</v>
      </c>
      <c r="QAG65" s="1678">
        <f t="shared" ref="QAG65" si="13949">(QAG59-QAG61)*$C$64*$C$65</f>
        <v>0</v>
      </c>
      <c r="QAI65" s="1678">
        <f t="shared" ref="QAI65" si="13950">(QAI59-QAI61)*$C$64*$C$65</f>
        <v>0</v>
      </c>
      <c r="QAK65" s="1678">
        <f t="shared" ref="QAK65" si="13951">(QAK59-QAK61)*$C$64*$C$65</f>
        <v>0</v>
      </c>
      <c r="QAM65" s="1678">
        <f t="shared" ref="QAM65" si="13952">(QAM59-QAM61)*$C$64*$C$65</f>
        <v>0</v>
      </c>
      <c r="QAO65" s="1678">
        <f t="shared" ref="QAO65" si="13953">(QAO59-QAO61)*$C$64*$C$65</f>
        <v>0</v>
      </c>
      <c r="QAQ65" s="1678">
        <f t="shared" ref="QAQ65" si="13954">(QAQ59-QAQ61)*$C$64*$C$65</f>
        <v>0</v>
      </c>
      <c r="QAS65" s="1678">
        <f t="shared" ref="QAS65" si="13955">(QAS59-QAS61)*$C$64*$C$65</f>
        <v>0</v>
      </c>
      <c r="QAU65" s="1678">
        <f t="shared" ref="QAU65" si="13956">(QAU59-QAU61)*$C$64*$C$65</f>
        <v>0</v>
      </c>
      <c r="QAW65" s="1678">
        <f t="shared" ref="QAW65" si="13957">(QAW59-QAW61)*$C$64*$C$65</f>
        <v>0</v>
      </c>
      <c r="QAY65" s="1678">
        <f t="shared" ref="QAY65" si="13958">(QAY59-QAY61)*$C$64*$C$65</f>
        <v>0</v>
      </c>
      <c r="QBA65" s="1678">
        <f t="shared" ref="QBA65" si="13959">(QBA59-QBA61)*$C$64*$C$65</f>
        <v>0</v>
      </c>
      <c r="QBC65" s="1678">
        <f t="shared" ref="QBC65" si="13960">(QBC59-QBC61)*$C$64*$C$65</f>
        <v>0</v>
      </c>
      <c r="QBE65" s="1678">
        <f t="shared" ref="QBE65" si="13961">(QBE59-QBE61)*$C$64*$C$65</f>
        <v>0</v>
      </c>
      <c r="QBG65" s="1678">
        <f t="shared" ref="QBG65" si="13962">(QBG59-QBG61)*$C$64*$C$65</f>
        <v>0</v>
      </c>
      <c r="QBI65" s="1678">
        <f t="shared" ref="QBI65" si="13963">(QBI59-QBI61)*$C$64*$C$65</f>
        <v>0</v>
      </c>
      <c r="QBK65" s="1678">
        <f t="shared" ref="QBK65" si="13964">(QBK59-QBK61)*$C$64*$C$65</f>
        <v>0</v>
      </c>
      <c r="QBM65" s="1678">
        <f t="shared" ref="QBM65" si="13965">(QBM59-QBM61)*$C$64*$C$65</f>
        <v>0</v>
      </c>
      <c r="QBO65" s="1678">
        <f t="shared" ref="QBO65" si="13966">(QBO59-QBO61)*$C$64*$C$65</f>
        <v>0</v>
      </c>
      <c r="QBQ65" s="1678">
        <f t="shared" ref="QBQ65" si="13967">(QBQ59-QBQ61)*$C$64*$C$65</f>
        <v>0</v>
      </c>
      <c r="QBS65" s="1678">
        <f t="shared" ref="QBS65" si="13968">(QBS59-QBS61)*$C$64*$C$65</f>
        <v>0</v>
      </c>
      <c r="QBU65" s="1678">
        <f t="shared" ref="QBU65" si="13969">(QBU59-QBU61)*$C$64*$C$65</f>
        <v>0</v>
      </c>
      <c r="QBW65" s="1678">
        <f t="shared" ref="QBW65" si="13970">(QBW59-QBW61)*$C$64*$C$65</f>
        <v>0</v>
      </c>
      <c r="QBY65" s="1678">
        <f t="shared" ref="QBY65" si="13971">(QBY59-QBY61)*$C$64*$C$65</f>
        <v>0</v>
      </c>
      <c r="QCA65" s="1678">
        <f t="shared" ref="QCA65" si="13972">(QCA59-QCA61)*$C$64*$C$65</f>
        <v>0</v>
      </c>
      <c r="QCC65" s="1678">
        <f t="shared" ref="QCC65" si="13973">(QCC59-QCC61)*$C$64*$C$65</f>
        <v>0</v>
      </c>
      <c r="QCE65" s="1678">
        <f t="shared" ref="QCE65" si="13974">(QCE59-QCE61)*$C$64*$C$65</f>
        <v>0</v>
      </c>
      <c r="QCG65" s="1678">
        <f t="shared" ref="QCG65" si="13975">(QCG59-QCG61)*$C$64*$C$65</f>
        <v>0</v>
      </c>
      <c r="QCI65" s="1678">
        <f t="shared" ref="QCI65" si="13976">(QCI59-QCI61)*$C$64*$C$65</f>
        <v>0</v>
      </c>
      <c r="QCK65" s="1678">
        <f t="shared" ref="QCK65" si="13977">(QCK59-QCK61)*$C$64*$C$65</f>
        <v>0</v>
      </c>
      <c r="QCM65" s="1678">
        <f t="shared" ref="QCM65" si="13978">(QCM59-QCM61)*$C$64*$C$65</f>
        <v>0</v>
      </c>
      <c r="QCO65" s="1678">
        <f t="shared" ref="QCO65" si="13979">(QCO59-QCO61)*$C$64*$C$65</f>
        <v>0</v>
      </c>
      <c r="QCQ65" s="1678">
        <f t="shared" ref="QCQ65" si="13980">(QCQ59-QCQ61)*$C$64*$C$65</f>
        <v>0</v>
      </c>
      <c r="QCS65" s="1678">
        <f t="shared" ref="QCS65" si="13981">(QCS59-QCS61)*$C$64*$C$65</f>
        <v>0</v>
      </c>
      <c r="QCU65" s="1678">
        <f t="shared" ref="QCU65" si="13982">(QCU59-QCU61)*$C$64*$C$65</f>
        <v>0</v>
      </c>
      <c r="QCW65" s="1678">
        <f t="shared" ref="QCW65" si="13983">(QCW59-QCW61)*$C$64*$C$65</f>
        <v>0</v>
      </c>
      <c r="QCY65" s="1678">
        <f t="shared" ref="QCY65" si="13984">(QCY59-QCY61)*$C$64*$C$65</f>
        <v>0</v>
      </c>
      <c r="QDA65" s="1678">
        <f t="shared" ref="QDA65" si="13985">(QDA59-QDA61)*$C$64*$C$65</f>
        <v>0</v>
      </c>
      <c r="QDC65" s="1678">
        <f t="shared" ref="QDC65" si="13986">(QDC59-QDC61)*$C$64*$C$65</f>
        <v>0</v>
      </c>
      <c r="QDE65" s="1678">
        <f t="shared" ref="QDE65" si="13987">(QDE59-QDE61)*$C$64*$C$65</f>
        <v>0</v>
      </c>
      <c r="QDG65" s="1678">
        <f t="shared" ref="QDG65" si="13988">(QDG59-QDG61)*$C$64*$C$65</f>
        <v>0</v>
      </c>
      <c r="QDI65" s="1678">
        <f t="shared" ref="QDI65" si="13989">(QDI59-QDI61)*$C$64*$C$65</f>
        <v>0</v>
      </c>
      <c r="QDK65" s="1678">
        <f t="shared" ref="QDK65" si="13990">(QDK59-QDK61)*$C$64*$C$65</f>
        <v>0</v>
      </c>
      <c r="QDM65" s="1678">
        <f t="shared" ref="QDM65" si="13991">(QDM59-QDM61)*$C$64*$C$65</f>
        <v>0</v>
      </c>
      <c r="QDO65" s="1678">
        <f t="shared" ref="QDO65" si="13992">(QDO59-QDO61)*$C$64*$C$65</f>
        <v>0</v>
      </c>
      <c r="QDQ65" s="1678">
        <f t="shared" ref="QDQ65" si="13993">(QDQ59-QDQ61)*$C$64*$C$65</f>
        <v>0</v>
      </c>
      <c r="QDS65" s="1678">
        <f t="shared" ref="QDS65" si="13994">(QDS59-QDS61)*$C$64*$C$65</f>
        <v>0</v>
      </c>
      <c r="QDU65" s="1678">
        <f t="shared" ref="QDU65" si="13995">(QDU59-QDU61)*$C$64*$C$65</f>
        <v>0</v>
      </c>
      <c r="QDW65" s="1678">
        <f t="shared" ref="QDW65" si="13996">(QDW59-QDW61)*$C$64*$C$65</f>
        <v>0</v>
      </c>
      <c r="QDY65" s="1678">
        <f t="shared" ref="QDY65" si="13997">(QDY59-QDY61)*$C$64*$C$65</f>
        <v>0</v>
      </c>
      <c r="QEA65" s="1678">
        <f t="shared" ref="QEA65" si="13998">(QEA59-QEA61)*$C$64*$C$65</f>
        <v>0</v>
      </c>
      <c r="QEC65" s="1678">
        <f t="shared" ref="QEC65" si="13999">(QEC59-QEC61)*$C$64*$C$65</f>
        <v>0</v>
      </c>
      <c r="QEE65" s="1678">
        <f t="shared" ref="QEE65" si="14000">(QEE59-QEE61)*$C$64*$C$65</f>
        <v>0</v>
      </c>
      <c r="QEG65" s="1678">
        <f t="shared" ref="QEG65" si="14001">(QEG59-QEG61)*$C$64*$C$65</f>
        <v>0</v>
      </c>
      <c r="QEI65" s="1678">
        <f t="shared" ref="QEI65" si="14002">(QEI59-QEI61)*$C$64*$C$65</f>
        <v>0</v>
      </c>
      <c r="QEK65" s="1678">
        <f t="shared" ref="QEK65" si="14003">(QEK59-QEK61)*$C$64*$C$65</f>
        <v>0</v>
      </c>
      <c r="QEM65" s="1678">
        <f t="shared" ref="QEM65" si="14004">(QEM59-QEM61)*$C$64*$C$65</f>
        <v>0</v>
      </c>
      <c r="QEO65" s="1678">
        <f t="shared" ref="QEO65" si="14005">(QEO59-QEO61)*$C$64*$C$65</f>
        <v>0</v>
      </c>
      <c r="QEQ65" s="1678">
        <f t="shared" ref="QEQ65" si="14006">(QEQ59-QEQ61)*$C$64*$C$65</f>
        <v>0</v>
      </c>
      <c r="QES65" s="1678">
        <f t="shared" ref="QES65" si="14007">(QES59-QES61)*$C$64*$C$65</f>
        <v>0</v>
      </c>
      <c r="QEU65" s="1678">
        <f t="shared" ref="QEU65" si="14008">(QEU59-QEU61)*$C$64*$C$65</f>
        <v>0</v>
      </c>
      <c r="QEW65" s="1678">
        <f t="shared" ref="QEW65" si="14009">(QEW59-QEW61)*$C$64*$C$65</f>
        <v>0</v>
      </c>
      <c r="QEY65" s="1678">
        <f t="shared" ref="QEY65" si="14010">(QEY59-QEY61)*$C$64*$C$65</f>
        <v>0</v>
      </c>
      <c r="QFA65" s="1678">
        <f t="shared" ref="QFA65" si="14011">(QFA59-QFA61)*$C$64*$C$65</f>
        <v>0</v>
      </c>
      <c r="QFC65" s="1678">
        <f t="shared" ref="QFC65" si="14012">(QFC59-QFC61)*$C$64*$C$65</f>
        <v>0</v>
      </c>
      <c r="QFE65" s="1678">
        <f t="shared" ref="QFE65" si="14013">(QFE59-QFE61)*$C$64*$C$65</f>
        <v>0</v>
      </c>
      <c r="QFG65" s="1678">
        <f t="shared" ref="QFG65" si="14014">(QFG59-QFG61)*$C$64*$C$65</f>
        <v>0</v>
      </c>
      <c r="QFI65" s="1678">
        <f t="shared" ref="QFI65" si="14015">(QFI59-QFI61)*$C$64*$C$65</f>
        <v>0</v>
      </c>
      <c r="QFK65" s="1678">
        <f t="shared" ref="QFK65" si="14016">(QFK59-QFK61)*$C$64*$C$65</f>
        <v>0</v>
      </c>
      <c r="QFM65" s="1678">
        <f t="shared" ref="QFM65" si="14017">(QFM59-QFM61)*$C$64*$C$65</f>
        <v>0</v>
      </c>
      <c r="QFO65" s="1678">
        <f t="shared" ref="QFO65" si="14018">(QFO59-QFO61)*$C$64*$C$65</f>
        <v>0</v>
      </c>
      <c r="QFQ65" s="1678">
        <f t="shared" ref="QFQ65" si="14019">(QFQ59-QFQ61)*$C$64*$C$65</f>
        <v>0</v>
      </c>
      <c r="QFS65" s="1678">
        <f t="shared" ref="QFS65" si="14020">(QFS59-QFS61)*$C$64*$C$65</f>
        <v>0</v>
      </c>
      <c r="QFU65" s="1678">
        <f t="shared" ref="QFU65" si="14021">(QFU59-QFU61)*$C$64*$C$65</f>
        <v>0</v>
      </c>
      <c r="QFW65" s="1678">
        <f t="shared" ref="QFW65" si="14022">(QFW59-QFW61)*$C$64*$C$65</f>
        <v>0</v>
      </c>
      <c r="QFY65" s="1678">
        <f t="shared" ref="QFY65" si="14023">(QFY59-QFY61)*$C$64*$C$65</f>
        <v>0</v>
      </c>
      <c r="QGA65" s="1678">
        <f t="shared" ref="QGA65" si="14024">(QGA59-QGA61)*$C$64*$C$65</f>
        <v>0</v>
      </c>
      <c r="QGC65" s="1678">
        <f t="shared" ref="QGC65" si="14025">(QGC59-QGC61)*$C$64*$C$65</f>
        <v>0</v>
      </c>
      <c r="QGE65" s="1678">
        <f t="shared" ref="QGE65" si="14026">(QGE59-QGE61)*$C$64*$C$65</f>
        <v>0</v>
      </c>
      <c r="QGG65" s="1678">
        <f t="shared" ref="QGG65" si="14027">(QGG59-QGG61)*$C$64*$C$65</f>
        <v>0</v>
      </c>
      <c r="QGI65" s="1678">
        <f t="shared" ref="QGI65" si="14028">(QGI59-QGI61)*$C$64*$C$65</f>
        <v>0</v>
      </c>
      <c r="QGK65" s="1678">
        <f t="shared" ref="QGK65" si="14029">(QGK59-QGK61)*$C$64*$C$65</f>
        <v>0</v>
      </c>
      <c r="QGM65" s="1678">
        <f t="shared" ref="QGM65" si="14030">(QGM59-QGM61)*$C$64*$C$65</f>
        <v>0</v>
      </c>
      <c r="QGO65" s="1678">
        <f t="shared" ref="QGO65" si="14031">(QGO59-QGO61)*$C$64*$C$65</f>
        <v>0</v>
      </c>
      <c r="QGQ65" s="1678">
        <f t="shared" ref="QGQ65" si="14032">(QGQ59-QGQ61)*$C$64*$C$65</f>
        <v>0</v>
      </c>
      <c r="QGS65" s="1678">
        <f t="shared" ref="QGS65" si="14033">(QGS59-QGS61)*$C$64*$C$65</f>
        <v>0</v>
      </c>
      <c r="QGU65" s="1678">
        <f t="shared" ref="QGU65" si="14034">(QGU59-QGU61)*$C$64*$C$65</f>
        <v>0</v>
      </c>
      <c r="QGW65" s="1678">
        <f t="shared" ref="QGW65" si="14035">(QGW59-QGW61)*$C$64*$C$65</f>
        <v>0</v>
      </c>
      <c r="QGY65" s="1678">
        <f t="shared" ref="QGY65" si="14036">(QGY59-QGY61)*$C$64*$C$65</f>
        <v>0</v>
      </c>
      <c r="QHA65" s="1678">
        <f t="shared" ref="QHA65" si="14037">(QHA59-QHA61)*$C$64*$C$65</f>
        <v>0</v>
      </c>
      <c r="QHC65" s="1678">
        <f t="shared" ref="QHC65" si="14038">(QHC59-QHC61)*$C$64*$C$65</f>
        <v>0</v>
      </c>
      <c r="QHE65" s="1678">
        <f t="shared" ref="QHE65" si="14039">(QHE59-QHE61)*$C$64*$C$65</f>
        <v>0</v>
      </c>
      <c r="QHG65" s="1678">
        <f t="shared" ref="QHG65" si="14040">(QHG59-QHG61)*$C$64*$C$65</f>
        <v>0</v>
      </c>
      <c r="QHI65" s="1678">
        <f t="shared" ref="QHI65" si="14041">(QHI59-QHI61)*$C$64*$C$65</f>
        <v>0</v>
      </c>
      <c r="QHK65" s="1678">
        <f t="shared" ref="QHK65" si="14042">(QHK59-QHK61)*$C$64*$C$65</f>
        <v>0</v>
      </c>
      <c r="QHM65" s="1678">
        <f t="shared" ref="QHM65" si="14043">(QHM59-QHM61)*$C$64*$C$65</f>
        <v>0</v>
      </c>
      <c r="QHO65" s="1678">
        <f t="shared" ref="QHO65" si="14044">(QHO59-QHO61)*$C$64*$C$65</f>
        <v>0</v>
      </c>
      <c r="QHQ65" s="1678">
        <f t="shared" ref="QHQ65" si="14045">(QHQ59-QHQ61)*$C$64*$C$65</f>
        <v>0</v>
      </c>
      <c r="QHS65" s="1678">
        <f t="shared" ref="QHS65" si="14046">(QHS59-QHS61)*$C$64*$C$65</f>
        <v>0</v>
      </c>
      <c r="QHU65" s="1678">
        <f t="shared" ref="QHU65" si="14047">(QHU59-QHU61)*$C$64*$C$65</f>
        <v>0</v>
      </c>
      <c r="QHW65" s="1678">
        <f t="shared" ref="QHW65" si="14048">(QHW59-QHW61)*$C$64*$C$65</f>
        <v>0</v>
      </c>
      <c r="QHY65" s="1678">
        <f t="shared" ref="QHY65" si="14049">(QHY59-QHY61)*$C$64*$C$65</f>
        <v>0</v>
      </c>
      <c r="QIA65" s="1678">
        <f t="shared" ref="QIA65" si="14050">(QIA59-QIA61)*$C$64*$C$65</f>
        <v>0</v>
      </c>
      <c r="QIC65" s="1678">
        <f t="shared" ref="QIC65" si="14051">(QIC59-QIC61)*$C$64*$C$65</f>
        <v>0</v>
      </c>
      <c r="QIE65" s="1678">
        <f t="shared" ref="QIE65" si="14052">(QIE59-QIE61)*$C$64*$C$65</f>
        <v>0</v>
      </c>
      <c r="QIG65" s="1678">
        <f t="shared" ref="QIG65" si="14053">(QIG59-QIG61)*$C$64*$C$65</f>
        <v>0</v>
      </c>
      <c r="QII65" s="1678">
        <f t="shared" ref="QII65" si="14054">(QII59-QII61)*$C$64*$C$65</f>
        <v>0</v>
      </c>
      <c r="QIK65" s="1678">
        <f t="shared" ref="QIK65" si="14055">(QIK59-QIK61)*$C$64*$C$65</f>
        <v>0</v>
      </c>
      <c r="QIM65" s="1678">
        <f t="shared" ref="QIM65" si="14056">(QIM59-QIM61)*$C$64*$C$65</f>
        <v>0</v>
      </c>
      <c r="QIO65" s="1678">
        <f t="shared" ref="QIO65" si="14057">(QIO59-QIO61)*$C$64*$C$65</f>
        <v>0</v>
      </c>
      <c r="QIQ65" s="1678">
        <f t="shared" ref="QIQ65" si="14058">(QIQ59-QIQ61)*$C$64*$C$65</f>
        <v>0</v>
      </c>
      <c r="QIS65" s="1678">
        <f t="shared" ref="QIS65" si="14059">(QIS59-QIS61)*$C$64*$C$65</f>
        <v>0</v>
      </c>
      <c r="QIU65" s="1678">
        <f t="shared" ref="QIU65" si="14060">(QIU59-QIU61)*$C$64*$C$65</f>
        <v>0</v>
      </c>
      <c r="QIW65" s="1678">
        <f t="shared" ref="QIW65" si="14061">(QIW59-QIW61)*$C$64*$C$65</f>
        <v>0</v>
      </c>
      <c r="QIY65" s="1678">
        <f t="shared" ref="QIY65" si="14062">(QIY59-QIY61)*$C$64*$C$65</f>
        <v>0</v>
      </c>
      <c r="QJA65" s="1678">
        <f t="shared" ref="QJA65" si="14063">(QJA59-QJA61)*$C$64*$C$65</f>
        <v>0</v>
      </c>
      <c r="QJC65" s="1678">
        <f t="shared" ref="QJC65" si="14064">(QJC59-QJC61)*$C$64*$C$65</f>
        <v>0</v>
      </c>
      <c r="QJE65" s="1678">
        <f t="shared" ref="QJE65" si="14065">(QJE59-QJE61)*$C$64*$C$65</f>
        <v>0</v>
      </c>
      <c r="QJG65" s="1678">
        <f t="shared" ref="QJG65" si="14066">(QJG59-QJG61)*$C$64*$C$65</f>
        <v>0</v>
      </c>
      <c r="QJI65" s="1678">
        <f t="shared" ref="QJI65" si="14067">(QJI59-QJI61)*$C$64*$C$65</f>
        <v>0</v>
      </c>
      <c r="QJK65" s="1678">
        <f t="shared" ref="QJK65" si="14068">(QJK59-QJK61)*$C$64*$C$65</f>
        <v>0</v>
      </c>
      <c r="QJM65" s="1678">
        <f t="shared" ref="QJM65" si="14069">(QJM59-QJM61)*$C$64*$C$65</f>
        <v>0</v>
      </c>
      <c r="QJO65" s="1678">
        <f t="shared" ref="QJO65" si="14070">(QJO59-QJO61)*$C$64*$C$65</f>
        <v>0</v>
      </c>
      <c r="QJQ65" s="1678">
        <f t="shared" ref="QJQ65" si="14071">(QJQ59-QJQ61)*$C$64*$C$65</f>
        <v>0</v>
      </c>
      <c r="QJS65" s="1678">
        <f t="shared" ref="QJS65" si="14072">(QJS59-QJS61)*$C$64*$C$65</f>
        <v>0</v>
      </c>
      <c r="QJU65" s="1678">
        <f t="shared" ref="QJU65" si="14073">(QJU59-QJU61)*$C$64*$C$65</f>
        <v>0</v>
      </c>
      <c r="QJW65" s="1678">
        <f t="shared" ref="QJW65" si="14074">(QJW59-QJW61)*$C$64*$C$65</f>
        <v>0</v>
      </c>
      <c r="QJY65" s="1678">
        <f t="shared" ref="QJY65" si="14075">(QJY59-QJY61)*$C$64*$C$65</f>
        <v>0</v>
      </c>
      <c r="QKA65" s="1678">
        <f t="shared" ref="QKA65" si="14076">(QKA59-QKA61)*$C$64*$C$65</f>
        <v>0</v>
      </c>
      <c r="QKC65" s="1678">
        <f t="shared" ref="QKC65" si="14077">(QKC59-QKC61)*$C$64*$C$65</f>
        <v>0</v>
      </c>
      <c r="QKE65" s="1678">
        <f t="shared" ref="QKE65" si="14078">(QKE59-QKE61)*$C$64*$C$65</f>
        <v>0</v>
      </c>
      <c r="QKG65" s="1678">
        <f t="shared" ref="QKG65" si="14079">(QKG59-QKG61)*$C$64*$C$65</f>
        <v>0</v>
      </c>
      <c r="QKI65" s="1678">
        <f t="shared" ref="QKI65" si="14080">(QKI59-QKI61)*$C$64*$C$65</f>
        <v>0</v>
      </c>
      <c r="QKK65" s="1678">
        <f t="shared" ref="QKK65" si="14081">(QKK59-QKK61)*$C$64*$C$65</f>
        <v>0</v>
      </c>
      <c r="QKM65" s="1678">
        <f t="shared" ref="QKM65" si="14082">(QKM59-QKM61)*$C$64*$C$65</f>
        <v>0</v>
      </c>
      <c r="QKO65" s="1678">
        <f t="shared" ref="QKO65" si="14083">(QKO59-QKO61)*$C$64*$C$65</f>
        <v>0</v>
      </c>
      <c r="QKQ65" s="1678">
        <f t="shared" ref="QKQ65" si="14084">(QKQ59-QKQ61)*$C$64*$C$65</f>
        <v>0</v>
      </c>
      <c r="QKS65" s="1678">
        <f t="shared" ref="QKS65" si="14085">(QKS59-QKS61)*$C$64*$C$65</f>
        <v>0</v>
      </c>
      <c r="QKU65" s="1678">
        <f t="shared" ref="QKU65" si="14086">(QKU59-QKU61)*$C$64*$C$65</f>
        <v>0</v>
      </c>
      <c r="QKW65" s="1678">
        <f t="shared" ref="QKW65" si="14087">(QKW59-QKW61)*$C$64*$C$65</f>
        <v>0</v>
      </c>
      <c r="QKY65" s="1678">
        <f t="shared" ref="QKY65" si="14088">(QKY59-QKY61)*$C$64*$C$65</f>
        <v>0</v>
      </c>
      <c r="QLA65" s="1678">
        <f t="shared" ref="QLA65" si="14089">(QLA59-QLA61)*$C$64*$C$65</f>
        <v>0</v>
      </c>
      <c r="QLC65" s="1678">
        <f t="shared" ref="QLC65" si="14090">(QLC59-QLC61)*$C$64*$C$65</f>
        <v>0</v>
      </c>
      <c r="QLE65" s="1678">
        <f t="shared" ref="QLE65" si="14091">(QLE59-QLE61)*$C$64*$C$65</f>
        <v>0</v>
      </c>
      <c r="QLG65" s="1678">
        <f t="shared" ref="QLG65" si="14092">(QLG59-QLG61)*$C$64*$C$65</f>
        <v>0</v>
      </c>
      <c r="QLI65" s="1678">
        <f t="shared" ref="QLI65" si="14093">(QLI59-QLI61)*$C$64*$C$65</f>
        <v>0</v>
      </c>
      <c r="QLK65" s="1678">
        <f t="shared" ref="QLK65" si="14094">(QLK59-QLK61)*$C$64*$C$65</f>
        <v>0</v>
      </c>
      <c r="QLM65" s="1678">
        <f t="shared" ref="QLM65" si="14095">(QLM59-QLM61)*$C$64*$C$65</f>
        <v>0</v>
      </c>
      <c r="QLO65" s="1678">
        <f t="shared" ref="QLO65" si="14096">(QLO59-QLO61)*$C$64*$C$65</f>
        <v>0</v>
      </c>
      <c r="QLQ65" s="1678">
        <f t="shared" ref="QLQ65" si="14097">(QLQ59-QLQ61)*$C$64*$C$65</f>
        <v>0</v>
      </c>
      <c r="QLS65" s="1678">
        <f t="shared" ref="QLS65" si="14098">(QLS59-QLS61)*$C$64*$C$65</f>
        <v>0</v>
      </c>
      <c r="QLU65" s="1678">
        <f t="shared" ref="QLU65" si="14099">(QLU59-QLU61)*$C$64*$C$65</f>
        <v>0</v>
      </c>
      <c r="QLW65" s="1678">
        <f t="shared" ref="QLW65" si="14100">(QLW59-QLW61)*$C$64*$C$65</f>
        <v>0</v>
      </c>
      <c r="QLY65" s="1678">
        <f t="shared" ref="QLY65" si="14101">(QLY59-QLY61)*$C$64*$C$65</f>
        <v>0</v>
      </c>
      <c r="QMA65" s="1678">
        <f t="shared" ref="QMA65" si="14102">(QMA59-QMA61)*$C$64*$C$65</f>
        <v>0</v>
      </c>
      <c r="QMC65" s="1678">
        <f t="shared" ref="QMC65" si="14103">(QMC59-QMC61)*$C$64*$C$65</f>
        <v>0</v>
      </c>
      <c r="QME65" s="1678">
        <f t="shared" ref="QME65" si="14104">(QME59-QME61)*$C$64*$C$65</f>
        <v>0</v>
      </c>
      <c r="QMG65" s="1678">
        <f t="shared" ref="QMG65" si="14105">(QMG59-QMG61)*$C$64*$C$65</f>
        <v>0</v>
      </c>
      <c r="QMI65" s="1678">
        <f t="shared" ref="QMI65" si="14106">(QMI59-QMI61)*$C$64*$C$65</f>
        <v>0</v>
      </c>
      <c r="QMK65" s="1678">
        <f t="shared" ref="QMK65" si="14107">(QMK59-QMK61)*$C$64*$C$65</f>
        <v>0</v>
      </c>
      <c r="QMM65" s="1678">
        <f t="shared" ref="QMM65" si="14108">(QMM59-QMM61)*$C$64*$C$65</f>
        <v>0</v>
      </c>
      <c r="QMO65" s="1678">
        <f t="shared" ref="QMO65" si="14109">(QMO59-QMO61)*$C$64*$C$65</f>
        <v>0</v>
      </c>
      <c r="QMQ65" s="1678">
        <f t="shared" ref="QMQ65" si="14110">(QMQ59-QMQ61)*$C$64*$C$65</f>
        <v>0</v>
      </c>
      <c r="QMS65" s="1678">
        <f t="shared" ref="QMS65" si="14111">(QMS59-QMS61)*$C$64*$C$65</f>
        <v>0</v>
      </c>
      <c r="QMU65" s="1678">
        <f t="shared" ref="QMU65" si="14112">(QMU59-QMU61)*$C$64*$C$65</f>
        <v>0</v>
      </c>
      <c r="QMW65" s="1678">
        <f t="shared" ref="QMW65" si="14113">(QMW59-QMW61)*$C$64*$C$65</f>
        <v>0</v>
      </c>
      <c r="QMY65" s="1678">
        <f t="shared" ref="QMY65" si="14114">(QMY59-QMY61)*$C$64*$C$65</f>
        <v>0</v>
      </c>
      <c r="QNA65" s="1678">
        <f t="shared" ref="QNA65" si="14115">(QNA59-QNA61)*$C$64*$C$65</f>
        <v>0</v>
      </c>
      <c r="QNC65" s="1678">
        <f t="shared" ref="QNC65" si="14116">(QNC59-QNC61)*$C$64*$C$65</f>
        <v>0</v>
      </c>
      <c r="QNE65" s="1678">
        <f t="shared" ref="QNE65" si="14117">(QNE59-QNE61)*$C$64*$C$65</f>
        <v>0</v>
      </c>
      <c r="QNG65" s="1678">
        <f t="shared" ref="QNG65" si="14118">(QNG59-QNG61)*$C$64*$C$65</f>
        <v>0</v>
      </c>
      <c r="QNI65" s="1678">
        <f t="shared" ref="QNI65" si="14119">(QNI59-QNI61)*$C$64*$C$65</f>
        <v>0</v>
      </c>
      <c r="QNK65" s="1678">
        <f t="shared" ref="QNK65" si="14120">(QNK59-QNK61)*$C$64*$C$65</f>
        <v>0</v>
      </c>
      <c r="QNM65" s="1678">
        <f t="shared" ref="QNM65" si="14121">(QNM59-QNM61)*$C$64*$C$65</f>
        <v>0</v>
      </c>
      <c r="QNO65" s="1678">
        <f t="shared" ref="QNO65" si="14122">(QNO59-QNO61)*$C$64*$C$65</f>
        <v>0</v>
      </c>
      <c r="QNQ65" s="1678">
        <f t="shared" ref="QNQ65" si="14123">(QNQ59-QNQ61)*$C$64*$C$65</f>
        <v>0</v>
      </c>
      <c r="QNS65" s="1678">
        <f t="shared" ref="QNS65" si="14124">(QNS59-QNS61)*$C$64*$C$65</f>
        <v>0</v>
      </c>
      <c r="QNU65" s="1678">
        <f t="shared" ref="QNU65" si="14125">(QNU59-QNU61)*$C$64*$C$65</f>
        <v>0</v>
      </c>
      <c r="QNW65" s="1678">
        <f t="shared" ref="QNW65" si="14126">(QNW59-QNW61)*$C$64*$C$65</f>
        <v>0</v>
      </c>
      <c r="QNY65" s="1678">
        <f t="shared" ref="QNY65" si="14127">(QNY59-QNY61)*$C$64*$C$65</f>
        <v>0</v>
      </c>
      <c r="QOA65" s="1678">
        <f t="shared" ref="QOA65" si="14128">(QOA59-QOA61)*$C$64*$C$65</f>
        <v>0</v>
      </c>
      <c r="QOC65" s="1678">
        <f t="shared" ref="QOC65" si="14129">(QOC59-QOC61)*$C$64*$C$65</f>
        <v>0</v>
      </c>
      <c r="QOE65" s="1678">
        <f t="shared" ref="QOE65" si="14130">(QOE59-QOE61)*$C$64*$C$65</f>
        <v>0</v>
      </c>
      <c r="QOG65" s="1678">
        <f t="shared" ref="QOG65" si="14131">(QOG59-QOG61)*$C$64*$C$65</f>
        <v>0</v>
      </c>
      <c r="QOI65" s="1678">
        <f t="shared" ref="QOI65" si="14132">(QOI59-QOI61)*$C$64*$C$65</f>
        <v>0</v>
      </c>
      <c r="QOK65" s="1678">
        <f t="shared" ref="QOK65" si="14133">(QOK59-QOK61)*$C$64*$C$65</f>
        <v>0</v>
      </c>
      <c r="QOM65" s="1678">
        <f t="shared" ref="QOM65" si="14134">(QOM59-QOM61)*$C$64*$C$65</f>
        <v>0</v>
      </c>
      <c r="QOO65" s="1678">
        <f t="shared" ref="QOO65" si="14135">(QOO59-QOO61)*$C$64*$C$65</f>
        <v>0</v>
      </c>
      <c r="QOQ65" s="1678">
        <f t="shared" ref="QOQ65" si="14136">(QOQ59-QOQ61)*$C$64*$C$65</f>
        <v>0</v>
      </c>
      <c r="QOS65" s="1678">
        <f t="shared" ref="QOS65" si="14137">(QOS59-QOS61)*$C$64*$C$65</f>
        <v>0</v>
      </c>
      <c r="QOU65" s="1678">
        <f t="shared" ref="QOU65" si="14138">(QOU59-QOU61)*$C$64*$C$65</f>
        <v>0</v>
      </c>
      <c r="QOW65" s="1678">
        <f t="shared" ref="QOW65" si="14139">(QOW59-QOW61)*$C$64*$C$65</f>
        <v>0</v>
      </c>
      <c r="QOY65" s="1678">
        <f t="shared" ref="QOY65" si="14140">(QOY59-QOY61)*$C$64*$C$65</f>
        <v>0</v>
      </c>
      <c r="QPA65" s="1678">
        <f t="shared" ref="QPA65" si="14141">(QPA59-QPA61)*$C$64*$C$65</f>
        <v>0</v>
      </c>
      <c r="QPC65" s="1678">
        <f t="shared" ref="QPC65" si="14142">(QPC59-QPC61)*$C$64*$C$65</f>
        <v>0</v>
      </c>
      <c r="QPE65" s="1678">
        <f t="shared" ref="QPE65" si="14143">(QPE59-QPE61)*$C$64*$C$65</f>
        <v>0</v>
      </c>
      <c r="QPG65" s="1678">
        <f t="shared" ref="QPG65" si="14144">(QPG59-QPG61)*$C$64*$C$65</f>
        <v>0</v>
      </c>
      <c r="QPI65" s="1678">
        <f t="shared" ref="QPI65" si="14145">(QPI59-QPI61)*$C$64*$C$65</f>
        <v>0</v>
      </c>
      <c r="QPK65" s="1678">
        <f t="shared" ref="QPK65" si="14146">(QPK59-QPK61)*$C$64*$C$65</f>
        <v>0</v>
      </c>
      <c r="QPM65" s="1678">
        <f t="shared" ref="QPM65" si="14147">(QPM59-QPM61)*$C$64*$C$65</f>
        <v>0</v>
      </c>
      <c r="QPO65" s="1678">
        <f t="shared" ref="QPO65" si="14148">(QPO59-QPO61)*$C$64*$C$65</f>
        <v>0</v>
      </c>
      <c r="QPQ65" s="1678">
        <f t="shared" ref="QPQ65" si="14149">(QPQ59-QPQ61)*$C$64*$C$65</f>
        <v>0</v>
      </c>
      <c r="QPS65" s="1678">
        <f t="shared" ref="QPS65" si="14150">(QPS59-QPS61)*$C$64*$C$65</f>
        <v>0</v>
      </c>
      <c r="QPU65" s="1678">
        <f t="shared" ref="QPU65" si="14151">(QPU59-QPU61)*$C$64*$C$65</f>
        <v>0</v>
      </c>
      <c r="QPW65" s="1678">
        <f t="shared" ref="QPW65" si="14152">(QPW59-QPW61)*$C$64*$C$65</f>
        <v>0</v>
      </c>
      <c r="QPY65" s="1678">
        <f t="shared" ref="QPY65" si="14153">(QPY59-QPY61)*$C$64*$C$65</f>
        <v>0</v>
      </c>
      <c r="QQA65" s="1678">
        <f t="shared" ref="QQA65" si="14154">(QQA59-QQA61)*$C$64*$C$65</f>
        <v>0</v>
      </c>
      <c r="QQC65" s="1678">
        <f t="shared" ref="QQC65" si="14155">(QQC59-QQC61)*$C$64*$C$65</f>
        <v>0</v>
      </c>
      <c r="QQE65" s="1678">
        <f t="shared" ref="QQE65" si="14156">(QQE59-QQE61)*$C$64*$C$65</f>
        <v>0</v>
      </c>
      <c r="QQG65" s="1678">
        <f t="shared" ref="QQG65" si="14157">(QQG59-QQG61)*$C$64*$C$65</f>
        <v>0</v>
      </c>
      <c r="QQI65" s="1678">
        <f t="shared" ref="QQI65" si="14158">(QQI59-QQI61)*$C$64*$C$65</f>
        <v>0</v>
      </c>
      <c r="QQK65" s="1678">
        <f t="shared" ref="QQK65" si="14159">(QQK59-QQK61)*$C$64*$C$65</f>
        <v>0</v>
      </c>
      <c r="QQM65" s="1678">
        <f t="shared" ref="QQM65" si="14160">(QQM59-QQM61)*$C$64*$C$65</f>
        <v>0</v>
      </c>
      <c r="QQO65" s="1678">
        <f t="shared" ref="QQO65" si="14161">(QQO59-QQO61)*$C$64*$C$65</f>
        <v>0</v>
      </c>
      <c r="QQQ65" s="1678">
        <f t="shared" ref="QQQ65" si="14162">(QQQ59-QQQ61)*$C$64*$C$65</f>
        <v>0</v>
      </c>
      <c r="QQS65" s="1678">
        <f t="shared" ref="QQS65" si="14163">(QQS59-QQS61)*$C$64*$C$65</f>
        <v>0</v>
      </c>
      <c r="QQU65" s="1678">
        <f t="shared" ref="QQU65" si="14164">(QQU59-QQU61)*$C$64*$C$65</f>
        <v>0</v>
      </c>
      <c r="QQW65" s="1678">
        <f t="shared" ref="QQW65" si="14165">(QQW59-QQW61)*$C$64*$C$65</f>
        <v>0</v>
      </c>
      <c r="QQY65" s="1678">
        <f t="shared" ref="QQY65" si="14166">(QQY59-QQY61)*$C$64*$C$65</f>
        <v>0</v>
      </c>
      <c r="QRA65" s="1678">
        <f t="shared" ref="QRA65" si="14167">(QRA59-QRA61)*$C$64*$C$65</f>
        <v>0</v>
      </c>
      <c r="QRC65" s="1678">
        <f t="shared" ref="QRC65" si="14168">(QRC59-QRC61)*$C$64*$C$65</f>
        <v>0</v>
      </c>
      <c r="QRE65" s="1678">
        <f t="shared" ref="QRE65" si="14169">(QRE59-QRE61)*$C$64*$C$65</f>
        <v>0</v>
      </c>
      <c r="QRG65" s="1678">
        <f t="shared" ref="QRG65" si="14170">(QRG59-QRG61)*$C$64*$C$65</f>
        <v>0</v>
      </c>
      <c r="QRI65" s="1678">
        <f t="shared" ref="QRI65" si="14171">(QRI59-QRI61)*$C$64*$C$65</f>
        <v>0</v>
      </c>
      <c r="QRK65" s="1678">
        <f t="shared" ref="QRK65" si="14172">(QRK59-QRK61)*$C$64*$C$65</f>
        <v>0</v>
      </c>
      <c r="QRM65" s="1678">
        <f t="shared" ref="QRM65" si="14173">(QRM59-QRM61)*$C$64*$C$65</f>
        <v>0</v>
      </c>
      <c r="QRO65" s="1678">
        <f t="shared" ref="QRO65" si="14174">(QRO59-QRO61)*$C$64*$C$65</f>
        <v>0</v>
      </c>
      <c r="QRQ65" s="1678">
        <f t="shared" ref="QRQ65" si="14175">(QRQ59-QRQ61)*$C$64*$C$65</f>
        <v>0</v>
      </c>
      <c r="QRS65" s="1678">
        <f t="shared" ref="QRS65" si="14176">(QRS59-QRS61)*$C$64*$C$65</f>
        <v>0</v>
      </c>
      <c r="QRU65" s="1678">
        <f t="shared" ref="QRU65" si="14177">(QRU59-QRU61)*$C$64*$C$65</f>
        <v>0</v>
      </c>
      <c r="QRW65" s="1678">
        <f t="shared" ref="QRW65" si="14178">(QRW59-QRW61)*$C$64*$C$65</f>
        <v>0</v>
      </c>
      <c r="QRY65" s="1678">
        <f t="shared" ref="QRY65" si="14179">(QRY59-QRY61)*$C$64*$C$65</f>
        <v>0</v>
      </c>
      <c r="QSA65" s="1678">
        <f t="shared" ref="QSA65" si="14180">(QSA59-QSA61)*$C$64*$C$65</f>
        <v>0</v>
      </c>
      <c r="QSC65" s="1678">
        <f t="shared" ref="QSC65" si="14181">(QSC59-QSC61)*$C$64*$C$65</f>
        <v>0</v>
      </c>
      <c r="QSE65" s="1678">
        <f t="shared" ref="QSE65" si="14182">(QSE59-QSE61)*$C$64*$C$65</f>
        <v>0</v>
      </c>
      <c r="QSG65" s="1678">
        <f t="shared" ref="QSG65" si="14183">(QSG59-QSG61)*$C$64*$C$65</f>
        <v>0</v>
      </c>
      <c r="QSI65" s="1678">
        <f t="shared" ref="QSI65" si="14184">(QSI59-QSI61)*$C$64*$C$65</f>
        <v>0</v>
      </c>
      <c r="QSK65" s="1678">
        <f t="shared" ref="QSK65" si="14185">(QSK59-QSK61)*$C$64*$C$65</f>
        <v>0</v>
      </c>
      <c r="QSM65" s="1678">
        <f t="shared" ref="QSM65" si="14186">(QSM59-QSM61)*$C$64*$C$65</f>
        <v>0</v>
      </c>
      <c r="QSO65" s="1678">
        <f t="shared" ref="QSO65" si="14187">(QSO59-QSO61)*$C$64*$C$65</f>
        <v>0</v>
      </c>
      <c r="QSQ65" s="1678">
        <f t="shared" ref="QSQ65" si="14188">(QSQ59-QSQ61)*$C$64*$C$65</f>
        <v>0</v>
      </c>
      <c r="QSS65" s="1678">
        <f t="shared" ref="QSS65" si="14189">(QSS59-QSS61)*$C$64*$C$65</f>
        <v>0</v>
      </c>
      <c r="QSU65" s="1678">
        <f t="shared" ref="QSU65" si="14190">(QSU59-QSU61)*$C$64*$C$65</f>
        <v>0</v>
      </c>
      <c r="QSW65" s="1678">
        <f t="shared" ref="QSW65" si="14191">(QSW59-QSW61)*$C$64*$C$65</f>
        <v>0</v>
      </c>
      <c r="QSY65" s="1678">
        <f t="shared" ref="QSY65" si="14192">(QSY59-QSY61)*$C$64*$C$65</f>
        <v>0</v>
      </c>
      <c r="QTA65" s="1678">
        <f t="shared" ref="QTA65" si="14193">(QTA59-QTA61)*$C$64*$C$65</f>
        <v>0</v>
      </c>
      <c r="QTC65" s="1678">
        <f t="shared" ref="QTC65" si="14194">(QTC59-QTC61)*$C$64*$C$65</f>
        <v>0</v>
      </c>
      <c r="QTE65" s="1678">
        <f t="shared" ref="QTE65" si="14195">(QTE59-QTE61)*$C$64*$C$65</f>
        <v>0</v>
      </c>
      <c r="QTG65" s="1678">
        <f t="shared" ref="QTG65" si="14196">(QTG59-QTG61)*$C$64*$C$65</f>
        <v>0</v>
      </c>
      <c r="QTI65" s="1678">
        <f t="shared" ref="QTI65" si="14197">(QTI59-QTI61)*$C$64*$C$65</f>
        <v>0</v>
      </c>
      <c r="QTK65" s="1678">
        <f t="shared" ref="QTK65" si="14198">(QTK59-QTK61)*$C$64*$C$65</f>
        <v>0</v>
      </c>
      <c r="QTM65" s="1678">
        <f t="shared" ref="QTM65" si="14199">(QTM59-QTM61)*$C$64*$C$65</f>
        <v>0</v>
      </c>
      <c r="QTO65" s="1678">
        <f t="shared" ref="QTO65" si="14200">(QTO59-QTO61)*$C$64*$C$65</f>
        <v>0</v>
      </c>
      <c r="QTQ65" s="1678">
        <f t="shared" ref="QTQ65" si="14201">(QTQ59-QTQ61)*$C$64*$C$65</f>
        <v>0</v>
      </c>
      <c r="QTS65" s="1678">
        <f t="shared" ref="QTS65" si="14202">(QTS59-QTS61)*$C$64*$C$65</f>
        <v>0</v>
      </c>
      <c r="QTU65" s="1678">
        <f t="shared" ref="QTU65" si="14203">(QTU59-QTU61)*$C$64*$C$65</f>
        <v>0</v>
      </c>
      <c r="QTW65" s="1678">
        <f t="shared" ref="QTW65" si="14204">(QTW59-QTW61)*$C$64*$C$65</f>
        <v>0</v>
      </c>
      <c r="QTY65" s="1678">
        <f t="shared" ref="QTY65" si="14205">(QTY59-QTY61)*$C$64*$C$65</f>
        <v>0</v>
      </c>
      <c r="QUA65" s="1678">
        <f t="shared" ref="QUA65" si="14206">(QUA59-QUA61)*$C$64*$C$65</f>
        <v>0</v>
      </c>
      <c r="QUC65" s="1678">
        <f t="shared" ref="QUC65" si="14207">(QUC59-QUC61)*$C$64*$C$65</f>
        <v>0</v>
      </c>
      <c r="QUE65" s="1678">
        <f t="shared" ref="QUE65" si="14208">(QUE59-QUE61)*$C$64*$C$65</f>
        <v>0</v>
      </c>
      <c r="QUG65" s="1678">
        <f t="shared" ref="QUG65" si="14209">(QUG59-QUG61)*$C$64*$C$65</f>
        <v>0</v>
      </c>
      <c r="QUI65" s="1678">
        <f t="shared" ref="QUI65" si="14210">(QUI59-QUI61)*$C$64*$C$65</f>
        <v>0</v>
      </c>
      <c r="QUK65" s="1678">
        <f t="shared" ref="QUK65" si="14211">(QUK59-QUK61)*$C$64*$C$65</f>
        <v>0</v>
      </c>
      <c r="QUM65" s="1678">
        <f t="shared" ref="QUM65" si="14212">(QUM59-QUM61)*$C$64*$C$65</f>
        <v>0</v>
      </c>
      <c r="QUO65" s="1678">
        <f t="shared" ref="QUO65" si="14213">(QUO59-QUO61)*$C$64*$C$65</f>
        <v>0</v>
      </c>
      <c r="QUQ65" s="1678">
        <f t="shared" ref="QUQ65" si="14214">(QUQ59-QUQ61)*$C$64*$C$65</f>
        <v>0</v>
      </c>
      <c r="QUS65" s="1678">
        <f t="shared" ref="QUS65" si="14215">(QUS59-QUS61)*$C$64*$C$65</f>
        <v>0</v>
      </c>
      <c r="QUU65" s="1678">
        <f t="shared" ref="QUU65" si="14216">(QUU59-QUU61)*$C$64*$C$65</f>
        <v>0</v>
      </c>
      <c r="QUW65" s="1678">
        <f t="shared" ref="QUW65" si="14217">(QUW59-QUW61)*$C$64*$C$65</f>
        <v>0</v>
      </c>
      <c r="QUY65" s="1678">
        <f t="shared" ref="QUY65" si="14218">(QUY59-QUY61)*$C$64*$C$65</f>
        <v>0</v>
      </c>
      <c r="QVA65" s="1678">
        <f t="shared" ref="QVA65" si="14219">(QVA59-QVA61)*$C$64*$C$65</f>
        <v>0</v>
      </c>
      <c r="QVC65" s="1678">
        <f t="shared" ref="QVC65" si="14220">(QVC59-QVC61)*$C$64*$C$65</f>
        <v>0</v>
      </c>
      <c r="QVE65" s="1678">
        <f t="shared" ref="QVE65" si="14221">(QVE59-QVE61)*$C$64*$C$65</f>
        <v>0</v>
      </c>
      <c r="QVG65" s="1678">
        <f t="shared" ref="QVG65" si="14222">(QVG59-QVG61)*$C$64*$C$65</f>
        <v>0</v>
      </c>
      <c r="QVI65" s="1678">
        <f t="shared" ref="QVI65" si="14223">(QVI59-QVI61)*$C$64*$C$65</f>
        <v>0</v>
      </c>
      <c r="QVK65" s="1678">
        <f t="shared" ref="QVK65" si="14224">(QVK59-QVK61)*$C$64*$C$65</f>
        <v>0</v>
      </c>
      <c r="QVM65" s="1678">
        <f t="shared" ref="QVM65" si="14225">(QVM59-QVM61)*$C$64*$C$65</f>
        <v>0</v>
      </c>
      <c r="QVO65" s="1678">
        <f t="shared" ref="QVO65" si="14226">(QVO59-QVO61)*$C$64*$C$65</f>
        <v>0</v>
      </c>
      <c r="QVQ65" s="1678">
        <f t="shared" ref="QVQ65" si="14227">(QVQ59-QVQ61)*$C$64*$C$65</f>
        <v>0</v>
      </c>
      <c r="QVS65" s="1678">
        <f t="shared" ref="QVS65" si="14228">(QVS59-QVS61)*$C$64*$C$65</f>
        <v>0</v>
      </c>
      <c r="QVU65" s="1678">
        <f t="shared" ref="QVU65" si="14229">(QVU59-QVU61)*$C$64*$C$65</f>
        <v>0</v>
      </c>
      <c r="QVW65" s="1678">
        <f t="shared" ref="QVW65" si="14230">(QVW59-QVW61)*$C$64*$C$65</f>
        <v>0</v>
      </c>
      <c r="QVY65" s="1678">
        <f t="shared" ref="QVY65" si="14231">(QVY59-QVY61)*$C$64*$C$65</f>
        <v>0</v>
      </c>
      <c r="QWA65" s="1678">
        <f t="shared" ref="QWA65" si="14232">(QWA59-QWA61)*$C$64*$C$65</f>
        <v>0</v>
      </c>
      <c r="QWC65" s="1678">
        <f t="shared" ref="QWC65" si="14233">(QWC59-QWC61)*$C$64*$C$65</f>
        <v>0</v>
      </c>
      <c r="QWE65" s="1678">
        <f t="shared" ref="QWE65" si="14234">(QWE59-QWE61)*$C$64*$C$65</f>
        <v>0</v>
      </c>
      <c r="QWG65" s="1678">
        <f t="shared" ref="QWG65" si="14235">(QWG59-QWG61)*$C$64*$C$65</f>
        <v>0</v>
      </c>
      <c r="QWI65" s="1678">
        <f t="shared" ref="QWI65" si="14236">(QWI59-QWI61)*$C$64*$C$65</f>
        <v>0</v>
      </c>
      <c r="QWK65" s="1678">
        <f t="shared" ref="QWK65" si="14237">(QWK59-QWK61)*$C$64*$C$65</f>
        <v>0</v>
      </c>
      <c r="QWM65" s="1678">
        <f t="shared" ref="QWM65" si="14238">(QWM59-QWM61)*$C$64*$C$65</f>
        <v>0</v>
      </c>
      <c r="QWO65" s="1678">
        <f t="shared" ref="QWO65" si="14239">(QWO59-QWO61)*$C$64*$C$65</f>
        <v>0</v>
      </c>
      <c r="QWQ65" s="1678">
        <f t="shared" ref="QWQ65" si="14240">(QWQ59-QWQ61)*$C$64*$C$65</f>
        <v>0</v>
      </c>
      <c r="QWS65" s="1678">
        <f t="shared" ref="QWS65" si="14241">(QWS59-QWS61)*$C$64*$C$65</f>
        <v>0</v>
      </c>
      <c r="QWU65" s="1678">
        <f t="shared" ref="QWU65" si="14242">(QWU59-QWU61)*$C$64*$C$65</f>
        <v>0</v>
      </c>
      <c r="QWW65" s="1678">
        <f t="shared" ref="QWW65" si="14243">(QWW59-QWW61)*$C$64*$C$65</f>
        <v>0</v>
      </c>
      <c r="QWY65" s="1678">
        <f t="shared" ref="QWY65" si="14244">(QWY59-QWY61)*$C$64*$C$65</f>
        <v>0</v>
      </c>
      <c r="QXA65" s="1678">
        <f t="shared" ref="QXA65" si="14245">(QXA59-QXA61)*$C$64*$C$65</f>
        <v>0</v>
      </c>
      <c r="QXC65" s="1678">
        <f t="shared" ref="QXC65" si="14246">(QXC59-QXC61)*$C$64*$C$65</f>
        <v>0</v>
      </c>
      <c r="QXE65" s="1678">
        <f t="shared" ref="QXE65" si="14247">(QXE59-QXE61)*$C$64*$C$65</f>
        <v>0</v>
      </c>
      <c r="QXG65" s="1678">
        <f t="shared" ref="QXG65" si="14248">(QXG59-QXG61)*$C$64*$C$65</f>
        <v>0</v>
      </c>
      <c r="QXI65" s="1678">
        <f t="shared" ref="QXI65" si="14249">(QXI59-QXI61)*$C$64*$C$65</f>
        <v>0</v>
      </c>
      <c r="QXK65" s="1678">
        <f t="shared" ref="QXK65" si="14250">(QXK59-QXK61)*$C$64*$C$65</f>
        <v>0</v>
      </c>
      <c r="QXM65" s="1678">
        <f t="shared" ref="QXM65" si="14251">(QXM59-QXM61)*$C$64*$C$65</f>
        <v>0</v>
      </c>
      <c r="QXO65" s="1678">
        <f t="shared" ref="QXO65" si="14252">(QXO59-QXO61)*$C$64*$C$65</f>
        <v>0</v>
      </c>
      <c r="QXQ65" s="1678">
        <f t="shared" ref="QXQ65" si="14253">(QXQ59-QXQ61)*$C$64*$C$65</f>
        <v>0</v>
      </c>
      <c r="QXS65" s="1678">
        <f t="shared" ref="QXS65" si="14254">(QXS59-QXS61)*$C$64*$C$65</f>
        <v>0</v>
      </c>
      <c r="QXU65" s="1678">
        <f t="shared" ref="QXU65" si="14255">(QXU59-QXU61)*$C$64*$C$65</f>
        <v>0</v>
      </c>
      <c r="QXW65" s="1678">
        <f t="shared" ref="QXW65" si="14256">(QXW59-QXW61)*$C$64*$C$65</f>
        <v>0</v>
      </c>
      <c r="QXY65" s="1678">
        <f t="shared" ref="QXY65" si="14257">(QXY59-QXY61)*$C$64*$C$65</f>
        <v>0</v>
      </c>
      <c r="QYA65" s="1678">
        <f t="shared" ref="QYA65" si="14258">(QYA59-QYA61)*$C$64*$C$65</f>
        <v>0</v>
      </c>
      <c r="QYC65" s="1678">
        <f t="shared" ref="QYC65" si="14259">(QYC59-QYC61)*$C$64*$C$65</f>
        <v>0</v>
      </c>
      <c r="QYE65" s="1678">
        <f t="shared" ref="QYE65" si="14260">(QYE59-QYE61)*$C$64*$C$65</f>
        <v>0</v>
      </c>
      <c r="QYG65" s="1678">
        <f t="shared" ref="QYG65" si="14261">(QYG59-QYG61)*$C$64*$C$65</f>
        <v>0</v>
      </c>
      <c r="QYI65" s="1678">
        <f t="shared" ref="QYI65" si="14262">(QYI59-QYI61)*$C$64*$C$65</f>
        <v>0</v>
      </c>
      <c r="QYK65" s="1678">
        <f t="shared" ref="QYK65" si="14263">(QYK59-QYK61)*$C$64*$C$65</f>
        <v>0</v>
      </c>
      <c r="QYM65" s="1678">
        <f t="shared" ref="QYM65" si="14264">(QYM59-QYM61)*$C$64*$C$65</f>
        <v>0</v>
      </c>
      <c r="QYO65" s="1678">
        <f t="shared" ref="QYO65" si="14265">(QYO59-QYO61)*$C$64*$C$65</f>
        <v>0</v>
      </c>
      <c r="QYQ65" s="1678">
        <f t="shared" ref="QYQ65" si="14266">(QYQ59-QYQ61)*$C$64*$C$65</f>
        <v>0</v>
      </c>
      <c r="QYS65" s="1678">
        <f t="shared" ref="QYS65" si="14267">(QYS59-QYS61)*$C$64*$C$65</f>
        <v>0</v>
      </c>
      <c r="QYU65" s="1678">
        <f t="shared" ref="QYU65" si="14268">(QYU59-QYU61)*$C$64*$C$65</f>
        <v>0</v>
      </c>
      <c r="QYW65" s="1678">
        <f t="shared" ref="QYW65" si="14269">(QYW59-QYW61)*$C$64*$C$65</f>
        <v>0</v>
      </c>
      <c r="QYY65" s="1678">
        <f t="shared" ref="QYY65" si="14270">(QYY59-QYY61)*$C$64*$C$65</f>
        <v>0</v>
      </c>
      <c r="QZA65" s="1678">
        <f t="shared" ref="QZA65" si="14271">(QZA59-QZA61)*$C$64*$C$65</f>
        <v>0</v>
      </c>
      <c r="QZC65" s="1678">
        <f t="shared" ref="QZC65" si="14272">(QZC59-QZC61)*$C$64*$C$65</f>
        <v>0</v>
      </c>
      <c r="QZE65" s="1678">
        <f t="shared" ref="QZE65" si="14273">(QZE59-QZE61)*$C$64*$C$65</f>
        <v>0</v>
      </c>
      <c r="QZG65" s="1678">
        <f t="shared" ref="QZG65" si="14274">(QZG59-QZG61)*$C$64*$C$65</f>
        <v>0</v>
      </c>
      <c r="QZI65" s="1678">
        <f t="shared" ref="QZI65" si="14275">(QZI59-QZI61)*$C$64*$C$65</f>
        <v>0</v>
      </c>
      <c r="QZK65" s="1678">
        <f t="shared" ref="QZK65" si="14276">(QZK59-QZK61)*$C$64*$C$65</f>
        <v>0</v>
      </c>
      <c r="QZM65" s="1678">
        <f t="shared" ref="QZM65" si="14277">(QZM59-QZM61)*$C$64*$C$65</f>
        <v>0</v>
      </c>
      <c r="QZO65" s="1678">
        <f t="shared" ref="QZO65" si="14278">(QZO59-QZO61)*$C$64*$C$65</f>
        <v>0</v>
      </c>
      <c r="QZQ65" s="1678">
        <f t="shared" ref="QZQ65" si="14279">(QZQ59-QZQ61)*$C$64*$C$65</f>
        <v>0</v>
      </c>
      <c r="QZS65" s="1678">
        <f t="shared" ref="QZS65" si="14280">(QZS59-QZS61)*$C$64*$C$65</f>
        <v>0</v>
      </c>
      <c r="QZU65" s="1678">
        <f t="shared" ref="QZU65" si="14281">(QZU59-QZU61)*$C$64*$C$65</f>
        <v>0</v>
      </c>
      <c r="QZW65" s="1678">
        <f t="shared" ref="QZW65" si="14282">(QZW59-QZW61)*$C$64*$C$65</f>
        <v>0</v>
      </c>
      <c r="QZY65" s="1678">
        <f t="shared" ref="QZY65" si="14283">(QZY59-QZY61)*$C$64*$C$65</f>
        <v>0</v>
      </c>
      <c r="RAA65" s="1678">
        <f t="shared" ref="RAA65" si="14284">(RAA59-RAA61)*$C$64*$C$65</f>
        <v>0</v>
      </c>
      <c r="RAC65" s="1678">
        <f t="shared" ref="RAC65" si="14285">(RAC59-RAC61)*$C$64*$C$65</f>
        <v>0</v>
      </c>
      <c r="RAE65" s="1678">
        <f t="shared" ref="RAE65" si="14286">(RAE59-RAE61)*$C$64*$C$65</f>
        <v>0</v>
      </c>
      <c r="RAG65" s="1678">
        <f t="shared" ref="RAG65" si="14287">(RAG59-RAG61)*$C$64*$C$65</f>
        <v>0</v>
      </c>
      <c r="RAI65" s="1678">
        <f t="shared" ref="RAI65" si="14288">(RAI59-RAI61)*$C$64*$C$65</f>
        <v>0</v>
      </c>
      <c r="RAK65" s="1678">
        <f t="shared" ref="RAK65" si="14289">(RAK59-RAK61)*$C$64*$C$65</f>
        <v>0</v>
      </c>
      <c r="RAM65" s="1678">
        <f t="shared" ref="RAM65" si="14290">(RAM59-RAM61)*$C$64*$C$65</f>
        <v>0</v>
      </c>
      <c r="RAO65" s="1678">
        <f t="shared" ref="RAO65" si="14291">(RAO59-RAO61)*$C$64*$C$65</f>
        <v>0</v>
      </c>
      <c r="RAQ65" s="1678">
        <f t="shared" ref="RAQ65" si="14292">(RAQ59-RAQ61)*$C$64*$C$65</f>
        <v>0</v>
      </c>
      <c r="RAS65" s="1678">
        <f t="shared" ref="RAS65" si="14293">(RAS59-RAS61)*$C$64*$C$65</f>
        <v>0</v>
      </c>
      <c r="RAU65" s="1678">
        <f t="shared" ref="RAU65" si="14294">(RAU59-RAU61)*$C$64*$C$65</f>
        <v>0</v>
      </c>
      <c r="RAW65" s="1678">
        <f t="shared" ref="RAW65" si="14295">(RAW59-RAW61)*$C$64*$C$65</f>
        <v>0</v>
      </c>
      <c r="RAY65" s="1678">
        <f t="shared" ref="RAY65" si="14296">(RAY59-RAY61)*$C$64*$C$65</f>
        <v>0</v>
      </c>
      <c r="RBA65" s="1678">
        <f t="shared" ref="RBA65" si="14297">(RBA59-RBA61)*$C$64*$C$65</f>
        <v>0</v>
      </c>
      <c r="RBC65" s="1678">
        <f t="shared" ref="RBC65" si="14298">(RBC59-RBC61)*$C$64*$C$65</f>
        <v>0</v>
      </c>
      <c r="RBE65" s="1678">
        <f t="shared" ref="RBE65" si="14299">(RBE59-RBE61)*$C$64*$C$65</f>
        <v>0</v>
      </c>
      <c r="RBG65" s="1678">
        <f t="shared" ref="RBG65" si="14300">(RBG59-RBG61)*$C$64*$C$65</f>
        <v>0</v>
      </c>
      <c r="RBI65" s="1678">
        <f t="shared" ref="RBI65" si="14301">(RBI59-RBI61)*$C$64*$C$65</f>
        <v>0</v>
      </c>
      <c r="RBK65" s="1678">
        <f t="shared" ref="RBK65" si="14302">(RBK59-RBK61)*$C$64*$C$65</f>
        <v>0</v>
      </c>
      <c r="RBM65" s="1678">
        <f t="shared" ref="RBM65" si="14303">(RBM59-RBM61)*$C$64*$C$65</f>
        <v>0</v>
      </c>
      <c r="RBO65" s="1678">
        <f t="shared" ref="RBO65" si="14304">(RBO59-RBO61)*$C$64*$C$65</f>
        <v>0</v>
      </c>
      <c r="RBQ65" s="1678">
        <f t="shared" ref="RBQ65" si="14305">(RBQ59-RBQ61)*$C$64*$C$65</f>
        <v>0</v>
      </c>
      <c r="RBS65" s="1678">
        <f t="shared" ref="RBS65" si="14306">(RBS59-RBS61)*$C$64*$C$65</f>
        <v>0</v>
      </c>
      <c r="RBU65" s="1678">
        <f t="shared" ref="RBU65" si="14307">(RBU59-RBU61)*$C$64*$C$65</f>
        <v>0</v>
      </c>
      <c r="RBW65" s="1678">
        <f t="shared" ref="RBW65" si="14308">(RBW59-RBW61)*$C$64*$C$65</f>
        <v>0</v>
      </c>
      <c r="RBY65" s="1678">
        <f t="shared" ref="RBY65" si="14309">(RBY59-RBY61)*$C$64*$C$65</f>
        <v>0</v>
      </c>
      <c r="RCA65" s="1678">
        <f t="shared" ref="RCA65" si="14310">(RCA59-RCA61)*$C$64*$C$65</f>
        <v>0</v>
      </c>
      <c r="RCC65" s="1678">
        <f t="shared" ref="RCC65" si="14311">(RCC59-RCC61)*$C$64*$C$65</f>
        <v>0</v>
      </c>
      <c r="RCE65" s="1678">
        <f t="shared" ref="RCE65" si="14312">(RCE59-RCE61)*$C$64*$C$65</f>
        <v>0</v>
      </c>
      <c r="RCG65" s="1678">
        <f t="shared" ref="RCG65" si="14313">(RCG59-RCG61)*$C$64*$C$65</f>
        <v>0</v>
      </c>
      <c r="RCI65" s="1678">
        <f t="shared" ref="RCI65" si="14314">(RCI59-RCI61)*$C$64*$C$65</f>
        <v>0</v>
      </c>
      <c r="RCK65" s="1678">
        <f t="shared" ref="RCK65" si="14315">(RCK59-RCK61)*$C$64*$C$65</f>
        <v>0</v>
      </c>
      <c r="RCM65" s="1678">
        <f t="shared" ref="RCM65" si="14316">(RCM59-RCM61)*$C$64*$C$65</f>
        <v>0</v>
      </c>
      <c r="RCO65" s="1678">
        <f t="shared" ref="RCO65" si="14317">(RCO59-RCO61)*$C$64*$C$65</f>
        <v>0</v>
      </c>
      <c r="RCQ65" s="1678">
        <f t="shared" ref="RCQ65" si="14318">(RCQ59-RCQ61)*$C$64*$C$65</f>
        <v>0</v>
      </c>
      <c r="RCS65" s="1678">
        <f t="shared" ref="RCS65" si="14319">(RCS59-RCS61)*$C$64*$C$65</f>
        <v>0</v>
      </c>
      <c r="RCU65" s="1678">
        <f t="shared" ref="RCU65" si="14320">(RCU59-RCU61)*$C$64*$C$65</f>
        <v>0</v>
      </c>
      <c r="RCW65" s="1678">
        <f t="shared" ref="RCW65" si="14321">(RCW59-RCW61)*$C$64*$C$65</f>
        <v>0</v>
      </c>
      <c r="RCY65" s="1678">
        <f t="shared" ref="RCY65" si="14322">(RCY59-RCY61)*$C$64*$C$65</f>
        <v>0</v>
      </c>
      <c r="RDA65" s="1678">
        <f t="shared" ref="RDA65" si="14323">(RDA59-RDA61)*$C$64*$C$65</f>
        <v>0</v>
      </c>
      <c r="RDC65" s="1678">
        <f t="shared" ref="RDC65" si="14324">(RDC59-RDC61)*$C$64*$C$65</f>
        <v>0</v>
      </c>
      <c r="RDE65" s="1678">
        <f t="shared" ref="RDE65" si="14325">(RDE59-RDE61)*$C$64*$C$65</f>
        <v>0</v>
      </c>
      <c r="RDG65" s="1678">
        <f t="shared" ref="RDG65" si="14326">(RDG59-RDG61)*$C$64*$C$65</f>
        <v>0</v>
      </c>
      <c r="RDI65" s="1678">
        <f t="shared" ref="RDI65" si="14327">(RDI59-RDI61)*$C$64*$C$65</f>
        <v>0</v>
      </c>
      <c r="RDK65" s="1678">
        <f t="shared" ref="RDK65" si="14328">(RDK59-RDK61)*$C$64*$C$65</f>
        <v>0</v>
      </c>
      <c r="RDM65" s="1678">
        <f t="shared" ref="RDM65" si="14329">(RDM59-RDM61)*$C$64*$C$65</f>
        <v>0</v>
      </c>
      <c r="RDO65" s="1678">
        <f t="shared" ref="RDO65" si="14330">(RDO59-RDO61)*$C$64*$C$65</f>
        <v>0</v>
      </c>
      <c r="RDQ65" s="1678">
        <f t="shared" ref="RDQ65" si="14331">(RDQ59-RDQ61)*$C$64*$C$65</f>
        <v>0</v>
      </c>
      <c r="RDS65" s="1678">
        <f t="shared" ref="RDS65" si="14332">(RDS59-RDS61)*$C$64*$C$65</f>
        <v>0</v>
      </c>
      <c r="RDU65" s="1678">
        <f t="shared" ref="RDU65" si="14333">(RDU59-RDU61)*$C$64*$C$65</f>
        <v>0</v>
      </c>
      <c r="RDW65" s="1678">
        <f t="shared" ref="RDW65" si="14334">(RDW59-RDW61)*$C$64*$C$65</f>
        <v>0</v>
      </c>
      <c r="RDY65" s="1678">
        <f t="shared" ref="RDY65" si="14335">(RDY59-RDY61)*$C$64*$C$65</f>
        <v>0</v>
      </c>
      <c r="REA65" s="1678">
        <f t="shared" ref="REA65" si="14336">(REA59-REA61)*$C$64*$C$65</f>
        <v>0</v>
      </c>
      <c r="REC65" s="1678">
        <f t="shared" ref="REC65" si="14337">(REC59-REC61)*$C$64*$C$65</f>
        <v>0</v>
      </c>
      <c r="REE65" s="1678">
        <f t="shared" ref="REE65" si="14338">(REE59-REE61)*$C$64*$C$65</f>
        <v>0</v>
      </c>
      <c r="REG65" s="1678">
        <f t="shared" ref="REG65" si="14339">(REG59-REG61)*$C$64*$C$65</f>
        <v>0</v>
      </c>
      <c r="REI65" s="1678">
        <f t="shared" ref="REI65" si="14340">(REI59-REI61)*$C$64*$C$65</f>
        <v>0</v>
      </c>
      <c r="REK65" s="1678">
        <f t="shared" ref="REK65" si="14341">(REK59-REK61)*$C$64*$C$65</f>
        <v>0</v>
      </c>
      <c r="REM65" s="1678">
        <f t="shared" ref="REM65" si="14342">(REM59-REM61)*$C$64*$C$65</f>
        <v>0</v>
      </c>
      <c r="REO65" s="1678">
        <f t="shared" ref="REO65" si="14343">(REO59-REO61)*$C$64*$C$65</f>
        <v>0</v>
      </c>
      <c r="REQ65" s="1678">
        <f t="shared" ref="REQ65" si="14344">(REQ59-REQ61)*$C$64*$C$65</f>
        <v>0</v>
      </c>
      <c r="RES65" s="1678">
        <f t="shared" ref="RES65" si="14345">(RES59-RES61)*$C$64*$C$65</f>
        <v>0</v>
      </c>
      <c r="REU65" s="1678">
        <f t="shared" ref="REU65" si="14346">(REU59-REU61)*$C$64*$C$65</f>
        <v>0</v>
      </c>
      <c r="REW65" s="1678">
        <f t="shared" ref="REW65" si="14347">(REW59-REW61)*$C$64*$C$65</f>
        <v>0</v>
      </c>
      <c r="REY65" s="1678">
        <f t="shared" ref="REY65" si="14348">(REY59-REY61)*$C$64*$C$65</f>
        <v>0</v>
      </c>
      <c r="RFA65" s="1678">
        <f t="shared" ref="RFA65" si="14349">(RFA59-RFA61)*$C$64*$C$65</f>
        <v>0</v>
      </c>
      <c r="RFC65" s="1678">
        <f t="shared" ref="RFC65" si="14350">(RFC59-RFC61)*$C$64*$C$65</f>
        <v>0</v>
      </c>
      <c r="RFE65" s="1678">
        <f t="shared" ref="RFE65" si="14351">(RFE59-RFE61)*$C$64*$C$65</f>
        <v>0</v>
      </c>
      <c r="RFG65" s="1678">
        <f t="shared" ref="RFG65" si="14352">(RFG59-RFG61)*$C$64*$C$65</f>
        <v>0</v>
      </c>
      <c r="RFI65" s="1678">
        <f t="shared" ref="RFI65" si="14353">(RFI59-RFI61)*$C$64*$C$65</f>
        <v>0</v>
      </c>
      <c r="RFK65" s="1678">
        <f t="shared" ref="RFK65" si="14354">(RFK59-RFK61)*$C$64*$C$65</f>
        <v>0</v>
      </c>
      <c r="RFM65" s="1678">
        <f t="shared" ref="RFM65" si="14355">(RFM59-RFM61)*$C$64*$C$65</f>
        <v>0</v>
      </c>
      <c r="RFO65" s="1678">
        <f t="shared" ref="RFO65" si="14356">(RFO59-RFO61)*$C$64*$C$65</f>
        <v>0</v>
      </c>
      <c r="RFQ65" s="1678">
        <f t="shared" ref="RFQ65" si="14357">(RFQ59-RFQ61)*$C$64*$C$65</f>
        <v>0</v>
      </c>
      <c r="RFS65" s="1678">
        <f t="shared" ref="RFS65" si="14358">(RFS59-RFS61)*$C$64*$C$65</f>
        <v>0</v>
      </c>
      <c r="RFU65" s="1678">
        <f t="shared" ref="RFU65" si="14359">(RFU59-RFU61)*$C$64*$C$65</f>
        <v>0</v>
      </c>
      <c r="RFW65" s="1678">
        <f t="shared" ref="RFW65" si="14360">(RFW59-RFW61)*$C$64*$C$65</f>
        <v>0</v>
      </c>
      <c r="RFY65" s="1678">
        <f t="shared" ref="RFY65" si="14361">(RFY59-RFY61)*$C$64*$C$65</f>
        <v>0</v>
      </c>
      <c r="RGA65" s="1678">
        <f t="shared" ref="RGA65" si="14362">(RGA59-RGA61)*$C$64*$C$65</f>
        <v>0</v>
      </c>
      <c r="RGC65" s="1678">
        <f t="shared" ref="RGC65" si="14363">(RGC59-RGC61)*$C$64*$C$65</f>
        <v>0</v>
      </c>
      <c r="RGE65" s="1678">
        <f t="shared" ref="RGE65" si="14364">(RGE59-RGE61)*$C$64*$C$65</f>
        <v>0</v>
      </c>
      <c r="RGG65" s="1678">
        <f t="shared" ref="RGG65" si="14365">(RGG59-RGG61)*$C$64*$C$65</f>
        <v>0</v>
      </c>
      <c r="RGI65" s="1678">
        <f t="shared" ref="RGI65" si="14366">(RGI59-RGI61)*$C$64*$C$65</f>
        <v>0</v>
      </c>
      <c r="RGK65" s="1678">
        <f t="shared" ref="RGK65" si="14367">(RGK59-RGK61)*$C$64*$C$65</f>
        <v>0</v>
      </c>
      <c r="RGM65" s="1678">
        <f t="shared" ref="RGM65" si="14368">(RGM59-RGM61)*$C$64*$C$65</f>
        <v>0</v>
      </c>
      <c r="RGO65" s="1678">
        <f t="shared" ref="RGO65" si="14369">(RGO59-RGO61)*$C$64*$C$65</f>
        <v>0</v>
      </c>
      <c r="RGQ65" s="1678">
        <f t="shared" ref="RGQ65" si="14370">(RGQ59-RGQ61)*$C$64*$C$65</f>
        <v>0</v>
      </c>
      <c r="RGS65" s="1678">
        <f t="shared" ref="RGS65" si="14371">(RGS59-RGS61)*$C$64*$C$65</f>
        <v>0</v>
      </c>
      <c r="RGU65" s="1678">
        <f t="shared" ref="RGU65" si="14372">(RGU59-RGU61)*$C$64*$C$65</f>
        <v>0</v>
      </c>
      <c r="RGW65" s="1678">
        <f t="shared" ref="RGW65" si="14373">(RGW59-RGW61)*$C$64*$C$65</f>
        <v>0</v>
      </c>
      <c r="RGY65" s="1678">
        <f t="shared" ref="RGY65" si="14374">(RGY59-RGY61)*$C$64*$C$65</f>
        <v>0</v>
      </c>
      <c r="RHA65" s="1678">
        <f t="shared" ref="RHA65" si="14375">(RHA59-RHA61)*$C$64*$C$65</f>
        <v>0</v>
      </c>
      <c r="RHC65" s="1678">
        <f t="shared" ref="RHC65" si="14376">(RHC59-RHC61)*$C$64*$C$65</f>
        <v>0</v>
      </c>
      <c r="RHE65" s="1678">
        <f t="shared" ref="RHE65" si="14377">(RHE59-RHE61)*$C$64*$C$65</f>
        <v>0</v>
      </c>
      <c r="RHG65" s="1678">
        <f t="shared" ref="RHG65" si="14378">(RHG59-RHG61)*$C$64*$C$65</f>
        <v>0</v>
      </c>
      <c r="RHI65" s="1678">
        <f t="shared" ref="RHI65" si="14379">(RHI59-RHI61)*$C$64*$C$65</f>
        <v>0</v>
      </c>
      <c r="RHK65" s="1678">
        <f t="shared" ref="RHK65" si="14380">(RHK59-RHK61)*$C$64*$C$65</f>
        <v>0</v>
      </c>
      <c r="RHM65" s="1678">
        <f t="shared" ref="RHM65" si="14381">(RHM59-RHM61)*$C$64*$C$65</f>
        <v>0</v>
      </c>
      <c r="RHO65" s="1678">
        <f t="shared" ref="RHO65" si="14382">(RHO59-RHO61)*$C$64*$C$65</f>
        <v>0</v>
      </c>
      <c r="RHQ65" s="1678">
        <f t="shared" ref="RHQ65" si="14383">(RHQ59-RHQ61)*$C$64*$C$65</f>
        <v>0</v>
      </c>
      <c r="RHS65" s="1678">
        <f t="shared" ref="RHS65" si="14384">(RHS59-RHS61)*$C$64*$C$65</f>
        <v>0</v>
      </c>
      <c r="RHU65" s="1678">
        <f t="shared" ref="RHU65" si="14385">(RHU59-RHU61)*$C$64*$C$65</f>
        <v>0</v>
      </c>
      <c r="RHW65" s="1678">
        <f t="shared" ref="RHW65" si="14386">(RHW59-RHW61)*$C$64*$C$65</f>
        <v>0</v>
      </c>
      <c r="RHY65" s="1678">
        <f t="shared" ref="RHY65" si="14387">(RHY59-RHY61)*$C$64*$C$65</f>
        <v>0</v>
      </c>
      <c r="RIA65" s="1678">
        <f t="shared" ref="RIA65" si="14388">(RIA59-RIA61)*$C$64*$C$65</f>
        <v>0</v>
      </c>
      <c r="RIC65" s="1678">
        <f t="shared" ref="RIC65" si="14389">(RIC59-RIC61)*$C$64*$C$65</f>
        <v>0</v>
      </c>
      <c r="RIE65" s="1678">
        <f t="shared" ref="RIE65" si="14390">(RIE59-RIE61)*$C$64*$C$65</f>
        <v>0</v>
      </c>
      <c r="RIG65" s="1678">
        <f t="shared" ref="RIG65" si="14391">(RIG59-RIG61)*$C$64*$C$65</f>
        <v>0</v>
      </c>
      <c r="RII65" s="1678">
        <f t="shared" ref="RII65" si="14392">(RII59-RII61)*$C$64*$C$65</f>
        <v>0</v>
      </c>
      <c r="RIK65" s="1678">
        <f t="shared" ref="RIK65" si="14393">(RIK59-RIK61)*$C$64*$C$65</f>
        <v>0</v>
      </c>
      <c r="RIM65" s="1678">
        <f t="shared" ref="RIM65" si="14394">(RIM59-RIM61)*$C$64*$C$65</f>
        <v>0</v>
      </c>
      <c r="RIO65" s="1678">
        <f t="shared" ref="RIO65" si="14395">(RIO59-RIO61)*$C$64*$C$65</f>
        <v>0</v>
      </c>
      <c r="RIQ65" s="1678">
        <f t="shared" ref="RIQ65" si="14396">(RIQ59-RIQ61)*$C$64*$C$65</f>
        <v>0</v>
      </c>
      <c r="RIS65" s="1678">
        <f t="shared" ref="RIS65" si="14397">(RIS59-RIS61)*$C$64*$C$65</f>
        <v>0</v>
      </c>
      <c r="RIU65" s="1678">
        <f t="shared" ref="RIU65" si="14398">(RIU59-RIU61)*$C$64*$C$65</f>
        <v>0</v>
      </c>
      <c r="RIW65" s="1678">
        <f t="shared" ref="RIW65" si="14399">(RIW59-RIW61)*$C$64*$C$65</f>
        <v>0</v>
      </c>
      <c r="RIY65" s="1678">
        <f t="shared" ref="RIY65" si="14400">(RIY59-RIY61)*$C$64*$C$65</f>
        <v>0</v>
      </c>
      <c r="RJA65" s="1678">
        <f t="shared" ref="RJA65" si="14401">(RJA59-RJA61)*$C$64*$C$65</f>
        <v>0</v>
      </c>
      <c r="RJC65" s="1678">
        <f t="shared" ref="RJC65" si="14402">(RJC59-RJC61)*$C$64*$C$65</f>
        <v>0</v>
      </c>
      <c r="RJE65" s="1678">
        <f t="shared" ref="RJE65" si="14403">(RJE59-RJE61)*$C$64*$C$65</f>
        <v>0</v>
      </c>
      <c r="RJG65" s="1678">
        <f t="shared" ref="RJG65" si="14404">(RJG59-RJG61)*$C$64*$C$65</f>
        <v>0</v>
      </c>
      <c r="RJI65" s="1678">
        <f t="shared" ref="RJI65" si="14405">(RJI59-RJI61)*$C$64*$C$65</f>
        <v>0</v>
      </c>
      <c r="RJK65" s="1678">
        <f t="shared" ref="RJK65" si="14406">(RJK59-RJK61)*$C$64*$C$65</f>
        <v>0</v>
      </c>
      <c r="RJM65" s="1678">
        <f t="shared" ref="RJM65" si="14407">(RJM59-RJM61)*$C$64*$C$65</f>
        <v>0</v>
      </c>
      <c r="RJO65" s="1678">
        <f t="shared" ref="RJO65" si="14408">(RJO59-RJO61)*$C$64*$C$65</f>
        <v>0</v>
      </c>
      <c r="RJQ65" s="1678">
        <f t="shared" ref="RJQ65" si="14409">(RJQ59-RJQ61)*$C$64*$C$65</f>
        <v>0</v>
      </c>
      <c r="RJS65" s="1678">
        <f t="shared" ref="RJS65" si="14410">(RJS59-RJS61)*$C$64*$C$65</f>
        <v>0</v>
      </c>
      <c r="RJU65" s="1678">
        <f t="shared" ref="RJU65" si="14411">(RJU59-RJU61)*$C$64*$C$65</f>
        <v>0</v>
      </c>
      <c r="RJW65" s="1678">
        <f t="shared" ref="RJW65" si="14412">(RJW59-RJW61)*$C$64*$C$65</f>
        <v>0</v>
      </c>
      <c r="RJY65" s="1678">
        <f t="shared" ref="RJY65" si="14413">(RJY59-RJY61)*$C$64*$C$65</f>
        <v>0</v>
      </c>
      <c r="RKA65" s="1678">
        <f t="shared" ref="RKA65" si="14414">(RKA59-RKA61)*$C$64*$C$65</f>
        <v>0</v>
      </c>
      <c r="RKC65" s="1678">
        <f t="shared" ref="RKC65" si="14415">(RKC59-RKC61)*$C$64*$C$65</f>
        <v>0</v>
      </c>
      <c r="RKE65" s="1678">
        <f t="shared" ref="RKE65" si="14416">(RKE59-RKE61)*$C$64*$C$65</f>
        <v>0</v>
      </c>
      <c r="RKG65" s="1678">
        <f t="shared" ref="RKG65" si="14417">(RKG59-RKG61)*$C$64*$C$65</f>
        <v>0</v>
      </c>
      <c r="RKI65" s="1678">
        <f t="shared" ref="RKI65" si="14418">(RKI59-RKI61)*$C$64*$C$65</f>
        <v>0</v>
      </c>
      <c r="RKK65" s="1678">
        <f t="shared" ref="RKK65" si="14419">(RKK59-RKK61)*$C$64*$C$65</f>
        <v>0</v>
      </c>
      <c r="RKM65" s="1678">
        <f t="shared" ref="RKM65" si="14420">(RKM59-RKM61)*$C$64*$C$65</f>
        <v>0</v>
      </c>
      <c r="RKO65" s="1678">
        <f t="shared" ref="RKO65" si="14421">(RKO59-RKO61)*$C$64*$C$65</f>
        <v>0</v>
      </c>
      <c r="RKQ65" s="1678">
        <f t="shared" ref="RKQ65" si="14422">(RKQ59-RKQ61)*$C$64*$C$65</f>
        <v>0</v>
      </c>
      <c r="RKS65" s="1678">
        <f t="shared" ref="RKS65" si="14423">(RKS59-RKS61)*$C$64*$C$65</f>
        <v>0</v>
      </c>
      <c r="RKU65" s="1678">
        <f t="shared" ref="RKU65" si="14424">(RKU59-RKU61)*$C$64*$C$65</f>
        <v>0</v>
      </c>
      <c r="RKW65" s="1678">
        <f t="shared" ref="RKW65" si="14425">(RKW59-RKW61)*$C$64*$C$65</f>
        <v>0</v>
      </c>
      <c r="RKY65" s="1678">
        <f t="shared" ref="RKY65" si="14426">(RKY59-RKY61)*$C$64*$C$65</f>
        <v>0</v>
      </c>
      <c r="RLA65" s="1678">
        <f t="shared" ref="RLA65" si="14427">(RLA59-RLA61)*$C$64*$C$65</f>
        <v>0</v>
      </c>
      <c r="RLC65" s="1678">
        <f t="shared" ref="RLC65" si="14428">(RLC59-RLC61)*$C$64*$C$65</f>
        <v>0</v>
      </c>
      <c r="RLE65" s="1678">
        <f t="shared" ref="RLE65" si="14429">(RLE59-RLE61)*$C$64*$C$65</f>
        <v>0</v>
      </c>
      <c r="RLG65" s="1678">
        <f t="shared" ref="RLG65" si="14430">(RLG59-RLG61)*$C$64*$C$65</f>
        <v>0</v>
      </c>
      <c r="RLI65" s="1678">
        <f t="shared" ref="RLI65" si="14431">(RLI59-RLI61)*$C$64*$C$65</f>
        <v>0</v>
      </c>
      <c r="RLK65" s="1678">
        <f t="shared" ref="RLK65" si="14432">(RLK59-RLK61)*$C$64*$C$65</f>
        <v>0</v>
      </c>
      <c r="RLM65" s="1678">
        <f t="shared" ref="RLM65" si="14433">(RLM59-RLM61)*$C$64*$C$65</f>
        <v>0</v>
      </c>
      <c r="RLO65" s="1678">
        <f t="shared" ref="RLO65" si="14434">(RLO59-RLO61)*$C$64*$C$65</f>
        <v>0</v>
      </c>
      <c r="RLQ65" s="1678">
        <f t="shared" ref="RLQ65" si="14435">(RLQ59-RLQ61)*$C$64*$C$65</f>
        <v>0</v>
      </c>
      <c r="RLS65" s="1678">
        <f t="shared" ref="RLS65" si="14436">(RLS59-RLS61)*$C$64*$C$65</f>
        <v>0</v>
      </c>
      <c r="RLU65" s="1678">
        <f t="shared" ref="RLU65" si="14437">(RLU59-RLU61)*$C$64*$C$65</f>
        <v>0</v>
      </c>
      <c r="RLW65" s="1678">
        <f t="shared" ref="RLW65" si="14438">(RLW59-RLW61)*$C$64*$C$65</f>
        <v>0</v>
      </c>
      <c r="RLY65" s="1678">
        <f t="shared" ref="RLY65" si="14439">(RLY59-RLY61)*$C$64*$C$65</f>
        <v>0</v>
      </c>
      <c r="RMA65" s="1678">
        <f t="shared" ref="RMA65" si="14440">(RMA59-RMA61)*$C$64*$C$65</f>
        <v>0</v>
      </c>
      <c r="RMC65" s="1678">
        <f t="shared" ref="RMC65" si="14441">(RMC59-RMC61)*$C$64*$C$65</f>
        <v>0</v>
      </c>
      <c r="RME65" s="1678">
        <f t="shared" ref="RME65" si="14442">(RME59-RME61)*$C$64*$C$65</f>
        <v>0</v>
      </c>
      <c r="RMG65" s="1678">
        <f t="shared" ref="RMG65" si="14443">(RMG59-RMG61)*$C$64*$C$65</f>
        <v>0</v>
      </c>
      <c r="RMI65" s="1678">
        <f t="shared" ref="RMI65" si="14444">(RMI59-RMI61)*$C$64*$C$65</f>
        <v>0</v>
      </c>
      <c r="RMK65" s="1678">
        <f t="shared" ref="RMK65" si="14445">(RMK59-RMK61)*$C$64*$C$65</f>
        <v>0</v>
      </c>
      <c r="RMM65" s="1678">
        <f t="shared" ref="RMM65" si="14446">(RMM59-RMM61)*$C$64*$C$65</f>
        <v>0</v>
      </c>
      <c r="RMO65" s="1678">
        <f t="shared" ref="RMO65" si="14447">(RMO59-RMO61)*$C$64*$C$65</f>
        <v>0</v>
      </c>
      <c r="RMQ65" s="1678">
        <f t="shared" ref="RMQ65" si="14448">(RMQ59-RMQ61)*$C$64*$C$65</f>
        <v>0</v>
      </c>
      <c r="RMS65" s="1678">
        <f t="shared" ref="RMS65" si="14449">(RMS59-RMS61)*$C$64*$C$65</f>
        <v>0</v>
      </c>
      <c r="RMU65" s="1678">
        <f t="shared" ref="RMU65" si="14450">(RMU59-RMU61)*$C$64*$C$65</f>
        <v>0</v>
      </c>
      <c r="RMW65" s="1678">
        <f t="shared" ref="RMW65" si="14451">(RMW59-RMW61)*$C$64*$C$65</f>
        <v>0</v>
      </c>
      <c r="RMY65" s="1678">
        <f t="shared" ref="RMY65" si="14452">(RMY59-RMY61)*$C$64*$C$65</f>
        <v>0</v>
      </c>
      <c r="RNA65" s="1678">
        <f t="shared" ref="RNA65" si="14453">(RNA59-RNA61)*$C$64*$C$65</f>
        <v>0</v>
      </c>
      <c r="RNC65" s="1678">
        <f t="shared" ref="RNC65" si="14454">(RNC59-RNC61)*$C$64*$C$65</f>
        <v>0</v>
      </c>
      <c r="RNE65" s="1678">
        <f t="shared" ref="RNE65" si="14455">(RNE59-RNE61)*$C$64*$C$65</f>
        <v>0</v>
      </c>
      <c r="RNG65" s="1678">
        <f t="shared" ref="RNG65" si="14456">(RNG59-RNG61)*$C$64*$C$65</f>
        <v>0</v>
      </c>
      <c r="RNI65" s="1678">
        <f t="shared" ref="RNI65" si="14457">(RNI59-RNI61)*$C$64*$C$65</f>
        <v>0</v>
      </c>
      <c r="RNK65" s="1678">
        <f t="shared" ref="RNK65" si="14458">(RNK59-RNK61)*$C$64*$C$65</f>
        <v>0</v>
      </c>
      <c r="RNM65" s="1678">
        <f t="shared" ref="RNM65" si="14459">(RNM59-RNM61)*$C$64*$C$65</f>
        <v>0</v>
      </c>
      <c r="RNO65" s="1678">
        <f t="shared" ref="RNO65" si="14460">(RNO59-RNO61)*$C$64*$C$65</f>
        <v>0</v>
      </c>
      <c r="RNQ65" s="1678">
        <f t="shared" ref="RNQ65" si="14461">(RNQ59-RNQ61)*$C$64*$C$65</f>
        <v>0</v>
      </c>
      <c r="RNS65" s="1678">
        <f t="shared" ref="RNS65" si="14462">(RNS59-RNS61)*$C$64*$C$65</f>
        <v>0</v>
      </c>
      <c r="RNU65" s="1678">
        <f t="shared" ref="RNU65" si="14463">(RNU59-RNU61)*$C$64*$C$65</f>
        <v>0</v>
      </c>
      <c r="RNW65" s="1678">
        <f t="shared" ref="RNW65" si="14464">(RNW59-RNW61)*$C$64*$C$65</f>
        <v>0</v>
      </c>
      <c r="RNY65" s="1678">
        <f t="shared" ref="RNY65" si="14465">(RNY59-RNY61)*$C$64*$C$65</f>
        <v>0</v>
      </c>
      <c r="ROA65" s="1678">
        <f t="shared" ref="ROA65" si="14466">(ROA59-ROA61)*$C$64*$C$65</f>
        <v>0</v>
      </c>
      <c r="ROC65" s="1678">
        <f t="shared" ref="ROC65" si="14467">(ROC59-ROC61)*$C$64*$C$65</f>
        <v>0</v>
      </c>
      <c r="ROE65" s="1678">
        <f t="shared" ref="ROE65" si="14468">(ROE59-ROE61)*$C$64*$C$65</f>
        <v>0</v>
      </c>
      <c r="ROG65" s="1678">
        <f t="shared" ref="ROG65" si="14469">(ROG59-ROG61)*$C$64*$C$65</f>
        <v>0</v>
      </c>
      <c r="ROI65" s="1678">
        <f t="shared" ref="ROI65" si="14470">(ROI59-ROI61)*$C$64*$C$65</f>
        <v>0</v>
      </c>
      <c r="ROK65" s="1678">
        <f t="shared" ref="ROK65" si="14471">(ROK59-ROK61)*$C$64*$C$65</f>
        <v>0</v>
      </c>
      <c r="ROM65" s="1678">
        <f t="shared" ref="ROM65" si="14472">(ROM59-ROM61)*$C$64*$C$65</f>
        <v>0</v>
      </c>
      <c r="ROO65" s="1678">
        <f t="shared" ref="ROO65" si="14473">(ROO59-ROO61)*$C$64*$C$65</f>
        <v>0</v>
      </c>
      <c r="ROQ65" s="1678">
        <f t="shared" ref="ROQ65" si="14474">(ROQ59-ROQ61)*$C$64*$C$65</f>
        <v>0</v>
      </c>
      <c r="ROS65" s="1678">
        <f t="shared" ref="ROS65" si="14475">(ROS59-ROS61)*$C$64*$C$65</f>
        <v>0</v>
      </c>
      <c r="ROU65" s="1678">
        <f t="shared" ref="ROU65" si="14476">(ROU59-ROU61)*$C$64*$C$65</f>
        <v>0</v>
      </c>
      <c r="ROW65" s="1678">
        <f t="shared" ref="ROW65" si="14477">(ROW59-ROW61)*$C$64*$C$65</f>
        <v>0</v>
      </c>
      <c r="ROY65" s="1678">
        <f t="shared" ref="ROY65" si="14478">(ROY59-ROY61)*$C$64*$C$65</f>
        <v>0</v>
      </c>
      <c r="RPA65" s="1678">
        <f t="shared" ref="RPA65" si="14479">(RPA59-RPA61)*$C$64*$C$65</f>
        <v>0</v>
      </c>
      <c r="RPC65" s="1678">
        <f t="shared" ref="RPC65" si="14480">(RPC59-RPC61)*$C$64*$C$65</f>
        <v>0</v>
      </c>
      <c r="RPE65" s="1678">
        <f t="shared" ref="RPE65" si="14481">(RPE59-RPE61)*$C$64*$C$65</f>
        <v>0</v>
      </c>
      <c r="RPG65" s="1678">
        <f t="shared" ref="RPG65" si="14482">(RPG59-RPG61)*$C$64*$C$65</f>
        <v>0</v>
      </c>
      <c r="RPI65" s="1678">
        <f t="shared" ref="RPI65" si="14483">(RPI59-RPI61)*$C$64*$C$65</f>
        <v>0</v>
      </c>
      <c r="RPK65" s="1678">
        <f t="shared" ref="RPK65" si="14484">(RPK59-RPK61)*$C$64*$C$65</f>
        <v>0</v>
      </c>
      <c r="RPM65" s="1678">
        <f t="shared" ref="RPM65" si="14485">(RPM59-RPM61)*$C$64*$C$65</f>
        <v>0</v>
      </c>
      <c r="RPO65" s="1678">
        <f t="shared" ref="RPO65" si="14486">(RPO59-RPO61)*$C$64*$C$65</f>
        <v>0</v>
      </c>
      <c r="RPQ65" s="1678">
        <f t="shared" ref="RPQ65" si="14487">(RPQ59-RPQ61)*$C$64*$C$65</f>
        <v>0</v>
      </c>
      <c r="RPS65" s="1678">
        <f t="shared" ref="RPS65" si="14488">(RPS59-RPS61)*$C$64*$C$65</f>
        <v>0</v>
      </c>
      <c r="RPU65" s="1678">
        <f t="shared" ref="RPU65" si="14489">(RPU59-RPU61)*$C$64*$C$65</f>
        <v>0</v>
      </c>
      <c r="RPW65" s="1678">
        <f t="shared" ref="RPW65" si="14490">(RPW59-RPW61)*$C$64*$C$65</f>
        <v>0</v>
      </c>
      <c r="RPY65" s="1678">
        <f t="shared" ref="RPY65" si="14491">(RPY59-RPY61)*$C$64*$C$65</f>
        <v>0</v>
      </c>
      <c r="RQA65" s="1678">
        <f t="shared" ref="RQA65" si="14492">(RQA59-RQA61)*$C$64*$C$65</f>
        <v>0</v>
      </c>
      <c r="RQC65" s="1678">
        <f t="shared" ref="RQC65" si="14493">(RQC59-RQC61)*$C$64*$C$65</f>
        <v>0</v>
      </c>
      <c r="RQE65" s="1678">
        <f t="shared" ref="RQE65" si="14494">(RQE59-RQE61)*$C$64*$C$65</f>
        <v>0</v>
      </c>
      <c r="RQG65" s="1678">
        <f t="shared" ref="RQG65" si="14495">(RQG59-RQG61)*$C$64*$C$65</f>
        <v>0</v>
      </c>
      <c r="RQI65" s="1678">
        <f t="shared" ref="RQI65" si="14496">(RQI59-RQI61)*$C$64*$C$65</f>
        <v>0</v>
      </c>
      <c r="RQK65" s="1678">
        <f t="shared" ref="RQK65" si="14497">(RQK59-RQK61)*$C$64*$C$65</f>
        <v>0</v>
      </c>
      <c r="RQM65" s="1678">
        <f t="shared" ref="RQM65" si="14498">(RQM59-RQM61)*$C$64*$C$65</f>
        <v>0</v>
      </c>
      <c r="RQO65" s="1678">
        <f t="shared" ref="RQO65" si="14499">(RQO59-RQO61)*$C$64*$C$65</f>
        <v>0</v>
      </c>
      <c r="RQQ65" s="1678">
        <f t="shared" ref="RQQ65" si="14500">(RQQ59-RQQ61)*$C$64*$C$65</f>
        <v>0</v>
      </c>
      <c r="RQS65" s="1678">
        <f t="shared" ref="RQS65" si="14501">(RQS59-RQS61)*$C$64*$C$65</f>
        <v>0</v>
      </c>
      <c r="RQU65" s="1678">
        <f t="shared" ref="RQU65" si="14502">(RQU59-RQU61)*$C$64*$C$65</f>
        <v>0</v>
      </c>
      <c r="RQW65" s="1678">
        <f t="shared" ref="RQW65" si="14503">(RQW59-RQW61)*$C$64*$C$65</f>
        <v>0</v>
      </c>
      <c r="RQY65" s="1678">
        <f t="shared" ref="RQY65" si="14504">(RQY59-RQY61)*$C$64*$C$65</f>
        <v>0</v>
      </c>
      <c r="RRA65" s="1678">
        <f t="shared" ref="RRA65" si="14505">(RRA59-RRA61)*$C$64*$C$65</f>
        <v>0</v>
      </c>
      <c r="RRC65" s="1678">
        <f t="shared" ref="RRC65" si="14506">(RRC59-RRC61)*$C$64*$C$65</f>
        <v>0</v>
      </c>
      <c r="RRE65" s="1678">
        <f t="shared" ref="RRE65" si="14507">(RRE59-RRE61)*$C$64*$C$65</f>
        <v>0</v>
      </c>
      <c r="RRG65" s="1678">
        <f t="shared" ref="RRG65" si="14508">(RRG59-RRG61)*$C$64*$C$65</f>
        <v>0</v>
      </c>
      <c r="RRI65" s="1678">
        <f t="shared" ref="RRI65" si="14509">(RRI59-RRI61)*$C$64*$C$65</f>
        <v>0</v>
      </c>
      <c r="RRK65" s="1678">
        <f t="shared" ref="RRK65" si="14510">(RRK59-RRK61)*$C$64*$C$65</f>
        <v>0</v>
      </c>
      <c r="RRM65" s="1678">
        <f t="shared" ref="RRM65" si="14511">(RRM59-RRM61)*$C$64*$C$65</f>
        <v>0</v>
      </c>
      <c r="RRO65" s="1678">
        <f t="shared" ref="RRO65" si="14512">(RRO59-RRO61)*$C$64*$C$65</f>
        <v>0</v>
      </c>
      <c r="RRQ65" s="1678">
        <f t="shared" ref="RRQ65" si="14513">(RRQ59-RRQ61)*$C$64*$C$65</f>
        <v>0</v>
      </c>
      <c r="RRS65" s="1678">
        <f t="shared" ref="RRS65" si="14514">(RRS59-RRS61)*$C$64*$C$65</f>
        <v>0</v>
      </c>
      <c r="RRU65" s="1678">
        <f t="shared" ref="RRU65" si="14515">(RRU59-RRU61)*$C$64*$C$65</f>
        <v>0</v>
      </c>
      <c r="RRW65" s="1678">
        <f t="shared" ref="RRW65" si="14516">(RRW59-RRW61)*$C$64*$C$65</f>
        <v>0</v>
      </c>
      <c r="RRY65" s="1678">
        <f t="shared" ref="RRY65" si="14517">(RRY59-RRY61)*$C$64*$C$65</f>
        <v>0</v>
      </c>
      <c r="RSA65" s="1678">
        <f t="shared" ref="RSA65" si="14518">(RSA59-RSA61)*$C$64*$C$65</f>
        <v>0</v>
      </c>
      <c r="RSC65" s="1678">
        <f t="shared" ref="RSC65" si="14519">(RSC59-RSC61)*$C$64*$C$65</f>
        <v>0</v>
      </c>
      <c r="RSE65" s="1678">
        <f t="shared" ref="RSE65" si="14520">(RSE59-RSE61)*$C$64*$C$65</f>
        <v>0</v>
      </c>
      <c r="RSG65" s="1678">
        <f t="shared" ref="RSG65" si="14521">(RSG59-RSG61)*$C$64*$C$65</f>
        <v>0</v>
      </c>
      <c r="RSI65" s="1678">
        <f t="shared" ref="RSI65" si="14522">(RSI59-RSI61)*$C$64*$C$65</f>
        <v>0</v>
      </c>
      <c r="RSK65" s="1678">
        <f t="shared" ref="RSK65" si="14523">(RSK59-RSK61)*$C$64*$C$65</f>
        <v>0</v>
      </c>
      <c r="RSM65" s="1678">
        <f t="shared" ref="RSM65" si="14524">(RSM59-RSM61)*$C$64*$C$65</f>
        <v>0</v>
      </c>
      <c r="RSO65" s="1678">
        <f t="shared" ref="RSO65" si="14525">(RSO59-RSO61)*$C$64*$C$65</f>
        <v>0</v>
      </c>
      <c r="RSQ65" s="1678">
        <f t="shared" ref="RSQ65" si="14526">(RSQ59-RSQ61)*$C$64*$C$65</f>
        <v>0</v>
      </c>
      <c r="RSS65" s="1678">
        <f t="shared" ref="RSS65" si="14527">(RSS59-RSS61)*$C$64*$C$65</f>
        <v>0</v>
      </c>
      <c r="RSU65" s="1678">
        <f t="shared" ref="RSU65" si="14528">(RSU59-RSU61)*$C$64*$C$65</f>
        <v>0</v>
      </c>
      <c r="RSW65" s="1678">
        <f t="shared" ref="RSW65" si="14529">(RSW59-RSW61)*$C$64*$C$65</f>
        <v>0</v>
      </c>
      <c r="RSY65" s="1678">
        <f t="shared" ref="RSY65" si="14530">(RSY59-RSY61)*$C$64*$C$65</f>
        <v>0</v>
      </c>
      <c r="RTA65" s="1678">
        <f t="shared" ref="RTA65" si="14531">(RTA59-RTA61)*$C$64*$C$65</f>
        <v>0</v>
      </c>
      <c r="RTC65" s="1678">
        <f t="shared" ref="RTC65" si="14532">(RTC59-RTC61)*$C$64*$C$65</f>
        <v>0</v>
      </c>
      <c r="RTE65" s="1678">
        <f t="shared" ref="RTE65" si="14533">(RTE59-RTE61)*$C$64*$C$65</f>
        <v>0</v>
      </c>
      <c r="RTG65" s="1678">
        <f t="shared" ref="RTG65" si="14534">(RTG59-RTG61)*$C$64*$C$65</f>
        <v>0</v>
      </c>
      <c r="RTI65" s="1678">
        <f t="shared" ref="RTI65" si="14535">(RTI59-RTI61)*$C$64*$C$65</f>
        <v>0</v>
      </c>
      <c r="RTK65" s="1678">
        <f t="shared" ref="RTK65" si="14536">(RTK59-RTK61)*$C$64*$C$65</f>
        <v>0</v>
      </c>
      <c r="RTM65" s="1678">
        <f t="shared" ref="RTM65" si="14537">(RTM59-RTM61)*$C$64*$C$65</f>
        <v>0</v>
      </c>
      <c r="RTO65" s="1678">
        <f t="shared" ref="RTO65" si="14538">(RTO59-RTO61)*$C$64*$C$65</f>
        <v>0</v>
      </c>
      <c r="RTQ65" s="1678">
        <f t="shared" ref="RTQ65" si="14539">(RTQ59-RTQ61)*$C$64*$C$65</f>
        <v>0</v>
      </c>
      <c r="RTS65" s="1678">
        <f t="shared" ref="RTS65" si="14540">(RTS59-RTS61)*$C$64*$C$65</f>
        <v>0</v>
      </c>
      <c r="RTU65" s="1678">
        <f t="shared" ref="RTU65" si="14541">(RTU59-RTU61)*$C$64*$C$65</f>
        <v>0</v>
      </c>
      <c r="RTW65" s="1678">
        <f t="shared" ref="RTW65" si="14542">(RTW59-RTW61)*$C$64*$C$65</f>
        <v>0</v>
      </c>
      <c r="RTY65" s="1678">
        <f t="shared" ref="RTY65" si="14543">(RTY59-RTY61)*$C$64*$C$65</f>
        <v>0</v>
      </c>
      <c r="RUA65" s="1678">
        <f t="shared" ref="RUA65" si="14544">(RUA59-RUA61)*$C$64*$C$65</f>
        <v>0</v>
      </c>
      <c r="RUC65" s="1678">
        <f t="shared" ref="RUC65" si="14545">(RUC59-RUC61)*$C$64*$C$65</f>
        <v>0</v>
      </c>
      <c r="RUE65" s="1678">
        <f t="shared" ref="RUE65" si="14546">(RUE59-RUE61)*$C$64*$C$65</f>
        <v>0</v>
      </c>
      <c r="RUG65" s="1678">
        <f t="shared" ref="RUG65" si="14547">(RUG59-RUG61)*$C$64*$C$65</f>
        <v>0</v>
      </c>
      <c r="RUI65" s="1678">
        <f t="shared" ref="RUI65" si="14548">(RUI59-RUI61)*$C$64*$C$65</f>
        <v>0</v>
      </c>
      <c r="RUK65" s="1678">
        <f t="shared" ref="RUK65" si="14549">(RUK59-RUK61)*$C$64*$C$65</f>
        <v>0</v>
      </c>
      <c r="RUM65" s="1678">
        <f t="shared" ref="RUM65" si="14550">(RUM59-RUM61)*$C$64*$C$65</f>
        <v>0</v>
      </c>
      <c r="RUO65" s="1678">
        <f t="shared" ref="RUO65" si="14551">(RUO59-RUO61)*$C$64*$C$65</f>
        <v>0</v>
      </c>
      <c r="RUQ65" s="1678">
        <f t="shared" ref="RUQ65" si="14552">(RUQ59-RUQ61)*$C$64*$C$65</f>
        <v>0</v>
      </c>
      <c r="RUS65" s="1678">
        <f t="shared" ref="RUS65" si="14553">(RUS59-RUS61)*$C$64*$C$65</f>
        <v>0</v>
      </c>
      <c r="RUU65" s="1678">
        <f t="shared" ref="RUU65" si="14554">(RUU59-RUU61)*$C$64*$C$65</f>
        <v>0</v>
      </c>
      <c r="RUW65" s="1678">
        <f t="shared" ref="RUW65" si="14555">(RUW59-RUW61)*$C$64*$C$65</f>
        <v>0</v>
      </c>
      <c r="RUY65" s="1678">
        <f t="shared" ref="RUY65" si="14556">(RUY59-RUY61)*$C$64*$C$65</f>
        <v>0</v>
      </c>
      <c r="RVA65" s="1678">
        <f t="shared" ref="RVA65" si="14557">(RVA59-RVA61)*$C$64*$C$65</f>
        <v>0</v>
      </c>
      <c r="RVC65" s="1678">
        <f t="shared" ref="RVC65" si="14558">(RVC59-RVC61)*$C$64*$C$65</f>
        <v>0</v>
      </c>
      <c r="RVE65" s="1678">
        <f t="shared" ref="RVE65" si="14559">(RVE59-RVE61)*$C$64*$C$65</f>
        <v>0</v>
      </c>
      <c r="RVG65" s="1678">
        <f t="shared" ref="RVG65" si="14560">(RVG59-RVG61)*$C$64*$C$65</f>
        <v>0</v>
      </c>
      <c r="RVI65" s="1678">
        <f t="shared" ref="RVI65" si="14561">(RVI59-RVI61)*$C$64*$C$65</f>
        <v>0</v>
      </c>
      <c r="RVK65" s="1678">
        <f t="shared" ref="RVK65" si="14562">(RVK59-RVK61)*$C$64*$C$65</f>
        <v>0</v>
      </c>
      <c r="RVM65" s="1678">
        <f t="shared" ref="RVM65" si="14563">(RVM59-RVM61)*$C$64*$C$65</f>
        <v>0</v>
      </c>
      <c r="RVO65" s="1678">
        <f t="shared" ref="RVO65" si="14564">(RVO59-RVO61)*$C$64*$C$65</f>
        <v>0</v>
      </c>
      <c r="RVQ65" s="1678">
        <f t="shared" ref="RVQ65" si="14565">(RVQ59-RVQ61)*$C$64*$C$65</f>
        <v>0</v>
      </c>
      <c r="RVS65" s="1678">
        <f t="shared" ref="RVS65" si="14566">(RVS59-RVS61)*$C$64*$C$65</f>
        <v>0</v>
      </c>
      <c r="RVU65" s="1678">
        <f t="shared" ref="RVU65" si="14567">(RVU59-RVU61)*$C$64*$C$65</f>
        <v>0</v>
      </c>
      <c r="RVW65" s="1678">
        <f t="shared" ref="RVW65" si="14568">(RVW59-RVW61)*$C$64*$C$65</f>
        <v>0</v>
      </c>
      <c r="RVY65" s="1678">
        <f t="shared" ref="RVY65" si="14569">(RVY59-RVY61)*$C$64*$C$65</f>
        <v>0</v>
      </c>
      <c r="RWA65" s="1678">
        <f t="shared" ref="RWA65" si="14570">(RWA59-RWA61)*$C$64*$C$65</f>
        <v>0</v>
      </c>
      <c r="RWC65" s="1678">
        <f t="shared" ref="RWC65" si="14571">(RWC59-RWC61)*$C$64*$C$65</f>
        <v>0</v>
      </c>
      <c r="RWE65" s="1678">
        <f t="shared" ref="RWE65" si="14572">(RWE59-RWE61)*$C$64*$C$65</f>
        <v>0</v>
      </c>
      <c r="RWG65" s="1678">
        <f t="shared" ref="RWG65" si="14573">(RWG59-RWG61)*$C$64*$C$65</f>
        <v>0</v>
      </c>
      <c r="RWI65" s="1678">
        <f t="shared" ref="RWI65" si="14574">(RWI59-RWI61)*$C$64*$C$65</f>
        <v>0</v>
      </c>
      <c r="RWK65" s="1678">
        <f t="shared" ref="RWK65" si="14575">(RWK59-RWK61)*$C$64*$C$65</f>
        <v>0</v>
      </c>
      <c r="RWM65" s="1678">
        <f t="shared" ref="RWM65" si="14576">(RWM59-RWM61)*$C$64*$C$65</f>
        <v>0</v>
      </c>
      <c r="RWO65" s="1678">
        <f t="shared" ref="RWO65" si="14577">(RWO59-RWO61)*$C$64*$C$65</f>
        <v>0</v>
      </c>
      <c r="RWQ65" s="1678">
        <f t="shared" ref="RWQ65" si="14578">(RWQ59-RWQ61)*$C$64*$C$65</f>
        <v>0</v>
      </c>
      <c r="RWS65" s="1678">
        <f t="shared" ref="RWS65" si="14579">(RWS59-RWS61)*$C$64*$C$65</f>
        <v>0</v>
      </c>
      <c r="RWU65" s="1678">
        <f t="shared" ref="RWU65" si="14580">(RWU59-RWU61)*$C$64*$C$65</f>
        <v>0</v>
      </c>
      <c r="RWW65" s="1678">
        <f t="shared" ref="RWW65" si="14581">(RWW59-RWW61)*$C$64*$C$65</f>
        <v>0</v>
      </c>
      <c r="RWY65" s="1678">
        <f t="shared" ref="RWY65" si="14582">(RWY59-RWY61)*$C$64*$C$65</f>
        <v>0</v>
      </c>
      <c r="RXA65" s="1678">
        <f t="shared" ref="RXA65" si="14583">(RXA59-RXA61)*$C$64*$C$65</f>
        <v>0</v>
      </c>
      <c r="RXC65" s="1678">
        <f t="shared" ref="RXC65" si="14584">(RXC59-RXC61)*$C$64*$C$65</f>
        <v>0</v>
      </c>
      <c r="RXE65" s="1678">
        <f t="shared" ref="RXE65" si="14585">(RXE59-RXE61)*$C$64*$C$65</f>
        <v>0</v>
      </c>
      <c r="RXG65" s="1678">
        <f t="shared" ref="RXG65" si="14586">(RXG59-RXG61)*$C$64*$C$65</f>
        <v>0</v>
      </c>
      <c r="RXI65" s="1678">
        <f t="shared" ref="RXI65" si="14587">(RXI59-RXI61)*$C$64*$C$65</f>
        <v>0</v>
      </c>
      <c r="RXK65" s="1678">
        <f t="shared" ref="RXK65" si="14588">(RXK59-RXK61)*$C$64*$C$65</f>
        <v>0</v>
      </c>
      <c r="RXM65" s="1678">
        <f t="shared" ref="RXM65" si="14589">(RXM59-RXM61)*$C$64*$C$65</f>
        <v>0</v>
      </c>
      <c r="RXO65" s="1678">
        <f t="shared" ref="RXO65" si="14590">(RXO59-RXO61)*$C$64*$C$65</f>
        <v>0</v>
      </c>
      <c r="RXQ65" s="1678">
        <f t="shared" ref="RXQ65" si="14591">(RXQ59-RXQ61)*$C$64*$C$65</f>
        <v>0</v>
      </c>
      <c r="RXS65" s="1678">
        <f t="shared" ref="RXS65" si="14592">(RXS59-RXS61)*$C$64*$C$65</f>
        <v>0</v>
      </c>
      <c r="RXU65" s="1678">
        <f t="shared" ref="RXU65" si="14593">(RXU59-RXU61)*$C$64*$C$65</f>
        <v>0</v>
      </c>
      <c r="RXW65" s="1678">
        <f t="shared" ref="RXW65" si="14594">(RXW59-RXW61)*$C$64*$C$65</f>
        <v>0</v>
      </c>
      <c r="RXY65" s="1678">
        <f t="shared" ref="RXY65" si="14595">(RXY59-RXY61)*$C$64*$C$65</f>
        <v>0</v>
      </c>
      <c r="RYA65" s="1678">
        <f t="shared" ref="RYA65" si="14596">(RYA59-RYA61)*$C$64*$C$65</f>
        <v>0</v>
      </c>
      <c r="RYC65" s="1678">
        <f t="shared" ref="RYC65" si="14597">(RYC59-RYC61)*$C$64*$C$65</f>
        <v>0</v>
      </c>
      <c r="RYE65" s="1678">
        <f t="shared" ref="RYE65" si="14598">(RYE59-RYE61)*$C$64*$C$65</f>
        <v>0</v>
      </c>
      <c r="RYG65" s="1678">
        <f t="shared" ref="RYG65" si="14599">(RYG59-RYG61)*$C$64*$C$65</f>
        <v>0</v>
      </c>
      <c r="RYI65" s="1678">
        <f t="shared" ref="RYI65" si="14600">(RYI59-RYI61)*$C$64*$C$65</f>
        <v>0</v>
      </c>
      <c r="RYK65" s="1678">
        <f t="shared" ref="RYK65" si="14601">(RYK59-RYK61)*$C$64*$C$65</f>
        <v>0</v>
      </c>
      <c r="RYM65" s="1678">
        <f t="shared" ref="RYM65" si="14602">(RYM59-RYM61)*$C$64*$C$65</f>
        <v>0</v>
      </c>
      <c r="RYO65" s="1678">
        <f t="shared" ref="RYO65" si="14603">(RYO59-RYO61)*$C$64*$C$65</f>
        <v>0</v>
      </c>
      <c r="RYQ65" s="1678">
        <f t="shared" ref="RYQ65" si="14604">(RYQ59-RYQ61)*$C$64*$C$65</f>
        <v>0</v>
      </c>
      <c r="RYS65" s="1678">
        <f t="shared" ref="RYS65" si="14605">(RYS59-RYS61)*$C$64*$C$65</f>
        <v>0</v>
      </c>
      <c r="RYU65" s="1678">
        <f t="shared" ref="RYU65" si="14606">(RYU59-RYU61)*$C$64*$C$65</f>
        <v>0</v>
      </c>
      <c r="RYW65" s="1678">
        <f t="shared" ref="RYW65" si="14607">(RYW59-RYW61)*$C$64*$C$65</f>
        <v>0</v>
      </c>
      <c r="RYY65" s="1678">
        <f t="shared" ref="RYY65" si="14608">(RYY59-RYY61)*$C$64*$C$65</f>
        <v>0</v>
      </c>
      <c r="RZA65" s="1678">
        <f t="shared" ref="RZA65" si="14609">(RZA59-RZA61)*$C$64*$C$65</f>
        <v>0</v>
      </c>
      <c r="RZC65" s="1678">
        <f t="shared" ref="RZC65" si="14610">(RZC59-RZC61)*$C$64*$C$65</f>
        <v>0</v>
      </c>
      <c r="RZE65" s="1678">
        <f t="shared" ref="RZE65" si="14611">(RZE59-RZE61)*$C$64*$C$65</f>
        <v>0</v>
      </c>
      <c r="RZG65" s="1678">
        <f t="shared" ref="RZG65" si="14612">(RZG59-RZG61)*$C$64*$C$65</f>
        <v>0</v>
      </c>
      <c r="RZI65" s="1678">
        <f t="shared" ref="RZI65" si="14613">(RZI59-RZI61)*$C$64*$C$65</f>
        <v>0</v>
      </c>
      <c r="RZK65" s="1678">
        <f t="shared" ref="RZK65" si="14614">(RZK59-RZK61)*$C$64*$C$65</f>
        <v>0</v>
      </c>
      <c r="RZM65" s="1678">
        <f t="shared" ref="RZM65" si="14615">(RZM59-RZM61)*$C$64*$C$65</f>
        <v>0</v>
      </c>
      <c r="RZO65" s="1678">
        <f t="shared" ref="RZO65" si="14616">(RZO59-RZO61)*$C$64*$C$65</f>
        <v>0</v>
      </c>
      <c r="RZQ65" s="1678">
        <f t="shared" ref="RZQ65" si="14617">(RZQ59-RZQ61)*$C$64*$C$65</f>
        <v>0</v>
      </c>
      <c r="RZS65" s="1678">
        <f t="shared" ref="RZS65" si="14618">(RZS59-RZS61)*$C$64*$C$65</f>
        <v>0</v>
      </c>
      <c r="RZU65" s="1678">
        <f t="shared" ref="RZU65" si="14619">(RZU59-RZU61)*$C$64*$C$65</f>
        <v>0</v>
      </c>
      <c r="RZW65" s="1678">
        <f t="shared" ref="RZW65" si="14620">(RZW59-RZW61)*$C$64*$C$65</f>
        <v>0</v>
      </c>
      <c r="RZY65" s="1678">
        <f t="shared" ref="RZY65" si="14621">(RZY59-RZY61)*$C$64*$C$65</f>
        <v>0</v>
      </c>
      <c r="SAA65" s="1678">
        <f t="shared" ref="SAA65" si="14622">(SAA59-SAA61)*$C$64*$C$65</f>
        <v>0</v>
      </c>
      <c r="SAC65" s="1678">
        <f t="shared" ref="SAC65" si="14623">(SAC59-SAC61)*$C$64*$C$65</f>
        <v>0</v>
      </c>
      <c r="SAE65" s="1678">
        <f t="shared" ref="SAE65" si="14624">(SAE59-SAE61)*$C$64*$C$65</f>
        <v>0</v>
      </c>
      <c r="SAG65" s="1678">
        <f t="shared" ref="SAG65" si="14625">(SAG59-SAG61)*$C$64*$C$65</f>
        <v>0</v>
      </c>
      <c r="SAI65" s="1678">
        <f t="shared" ref="SAI65" si="14626">(SAI59-SAI61)*$C$64*$C$65</f>
        <v>0</v>
      </c>
      <c r="SAK65" s="1678">
        <f t="shared" ref="SAK65" si="14627">(SAK59-SAK61)*$C$64*$C$65</f>
        <v>0</v>
      </c>
      <c r="SAM65" s="1678">
        <f t="shared" ref="SAM65" si="14628">(SAM59-SAM61)*$C$64*$C$65</f>
        <v>0</v>
      </c>
      <c r="SAO65" s="1678">
        <f t="shared" ref="SAO65" si="14629">(SAO59-SAO61)*$C$64*$C$65</f>
        <v>0</v>
      </c>
      <c r="SAQ65" s="1678">
        <f t="shared" ref="SAQ65" si="14630">(SAQ59-SAQ61)*$C$64*$C$65</f>
        <v>0</v>
      </c>
      <c r="SAS65" s="1678">
        <f t="shared" ref="SAS65" si="14631">(SAS59-SAS61)*$C$64*$C$65</f>
        <v>0</v>
      </c>
      <c r="SAU65" s="1678">
        <f t="shared" ref="SAU65" si="14632">(SAU59-SAU61)*$C$64*$C$65</f>
        <v>0</v>
      </c>
      <c r="SAW65" s="1678">
        <f t="shared" ref="SAW65" si="14633">(SAW59-SAW61)*$C$64*$C$65</f>
        <v>0</v>
      </c>
      <c r="SAY65" s="1678">
        <f t="shared" ref="SAY65" si="14634">(SAY59-SAY61)*$C$64*$C$65</f>
        <v>0</v>
      </c>
      <c r="SBA65" s="1678">
        <f t="shared" ref="SBA65" si="14635">(SBA59-SBA61)*$C$64*$C$65</f>
        <v>0</v>
      </c>
      <c r="SBC65" s="1678">
        <f t="shared" ref="SBC65" si="14636">(SBC59-SBC61)*$C$64*$C$65</f>
        <v>0</v>
      </c>
      <c r="SBE65" s="1678">
        <f t="shared" ref="SBE65" si="14637">(SBE59-SBE61)*$C$64*$C$65</f>
        <v>0</v>
      </c>
      <c r="SBG65" s="1678">
        <f t="shared" ref="SBG65" si="14638">(SBG59-SBG61)*$C$64*$C$65</f>
        <v>0</v>
      </c>
      <c r="SBI65" s="1678">
        <f t="shared" ref="SBI65" si="14639">(SBI59-SBI61)*$C$64*$C$65</f>
        <v>0</v>
      </c>
      <c r="SBK65" s="1678">
        <f t="shared" ref="SBK65" si="14640">(SBK59-SBK61)*$C$64*$C$65</f>
        <v>0</v>
      </c>
      <c r="SBM65" s="1678">
        <f t="shared" ref="SBM65" si="14641">(SBM59-SBM61)*$C$64*$C$65</f>
        <v>0</v>
      </c>
      <c r="SBO65" s="1678">
        <f t="shared" ref="SBO65" si="14642">(SBO59-SBO61)*$C$64*$C$65</f>
        <v>0</v>
      </c>
      <c r="SBQ65" s="1678">
        <f t="shared" ref="SBQ65" si="14643">(SBQ59-SBQ61)*$C$64*$C$65</f>
        <v>0</v>
      </c>
      <c r="SBS65" s="1678">
        <f t="shared" ref="SBS65" si="14644">(SBS59-SBS61)*$C$64*$C$65</f>
        <v>0</v>
      </c>
      <c r="SBU65" s="1678">
        <f t="shared" ref="SBU65" si="14645">(SBU59-SBU61)*$C$64*$C$65</f>
        <v>0</v>
      </c>
      <c r="SBW65" s="1678">
        <f t="shared" ref="SBW65" si="14646">(SBW59-SBW61)*$C$64*$C$65</f>
        <v>0</v>
      </c>
      <c r="SBY65" s="1678">
        <f t="shared" ref="SBY65" si="14647">(SBY59-SBY61)*$C$64*$C$65</f>
        <v>0</v>
      </c>
      <c r="SCA65" s="1678">
        <f t="shared" ref="SCA65" si="14648">(SCA59-SCA61)*$C$64*$C$65</f>
        <v>0</v>
      </c>
      <c r="SCC65" s="1678">
        <f t="shared" ref="SCC65" si="14649">(SCC59-SCC61)*$C$64*$C$65</f>
        <v>0</v>
      </c>
      <c r="SCE65" s="1678">
        <f t="shared" ref="SCE65" si="14650">(SCE59-SCE61)*$C$64*$C$65</f>
        <v>0</v>
      </c>
      <c r="SCG65" s="1678">
        <f t="shared" ref="SCG65" si="14651">(SCG59-SCG61)*$C$64*$C$65</f>
        <v>0</v>
      </c>
      <c r="SCI65" s="1678">
        <f t="shared" ref="SCI65" si="14652">(SCI59-SCI61)*$C$64*$C$65</f>
        <v>0</v>
      </c>
      <c r="SCK65" s="1678">
        <f t="shared" ref="SCK65" si="14653">(SCK59-SCK61)*$C$64*$C$65</f>
        <v>0</v>
      </c>
      <c r="SCM65" s="1678">
        <f t="shared" ref="SCM65" si="14654">(SCM59-SCM61)*$C$64*$C$65</f>
        <v>0</v>
      </c>
      <c r="SCO65" s="1678">
        <f t="shared" ref="SCO65" si="14655">(SCO59-SCO61)*$C$64*$C$65</f>
        <v>0</v>
      </c>
      <c r="SCQ65" s="1678">
        <f t="shared" ref="SCQ65" si="14656">(SCQ59-SCQ61)*$C$64*$C$65</f>
        <v>0</v>
      </c>
      <c r="SCS65" s="1678">
        <f t="shared" ref="SCS65" si="14657">(SCS59-SCS61)*$C$64*$C$65</f>
        <v>0</v>
      </c>
      <c r="SCU65" s="1678">
        <f t="shared" ref="SCU65" si="14658">(SCU59-SCU61)*$C$64*$C$65</f>
        <v>0</v>
      </c>
      <c r="SCW65" s="1678">
        <f t="shared" ref="SCW65" si="14659">(SCW59-SCW61)*$C$64*$C$65</f>
        <v>0</v>
      </c>
      <c r="SCY65" s="1678">
        <f t="shared" ref="SCY65" si="14660">(SCY59-SCY61)*$C$64*$C$65</f>
        <v>0</v>
      </c>
      <c r="SDA65" s="1678">
        <f t="shared" ref="SDA65" si="14661">(SDA59-SDA61)*$C$64*$C$65</f>
        <v>0</v>
      </c>
      <c r="SDC65" s="1678">
        <f t="shared" ref="SDC65" si="14662">(SDC59-SDC61)*$C$64*$C$65</f>
        <v>0</v>
      </c>
      <c r="SDE65" s="1678">
        <f t="shared" ref="SDE65" si="14663">(SDE59-SDE61)*$C$64*$C$65</f>
        <v>0</v>
      </c>
      <c r="SDG65" s="1678">
        <f t="shared" ref="SDG65" si="14664">(SDG59-SDG61)*$C$64*$C$65</f>
        <v>0</v>
      </c>
      <c r="SDI65" s="1678">
        <f t="shared" ref="SDI65" si="14665">(SDI59-SDI61)*$C$64*$C$65</f>
        <v>0</v>
      </c>
      <c r="SDK65" s="1678">
        <f t="shared" ref="SDK65" si="14666">(SDK59-SDK61)*$C$64*$C$65</f>
        <v>0</v>
      </c>
      <c r="SDM65" s="1678">
        <f t="shared" ref="SDM65" si="14667">(SDM59-SDM61)*$C$64*$C$65</f>
        <v>0</v>
      </c>
      <c r="SDO65" s="1678">
        <f t="shared" ref="SDO65" si="14668">(SDO59-SDO61)*$C$64*$C$65</f>
        <v>0</v>
      </c>
      <c r="SDQ65" s="1678">
        <f t="shared" ref="SDQ65" si="14669">(SDQ59-SDQ61)*$C$64*$C$65</f>
        <v>0</v>
      </c>
      <c r="SDS65" s="1678">
        <f t="shared" ref="SDS65" si="14670">(SDS59-SDS61)*$C$64*$C$65</f>
        <v>0</v>
      </c>
      <c r="SDU65" s="1678">
        <f t="shared" ref="SDU65" si="14671">(SDU59-SDU61)*$C$64*$C$65</f>
        <v>0</v>
      </c>
      <c r="SDW65" s="1678">
        <f t="shared" ref="SDW65" si="14672">(SDW59-SDW61)*$C$64*$C$65</f>
        <v>0</v>
      </c>
      <c r="SDY65" s="1678">
        <f t="shared" ref="SDY65" si="14673">(SDY59-SDY61)*$C$64*$C$65</f>
        <v>0</v>
      </c>
      <c r="SEA65" s="1678">
        <f t="shared" ref="SEA65" si="14674">(SEA59-SEA61)*$C$64*$C$65</f>
        <v>0</v>
      </c>
      <c r="SEC65" s="1678">
        <f t="shared" ref="SEC65" si="14675">(SEC59-SEC61)*$C$64*$C$65</f>
        <v>0</v>
      </c>
      <c r="SEE65" s="1678">
        <f t="shared" ref="SEE65" si="14676">(SEE59-SEE61)*$C$64*$C$65</f>
        <v>0</v>
      </c>
      <c r="SEG65" s="1678">
        <f t="shared" ref="SEG65" si="14677">(SEG59-SEG61)*$C$64*$C$65</f>
        <v>0</v>
      </c>
      <c r="SEI65" s="1678">
        <f t="shared" ref="SEI65" si="14678">(SEI59-SEI61)*$C$64*$C$65</f>
        <v>0</v>
      </c>
      <c r="SEK65" s="1678">
        <f t="shared" ref="SEK65" si="14679">(SEK59-SEK61)*$C$64*$C$65</f>
        <v>0</v>
      </c>
      <c r="SEM65" s="1678">
        <f t="shared" ref="SEM65" si="14680">(SEM59-SEM61)*$C$64*$C$65</f>
        <v>0</v>
      </c>
      <c r="SEO65" s="1678">
        <f t="shared" ref="SEO65" si="14681">(SEO59-SEO61)*$C$64*$C$65</f>
        <v>0</v>
      </c>
      <c r="SEQ65" s="1678">
        <f t="shared" ref="SEQ65" si="14682">(SEQ59-SEQ61)*$C$64*$C$65</f>
        <v>0</v>
      </c>
      <c r="SES65" s="1678">
        <f t="shared" ref="SES65" si="14683">(SES59-SES61)*$C$64*$C$65</f>
        <v>0</v>
      </c>
      <c r="SEU65" s="1678">
        <f t="shared" ref="SEU65" si="14684">(SEU59-SEU61)*$C$64*$C$65</f>
        <v>0</v>
      </c>
      <c r="SEW65" s="1678">
        <f t="shared" ref="SEW65" si="14685">(SEW59-SEW61)*$C$64*$C$65</f>
        <v>0</v>
      </c>
      <c r="SEY65" s="1678">
        <f t="shared" ref="SEY65" si="14686">(SEY59-SEY61)*$C$64*$C$65</f>
        <v>0</v>
      </c>
      <c r="SFA65" s="1678">
        <f t="shared" ref="SFA65" si="14687">(SFA59-SFA61)*$C$64*$C$65</f>
        <v>0</v>
      </c>
      <c r="SFC65" s="1678">
        <f t="shared" ref="SFC65" si="14688">(SFC59-SFC61)*$C$64*$C$65</f>
        <v>0</v>
      </c>
      <c r="SFE65" s="1678">
        <f t="shared" ref="SFE65" si="14689">(SFE59-SFE61)*$C$64*$C$65</f>
        <v>0</v>
      </c>
      <c r="SFG65" s="1678">
        <f t="shared" ref="SFG65" si="14690">(SFG59-SFG61)*$C$64*$C$65</f>
        <v>0</v>
      </c>
      <c r="SFI65" s="1678">
        <f t="shared" ref="SFI65" si="14691">(SFI59-SFI61)*$C$64*$C$65</f>
        <v>0</v>
      </c>
      <c r="SFK65" s="1678">
        <f t="shared" ref="SFK65" si="14692">(SFK59-SFK61)*$C$64*$C$65</f>
        <v>0</v>
      </c>
      <c r="SFM65" s="1678">
        <f t="shared" ref="SFM65" si="14693">(SFM59-SFM61)*$C$64*$C$65</f>
        <v>0</v>
      </c>
      <c r="SFO65" s="1678">
        <f t="shared" ref="SFO65" si="14694">(SFO59-SFO61)*$C$64*$C$65</f>
        <v>0</v>
      </c>
      <c r="SFQ65" s="1678">
        <f t="shared" ref="SFQ65" si="14695">(SFQ59-SFQ61)*$C$64*$C$65</f>
        <v>0</v>
      </c>
      <c r="SFS65" s="1678">
        <f t="shared" ref="SFS65" si="14696">(SFS59-SFS61)*$C$64*$C$65</f>
        <v>0</v>
      </c>
      <c r="SFU65" s="1678">
        <f t="shared" ref="SFU65" si="14697">(SFU59-SFU61)*$C$64*$C$65</f>
        <v>0</v>
      </c>
      <c r="SFW65" s="1678">
        <f t="shared" ref="SFW65" si="14698">(SFW59-SFW61)*$C$64*$C$65</f>
        <v>0</v>
      </c>
      <c r="SFY65" s="1678">
        <f t="shared" ref="SFY65" si="14699">(SFY59-SFY61)*$C$64*$C$65</f>
        <v>0</v>
      </c>
      <c r="SGA65" s="1678">
        <f t="shared" ref="SGA65" si="14700">(SGA59-SGA61)*$C$64*$C$65</f>
        <v>0</v>
      </c>
      <c r="SGC65" s="1678">
        <f t="shared" ref="SGC65" si="14701">(SGC59-SGC61)*$C$64*$C$65</f>
        <v>0</v>
      </c>
      <c r="SGE65" s="1678">
        <f t="shared" ref="SGE65" si="14702">(SGE59-SGE61)*$C$64*$C$65</f>
        <v>0</v>
      </c>
      <c r="SGG65" s="1678">
        <f t="shared" ref="SGG65" si="14703">(SGG59-SGG61)*$C$64*$C$65</f>
        <v>0</v>
      </c>
      <c r="SGI65" s="1678">
        <f t="shared" ref="SGI65" si="14704">(SGI59-SGI61)*$C$64*$C$65</f>
        <v>0</v>
      </c>
      <c r="SGK65" s="1678">
        <f t="shared" ref="SGK65" si="14705">(SGK59-SGK61)*$C$64*$C$65</f>
        <v>0</v>
      </c>
      <c r="SGM65" s="1678">
        <f t="shared" ref="SGM65" si="14706">(SGM59-SGM61)*$C$64*$C$65</f>
        <v>0</v>
      </c>
      <c r="SGO65" s="1678">
        <f t="shared" ref="SGO65" si="14707">(SGO59-SGO61)*$C$64*$C$65</f>
        <v>0</v>
      </c>
      <c r="SGQ65" s="1678">
        <f t="shared" ref="SGQ65" si="14708">(SGQ59-SGQ61)*$C$64*$C$65</f>
        <v>0</v>
      </c>
      <c r="SGS65" s="1678">
        <f t="shared" ref="SGS65" si="14709">(SGS59-SGS61)*$C$64*$C$65</f>
        <v>0</v>
      </c>
      <c r="SGU65" s="1678">
        <f t="shared" ref="SGU65" si="14710">(SGU59-SGU61)*$C$64*$C$65</f>
        <v>0</v>
      </c>
      <c r="SGW65" s="1678">
        <f t="shared" ref="SGW65" si="14711">(SGW59-SGW61)*$C$64*$C$65</f>
        <v>0</v>
      </c>
      <c r="SGY65" s="1678">
        <f t="shared" ref="SGY65" si="14712">(SGY59-SGY61)*$C$64*$C$65</f>
        <v>0</v>
      </c>
      <c r="SHA65" s="1678">
        <f t="shared" ref="SHA65" si="14713">(SHA59-SHA61)*$C$64*$C$65</f>
        <v>0</v>
      </c>
      <c r="SHC65" s="1678">
        <f t="shared" ref="SHC65" si="14714">(SHC59-SHC61)*$C$64*$C$65</f>
        <v>0</v>
      </c>
      <c r="SHE65" s="1678">
        <f t="shared" ref="SHE65" si="14715">(SHE59-SHE61)*$C$64*$C$65</f>
        <v>0</v>
      </c>
      <c r="SHG65" s="1678">
        <f t="shared" ref="SHG65" si="14716">(SHG59-SHG61)*$C$64*$C$65</f>
        <v>0</v>
      </c>
      <c r="SHI65" s="1678">
        <f t="shared" ref="SHI65" si="14717">(SHI59-SHI61)*$C$64*$C$65</f>
        <v>0</v>
      </c>
      <c r="SHK65" s="1678">
        <f t="shared" ref="SHK65" si="14718">(SHK59-SHK61)*$C$64*$C$65</f>
        <v>0</v>
      </c>
      <c r="SHM65" s="1678">
        <f t="shared" ref="SHM65" si="14719">(SHM59-SHM61)*$C$64*$C$65</f>
        <v>0</v>
      </c>
      <c r="SHO65" s="1678">
        <f t="shared" ref="SHO65" si="14720">(SHO59-SHO61)*$C$64*$C$65</f>
        <v>0</v>
      </c>
      <c r="SHQ65" s="1678">
        <f t="shared" ref="SHQ65" si="14721">(SHQ59-SHQ61)*$C$64*$C$65</f>
        <v>0</v>
      </c>
      <c r="SHS65" s="1678">
        <f t="shared" ref="SHS65" si="14722">(SHS59-SHS61)*$C$64*$C$65</f>
        <v>0</v>
      </c>
      <c r="SHU65" s="1678">
        <f t="shared" ref="SHU65" si="14723">(SHU59-SHU61)*$C$64*$C$65</f>
        <v>0</v>
      </c>
      <c r="SHW65" s="1678">
        <f t="shared" ref="SHW65" si="14724">(SHW59-SHW61)*$C$64*$C$65</f>
        <v>0</v>
      </c>
      <c r="SHY65" s="1678">
        <f t="shared" ref="SHY65" si="14725">(SHY59-SHY61)*$C$64*$C$65</f>
        <v>0</v>
      </c>
      <c r="SIA65" s="1678">
        <f t="shared" ref="SIA65" si="14726">(SIA59-SIA61)*$C$64*$C$65</f>
        <v>0</v>
      </c>
      <c r="SIC65" s="1678">
        <f t="shared" ref="SIC65" si="14727">(SIC59-SIC61)*$C$64*$C$65</f>
        <v>0</v>
      </c>
      <c r="SIE65" s="1678">
        <f t="shared" ref="SIE65" si="14728">(SIE59-SIE61)*$C$64*$C$65</f>
        <v>0</v>
      </c>
      <c r="SIG65" s="1678">
        <f t="shared" ref="SIG65" si="14729">(SIG59-SIG61)*$C$64*$C$65</f>
        <v>0</v>
      </c>
      <c r="SII65" s="1678">
        <f t="shared" ref="SII65" si="14730">(SII59-SII61)*$C$64*$C$65</f>
        <v>0</v>
      </c>
      <c r="SIK65" s="1678">
        <f t="shared" ref="SIK65" si="14731">(SIK59-SIK61)*$C$64*$C$65</f>
        <v>0</v>
      </c>
      <c r="SIM65" s="1678">
        <f t="shared" ref="SIM65" si="14732">(SIM59-SIM61)*$C$64*$C$65</f>
        <v>0</v>
      </c>
      <c r="SIO65" s="1678">
        <f t="shared" ref="SIO65" si="14733">(SIO59-SIO61)*$C$64*$C$65</f>
        <v>0</v>
      </c>
      <c r="SIQ65" s="1678">
        <f t="shared" ref="SIQ65" si="14734">(SIQ59-SIQ61)*$C$64*$C$65</f>
        <v>0</v>
      </c>
      <c r="SIS65" s="1678">
        <f t="shared" ref="SIS65" si="14735">(SIS59-SIS61)*$C$64*$C$65</f>
        <v>0</v>
      </c>
      <c r="SIU65" s="1678">
        <f t="shared" ref="SIU65" si="14736">(SIU59-SIU61)*$C$64*$C$65</f>
        <v>0</v>
      </c>
      <c r="SIW65" s="1678">
        <f t="shared" ref="SIW65" si="14737">(SIW59-SIW61)*$C$64*$C$65</f>
        <v>0</v>
      </c>
      <c r="SIY65" s="1678">
        <f t="shared" ref="SIY65" si="14738">(SIY59-SIY61)*$C$64*$C$65</f>
        <v>0</v>
      </c>
      <c r="SJA65" s="1678">
        <f t="shared" ref="SJA65" si="14739">(SJA59-SJA61)*$C$64*$C$65</f>
        <v>0</v>
      </c>
      <c r="SJC65" s="1678">
        <f t="shared" ref="SJC65" si="14740">(SJC59-SJC61)*$C$64*$C$65</f>
        <v>0</v>
      </c>
      <c r="SJE65" s="1678">
        <f t="shared" ref="SJE65" si="14741">(SJE59-SJE61)*$C$64*$C$65</f>
        <v>0</v>
      </c>
      <c r="SJG65" s="1678">
        <f t="shared" ref="SJG65" si="14742">(SJG59-SJG61)*$C$64*$C$65</f>
        <v>0</v>
      </c>
      <c r="SJI65" s="1678">
        <f t="shared" ref="SJI65" si="14743">(SJI59-SJI61)*$C$64*$C$65</f>
        <v>0</v>
      </c>
      <c r="SJK65" s="1678">
        <f t="shared" ref="SJK65" si="14744">(SJK59-SJK61)*$C$64*$C$65</f>
        <v>0</v>
      </c>
      <c r="SJM65" s="1678">
        <f t="shared" ref="SJM65" si="14745">(SJM59-SJM61)*$C$64*$C$65</f>
        <v>0</v>
      </c>
      <c r="SJO65" s="1678">
        <f t="shared" ref="SJO65" si="14746">(SJO59-SJO61)*$C$64*$C$65</f>
        <v>0</v>
      </c>
      <c r="SJQ65" s="1678">
        <f t="shared" ref="SJQ65" si="14747">(SJQ59-SJQ61)*$C$64*$C$65</f>
        <v>0</v>
      </c>
      <c r="SJS65" s="1678">
        <f t="shared" ref="SJS65" si="14748">(SJS59-SJS61)*$C$64*$C$65</f>
        <v>0</v>
      </c>
      <c r="SJU65" s="1678">
        <f t="shared" ref="SJU65" si="14749">(SJU59-SJU61)*$C$64*$C$65</f>
        <v>0</v>
      </c>
      <c r="SJW65" s="1678">
        <f t="shared" ref="SJW65" si="14750">(SJW59-SJW61)*$C$64*$C$65</f>
        <v>0</v>
      </c>
      <c r="SJY65" s="1678">
        <f t="shared" ref="SJY65" si="14751">(SJY59-SJY61)*$C$64*$C$65</f>
        <v>0</v>
      </c>
      <c r="SKA65" s="1678">
        <f t="shared" ref="SKA65" si="14752">(SKA59-SKA61)*$C$64*$C$65</f>
        <v>0</v>
      </c>
      <c r="SKC65" s="1678">
        <f t="shared" ref="SKC65" si="14753">(SKC59-SKC61)*$C$64*$C$65</f>
        <v>0</v>
      </c>
      <c r="SKE65" s="1678">
        <f t="shared" ref="SKE65" si="14754">(SKE59-SKE61)*$C$64*$C$65</f>
        <v>0</v>
      </c>
      <c r="SKG65" s="1678">
        <f t="shared" ref="SKG65" si="14755">(SKG59-SKG61)*$C$64*$C$65</f>
        <v>0</v>
      </c>
      <c r="SKI65" s="1678">
        <f t="shared" ref="SKI65" si="14756">(SKI59-SKI61)*$C$64*$C$65</f>
        <v>0</v>
      </c>
      <c r="SKK65" s="1678">
        <f t="shared" ref="SKK65" si="14757">(SKK59-SKK61)*$C$64*$C$65</f>
        <v>0</v>
      </c>
      <c r="SKM65" s="1678">
        <f t="shared" ref="SKM65" si="14758">(SKM59-SKM61)*$C$64*$C$65</f>
        <v>0</v>
      </c>
      <c r="SKO65" s="1678">
        <f t="shared" ref="SKO65" si="14759">(SKO59-SKO61)*$C$64*$C$65</f>
        <v>0</v>
      </c>
      <c r="SKQ65" s="1678">
        <f t="shared" ref="SKQ65" si="14760">(SKQ59-SKQ61)*$C$64*$C$65</f>
        <v>0</v>
      </c>
      <c r="SKS65" s="1678">
        <f t="shared" ref="SKS65" si="14761">(SKS59-SKS61)*$C$64*$C$65</f>
        <v>0</v>
      </c>
      <c r="SKU65" s="1678">
        <f t="shared" ref="SKU65" si="14762">(SKU59-SKU61)*$C$64*$C$65</f>
        <v>0</v>
      </c>
      <c r="SKW65" s="1678">
        <f t="shared" ref="SKW65" si="14763">(SKW59-SKW61)*$C$64*$C$65</f>
        <v>0</v>
      </c>
      <c r="SKY65" s="1678">
        <f t="shared" ref="SKY65" si="14764">(SKY59-SKY61)*$C$64*$C$65</f>
        <v>0</v>
      </c>
      <c r="SLA65" s="1678">
        <f t="shared" ref="SLA65" si="14765">(SLA59-SLA61)*$C$64*$C$65</f>
        <v>0</v>
      </c>
      <c r="SLC65" s="1678">
        <f t="shared" ref="SLC65" si="14766">(SLC59-SLC61)*$C$64*$C$65</f>
        <v>0</v>
      </c>
      <c r="SLE65" s="1678">
        <f t="shared" ref="SLE65" si="14767">(SLE59-SLE61)*$C$64*$C$65</f>
        <v>0</v>
      </c>
      <c r="SLG65" s="1678">
        <f t="shared" ref="SLG65" si="14768">(SLG59-SLG61)*$C$64*$C$65</f>
        <v>0</v>
      </c>
      <c r="SLI65" s="1678">
        <f t="shared" ref="SLI65" si="14769">(SLI59-SLI61)*$C$64*$C$65</f>
        <v>0</v>
      </c>
      <c r="SLK65" s="1678">
        <f t="shared" ref="SLK65" si="14770">(SLK59-SLK61)*$C$64*$C$65</f>
        <v>0</v>
      </c>
      <c r="SLM65" s="1678">
        <f t="shared" ref="SLM65" si="14771">(SLM59-SLM61)*$C$64*$C$65</f>
        <v>0</v>
      </c>
      <c r="SLO65" s="1678">
        <f t="shared" ref="SLO65" si="14772">(SLO59-SLO61)*$C$64*$C$65</f>
        <v>0</v>
      </c>
      <c r="SLQ65" s="1678">
        <f t="shared" ref="SLQ65" si="14773">(SLQ59-SLQ61)*$C$64*$C$65</f>
        <v>0</v>
      </c>
      <c r="SLS65" s="1678">
        <f t="shared" ref="SLS65" si="14774">(SLS59-SLS61)*$C$64*$C$65</f>
        <v>0</v>
      </c>
      <c r="SLU65" s="1678">
        <f t="shared" ref="SLU65" si="14775">(SLU59-SLU61)*$C$64*$C$65</f>
        <v>0</v>
      </c>
      <c r="SLW65" s="1678">
        <f t="shared" ref="SLW65" si="14776">(SLW59-SLW61)*$C$64*$C$65</f>
        <v>0</v>
      </c>
      <c r="SLY65" s="1678">
        <f t="shared" ref="SLY65" si="14777">(SLY59-SLY61)*$C$64*$C$65</f>
        <v>0</v>
      </c>
      <c r="SMA65" s="1678">
        <f t="shared" ref="SMA65" si="14778">(SMA59-SMA61)*$C$64*$C$65</f>
        <v>0</v>
      </c>
      <c r="SMC65" s="1678">
        <f t="shared" ref="SMC65" si="14779">(SMC59-SMC61)*$C$64*$C$65</f>
        <v>0</v>
      </c>
      <c r="SME65" s="1678">
        <f t="shared" ref="SME65" si="14780">(SME59-SME61)*$C$64*$C$65</f>
        <v>0</v>
      </c>
      <c r="SMG65" s="1678">
        <f t="shared" ref="SMG65" si="14781">(SMG59-SMG61)*$C$64*$C$65</f>
        <v>0</v>
      </c>
      <c r="SMI65" s="1678">
        <f t="shared" ref="SMI65" si="14782">(SMI59-SMI61)*$C$64*$C$65</f>
        <v>0</v>
      </c>
      <c r="SMK65" s="1678">
        <f t="shared" ref="SMK65" si="14783">(SMK59-SMK61)*$C$64*$C$65</f>
        <v>0</v>
      </c>
      <c r="SMM65" s="1678">
        <f t="shared" ref="SMM65" si="14784">(SMM59-SMM61)*$C$64*$C$65</f>
        <v>0</v>
      </c>
      <c r="SMO65" s="1678">
        <f t="shared" ref="SMO65" si="14785">(SMO59-SMO61)*$C$64*$C$65</f>
        <v>0</v>
      </c>
      <c r="SMQ65" s="1678">
        <f t="shared" ref="SMQ65" si="14786">(SMQ59-SMQ61)*$C$64*$C$65</f>
        <v>0</v>
      </c>
      <c r="SMS65" s="1678">
        <f t="shared" ref="SMS65" si="14787">(SMS59-SMS61)*$C$64*$C$65</f>
        <v>0</v>
      </c>
      <c r="SMU65" s="1678">
        <f t="shared" ref="SMU65" si="14788">(SMU59-SMU61)*$C$64*$C$65</f>
        <v>0</v>
      </c>
      <c r="SMW65" s="1678">
        <f t="shared" ref="SMW65" si="14789">(SMW59-SMW61)*$C$64*$C$65</f>
        <v>0</v>
      </c>
      <c r="SMY65" s="1678">
        <f t="shared" ref="SMY65" si="14790">(SMY59-SMY61)*$C$64*$C$65</f>
        <v>0</v>
      </c>
      <c r="SNA65" s="1678">
        <f t="shared" ref="SNA65" si="14791">(SNA59-SNA61)*$C$64*$C$65</f>
        <v>0</v>
      </c>
      <c r="SNC65" s="1678">
        <f t="shared" ref="SNC65" si="14792">(SNC59-SNC61)*$C$64*$C$65</f>
        <v>0</v>
      </c>
      <c r="SNE65" s="1678">
        <f t="shared" ref="SNE65" si="14793">(SNE59-SNE61)*$C$64*$C$65</f>
        <v>0</v>
      </c>
      <c r="SNG65" s="1678">
        <f t="shared" ref="SNG65" si="14794">(SNG59-SNG61)*$C$64*$C$65</f>
        <v>0</v>
      </c>
      <c r="SNI65" s="1678">
        <f t="shared" ref="SNI65" si="14795">(SNI59-SNI61)*$C$64*$C$65</f>
        <v>0</v>
      </c>
      <c r="SNK65" s="1678">
        <f t="shared" ref="SNK65" si="14796">(SNK59-SNK61)*$C$64*$C$65</f>
        <v>0</v>
      </c>
      <c r="SNM65" s="1678">
        <f t="shared" ref="SNM65" si="14797">(SNM59-SNM61)*$C$64*$C$65</f>
        <v>0</v>
      </c>
      <c r="SNO65" s="1678">
        <f t="shared" ref="SNO65" si="14798">(SNO59-SNO61)*$C$64*$C$65</f>
        <v>0</v>
      </c>
      <c r="SNQ65" s="1678">
        <f t="shared" ref="SNQ65" si="14799">(SNQ59-SNQ61)*$C$64*$C$65</f>
        <v>0</v>
      </c>
      <c r="SNS65" s="1678">
        <f t="shared" ref="SNS65" si="14800">(SNS59-SNS61)*$C$64*$C$65</f>
        <v>0</v>
      </c>
      <c r="SNU65" s="1678">
        <f t="shared" ref="SNU65" si="14801">(SNU59-SNU61)*$C$64*$C$65</f>
        <v>0</v>
      </c>
      <c r="SNW65" s="1678">
        <f t="shared" ref="SNW65" si="14802">(SNW59-SNW61)*$C$64*$C$65</f>
        <v>0</v>
      </c>
      <c r="SNY65" s="1678">
        <f t="shared" ref="SNY65" si="14803">(SNY59-SNY61)*$C$64*$C$65</f>
        <v>0</v>
      </c>
      <c r="SOA65" s="1678">
        <f t="shared" ref="SOA65" si="14804">(SOA59-SOA61)*$C$64*$C$65</f>
        <v>0</v>
      </c>
      <c r="SOC65" s="1678">
        <f t="shared" ref="SOC65" si="14805">(SOC59-SOC61)*$C$64*$C$65</f>
        <v>0</v>
      </c>
      <c r="SOE65" s="1678">
        <f t="shared" ref="SOE65" si="14806">(SOE59-SOE61)*$C$64*$C$65</f>
        <v>0</v>
      </c>
      <c r="SOG65" s="1678">
        <f t="shared" ref="SOG65" si="14807">(SOG59-SOG61)*$C$64*$C$65</f>
        <v>0</v>
      </c>
      <c r="SOI65" s="1678">
        <f t="shared" ref="SOI65" si="14808">(SOI59-SOI61)*$C$64*$C$65</f>
        <v>0</v>
      </c>
      <c r="SOK65" s="1678">
        <f t="shared" ref="SOK65" si="14809">(SOK59-SOK61)*$C$64*$C$65</f>
        <v>0</v>
      </c>
      <c r="SOM65" s="1678">
        <f t="shared" ref="SOM65" si="14810">(SOM59-SOM61)*$C$64*$C$65</f>
        <v>0</v>
      </c>
      <c r="SOO65" s="1678">
        <f t="shared" ref="SOO65" si="14811">(SOO59-SOO61)*$C$64*$C$65</f>
        <v>0</v>
      </c>
      <c r="SOQ65" s="1678">
        <f t="shared" ref="SOQ65" si="14812">(SOQ59-SOQ61)*$C$64*$C$65</f>
        <v>0</v>
      </c>
      <c r="SOS65" s="1678">
        <f t="shared" ref="SOS65" si="14813">(SOS59-SOS61)*$C$64*$C$65</f>
        <v>0</v>
      </c>
      <c r="SOU65" s="1678">
        <f t="shared" ref="SOU65" si="14814">(SOU59-SOU61)*$C$64*$C$65</f>
        <v>0</v>
      </c>
      <c r="SOW65" s="1678">
        <f t="shared" ref="SOW65" si="14815">(SOW59-SOW61)*$C$64*$C$65</f>
        <v>0</v>
      </c>
      <c r="SOY65" s="1678">
        <f t="shared" ref="SOY65" si="14816">(SOY59-SOY61)*$C$64*$C$65</f>
        <v>0</v>
      </c>
      <c r="SPA65" s="1678">
        <f t="shared" ref="SPA65" si="14817">(SPA59-SPA61)*$C$64*$C$65</f>
        <v>0</v>
      </c>
      <c r="SPC65" s="1678">
        <f t="shared" ref="SPC65" si="14818">(SPC59-SPC61)*$C$64*$C$65</f>
        <v>0</v>
      </c>
      <c r="SPE65" s="1678">
        <f t="shared" ref="SPE65" si="14819">(SPE59-SPE61)*$C$64*$C$65</f>
        <v>0</v>
      </c>
      <c r="SPG65" s="1678">
        <f t="shared" ref="SPG65" si="14820">(SPG59-SPG61)*$C$64*$C$65</f>
        <v>0</v>
      </c>
      <c r="SPI65" s="1678">
        <f t="shared" ref="SPI65" si="14821">(SPI59-SPI61)*$C$64*$C$65</f>
        <v>0</v>
      </c>
      <c r="SPK65" s="1678">
        <f t="shared" ref="SPK65" si="14822">(SPK59-SPK61)*$C$64*$C$65</f>
        <v>0</v>
      </c>
      <c r="SPM65" s="1678">
        <f t="shared" ref="SPM65" si="14823">(SPM59-SPM61)*$C$64*$C$65</f>
        <v>0</v>
      </c>
      <c r="SPO65" s="1678">
        <f t="shared" ref="SPO65" si="14824">(SPO59-SPO61)*$C$64*$C$65</f>
        <v>0</v>
      </c>
      <c r="SPQ65" s="1678">
        <f t="shared" ref="SPQ65" si="14825">(SPQ59-SPQ61)*$C$64*$C$65</f>
        <v>0</v>
      </c>
      <c r="SPS65" s="1678">
        <f t="shared" ref="SPS65" si="14826">(SPS59-SPS61)*$C$64*$C$65</f>
        <v>0</v>
      </c>
      <c r="SPU65" s="1678">
        <f t="shared" ref="SPU65" si="14827">(SPU59-SPU61)*$C$64*$C$65</f>
        <v>0</v>
      </c>
      <c r="SPW65" s="1678">
        <f t="shared" ref="SPW65" si="14828">(SPW59-SPW61)*$C$64*$C$65</f>
        <v>0</v>
      </c>
      <c r="SPY65" s="1678">
        <f t="shared" ref="SPY65" si="14829">(SPY59-SPY61)*$C$64*$C$65</f>
        <v>0</v>
      </c>
      <c r="SQA65" s="1678">
        <f t="shared" ref="SQA65" si="14830">(SQA59-SQA61)*$C$64*$C$65</f>
        <v>0</v>
      </c>
      <c r="SQC65" s="1678">
        <f t="shared" ref="SQC65" si="14831">(SQC59-SQC61)*$C$64*$C$65</f>
        <v>0</v>
      </c>
      <c r="SQE65" s="1678">
        <f t="shared" ref="SQE65" si="14832">(SQE59-SQE61)*$C$64*$C$65</f>
        <v>0</v>
      </c>
      <c r="SQG65" s="1678">
        <f t="shared" ref="SQG65" si="14833">(SQG59-SQG61)*$C$64*$C$65</f>
        <v>0</v>
      </c>
      <c r="SQI65" s="1678">
        <f t="shared" ref="SQI65" si="14834">(SQI59-SQI61)*$C$64*$C$65</f>
        <v>0</v>
      </c>
      <c r="SQK65" s="1678">
        <f t="shared" ref="SQK65" si="14835">(SQK59-SQK61)*$C$64*$C$65</f>
        <v>0</v>
      </c>
      <c r="SQM65" s="1678">
        <f t="shared" ref="SQM65" si="14836">(SQM59-SQM61)*$C$64*$C$65</f>
        <v>0</v>
      </c>
      <c r="SQO65" s="1678">
        <f t="shared" ref="SQO65" si="14837">(SQO59-SQO61)*$C$64*$C$65</f>
        <v>0</v>
      </c>
      <c r="SQQ65" s="1678">
        <f t="shared" ref="SQQ65" si="14838">(SQQ59-SQQ61)*$C$64*$C$65</f>
        <v>0</v>
      </c>
      <c r="SQS65" s="1678">
        <f t="shared" ref="SQS65" si="14839">(SQS59-SQS61)*$C$64*$C$65</f>
        <v>0</v>
      </c>
      <c r="SQU65" s="1678">
        <f t="shared" ref="SQU65" si="14840">(SQU59-SQU61)*$C$64*$C$65</f>
        <v>0</v>
      </c>
      <c r="SQW65" s="1678">
        <f t="shared" ref="SQW65" si="14841">(SQW59-SQW61)*$C$64*$C$65</f>
        <v>0</v>
      </c>
      <c r="SQY65" s="1678">
        <f t="shared" ref="SQY65" si="14842">(SQY59-SQY61)*$C$64*$C$65</f>
        <v>0</v>
      </c>
      <c r="SRA65" s="1678">
        <f t="shared" ref="SRA65" si="14843">(SRA59-SRA61)*$C$64*$C$65</f>
        <v>0</v>
      </c>
      <c r="SRC65" s="1678">
        <f t="shared" ref="SRC65" si="14844">(SRC59-SRC61)*$C$64*$C$65</f>
        <v>0</v>
      </c>
      <c r="SRE65" s="1678">
        <f t="shared" ref="SRE65" si="14845">(SRE59-SRE61)*$C$64*$C$65</f>
        <v>0</v>
      </c>
      <c r="SRG65" s="1678">
        <f t="shared" ref="SRG65" si="14846">(SRG59-SRG61)*$C$64*$C$65</f>
        <v>0</v>
      </c>
      <c r="SRI65" s="1678">
        <f t="shared" ref="SRI65" si="14847">(SRI59-SRI61)*$C$64*$C$65</f>
        <v>0</v>
      </c>
      <c r="SRK65" s="1678">
        <f t="shared" ref="SRK65" si="14848">(SRK59-SRK61)*$C$64*$C$65</f>
        <v>0</v>
      </c>
      <c r="SRM65" s="1678">
        <f t="shared" ref="SRM65" si="14849">(SRM59-SRM61)*$C$64*$C$65</f>
        <v>0</v>
      </c>
      <c r="SRO65" s="1678">
        <f t="shared" ref="SRO65" si="14850">(SRO59-SRO61)*$C$64*$C$65</f>
        <v>0</v>
      </c>
      <c r="SRQ65" s="1678">
        <f t="shared" ref="SRQ65" si="14851">(SRQ59-SRQ61)*$C$64*$C$65</f>
        <v>0</v>
      </c>
      <c r="SRS65" s="1678">
        <f t="shared" ref="SRS65" si="14852">(SRS59-SRS61)*$C$64*$C$65</f>
        <v>0</v>
      </c>
      <c r="SRU65" s="1678">
        <f t="shared" ref="SRU65" si="14853">(SRU59-SRU61)*$C$64*$C$65</f>
        <v>0</v>
      </c>
      <c r="SRW65" s="1678">
        <f t="shared" ref="SRW65" si="14854">(SRW59-SRW61)*$C$64*$C$65</f>
        <v>0</v>
      </c>
      <c r="SRY65" s="1678">
        <f t="shared" ref="SRY65" si="14855">(SRY59-SRY61)*$C$64*$C$65</f>
        <v>0</v>
      </c>
      <c r="SSA65" s="1678">
        <f t="shared" ref="SSA65" si="14856">(SSA59-SSA61)*$C$64*$C$65</f>
        <v>0</v>
      </c>
      <c r="SSC65" s="1678">
        <f t="shared" ref="SSC65" si="14857">(SSC59-SSC61)*$C$64*$C$65</f>
        <v>0</v>
      </c>
      <c r="SSE65" s="1678">
        <f t="shared" ref="SSE65" si="14858">(SSE59-SSE61)*$C$64*$C$65</f>
        <v>0</v>
      </c>
      <c r="SSG65" s="1678">
        <f t="shared" ref="SSG65" si="14859">(SSG59-SSG61)*$C$64*$C$65</f>
        <v>0</v>
      </c>
      <c r="SSI65" s="1678">
        <f t="shared" ref="SSI65" si="14860">(SSI59-SSI61)*$C$64*$C$65</f>
        <v>0</v>
      </c>
      <c r="SSK65" s="1678">
        <f t="shared" ref="SSK65" si="14861">(SSK59-SSK61)*$C$64*$C$65</f>
        <v>0</v>
      </c>
      <c r="SSM65" s="1678">
        <f t="shared" ref="SSM65" si="14862">(SSM59-SSM61)*$C$64*$C$65</f>
        <v>0</v>
      </c>
      <c r="SSO65" s="1678">
        <f t="shared" ref="SSO65" si="14863">(SSO59-SSO61)*$C$64*$C$65</f>
        <v>0</v>
      </c>
      <c r="SSQ65" s="1678">
        <f t="shared" ref="SSQ65" si="14864">(SSQ59-SSQ61)*$C$64*$C$65</f>
        <v>0</v>
      </c>
      <c r="SSS65" s="1678">
        <f t="shared" ref="SSS65" si="14865">(SSS59-SSS61)*$C$64*$C$65</f>
        <v>0</v>
      </c>
      <c r="SSU65" s="1678">
        <f t="shared" ref="SSU65" si="14866">(SSU59-SSU61)*$C$64*$C$65</f>
        <v>0</v>
      </c>
      <c r="SSW65" s="1678">
        <f t="shared" ref="SSW65" si="14867">(SSW59-SSW61)*$C$64*$C$65</f>
        <v>0</v>
      </c>
      <c r="SSY65" s="1678">
        <f t="shared" ref="SSY65" si="14868">(SSY59-SSY61)*$C$64*$C$65</f>
        <v>0</v>
      </c>
      <c r="STA65" s="1678">
        <f t="shared" ref="STA65" si="14869">(STA59-STA61)*$C$64*$C$65</f>
        <v>0</v>
      </c>
      <c r="STC65" s="1678">
        <f t="shared" ref="STC65" si="14870">(STC59-STC61)*$C$64*$C$65</f>
        <v>0</v>
      </c>
      <c r="STE65" s="1678">
        <f t="shared" ref="STE65" si="14871">(STE59-STE61)*$C$64*$C$65</f>
        <v>0</v>
      </c>
      <c r="STG65" s="1678">
        <f t="shared" ref="STG65" si="14872">(STG59-STG61)*$C$64*$C$65</f>
        <v>0</v>
      </c>
      <c r="STI65" s="1678">
        <f t="shared" ref="STI65" si="14873">(STI59-STI61)*$C$64*$C$65</f>
        <v>0</v>
      </c>
      <c r="STK65" s="1678">
        <f t="shared" ref="STK65" si="14874">(STK59-STK61)*$C$64*$C$65</f>
        <v>0</v>
      </c>
      <c r="STM65" s="1678">
        <f t="shared" ref="STM65" si="14875">(STM59-STM61)*$C$64*$C$65</f>
        <v>0</v>
      </c>
      <c r="STO65" s="1678">
        <f t="shared" ref="STO65" si="14876">(STO59-STO61)*$C$64*$C$65</f>
        <v>0</v>
      </c>
      <c r="STQ65" s="1678">
        <f t="shared" ref="STQ65" si="14877">(STQ59-STQ61)*$C$64*$C$65</f>
        <v>0</v>
      </c>
      <c r="STS65" s="1678">
        <f t="shared" ref="STS65" si="14878">(STS59-STS61)*$C$64*$C$65</f>
        <v>0</v>
      </c>
      <c r="STU65" s="1678">
        <f t="shared" ref="STU65" si="14879">(STU59-STU61)*$C$64*$C$65</f>
        <v>0</v>
      </c>
      <c r="STW65" s="1678">
        <f t="shared" ref="STW65" si="14880">(STW59-STW61)*$C$64*$C$65</f>
        <v>0</v>
      </c>
      <c r="STY65" s="1678">
        <f t="shared" ref="STY65" si="14881">(STY59-STY61)*$C$64*$C$65</f>
        <v>0</v>
      </c>
      <c r="SUA65" s="1678">
        <f t="shared" ref="SUA65" si="14882">(SUA59-SUA61)*$C$64*$C$65</f>
        <v>0</v>
      </c>
      <c r="SUC65" s="1678">
        <f t="shared" ref="SUC65" si="14883">(SUC59-SUC61)*$C$64*$C$65</f>
        <v>0</v>
      </c>
      <c r="SUE65" s="1678">
        <f t="shared" ref="SUE65" si="14884">(SUE59-SUE61)*$C$64*$C$65</f>
        <v>0</v>
      </c>
      <c r="SUG65" s="1678">
        <f t="shared" ref="SUG65" si="14885">(SUG59-SUG61)*$C$64*$C$65</f>
        <v>0</v>
      </c>
      <c r="SUI65" s="1678">
        <f t="shared" ref="SUI65" si="14886">(SUI59-SUI61)*$C$64*$C$65</f>
        <v>0</v>
      </c>
      <c r="SUK65" s="1678">
        <f t="shared" ref="SUK65" si="14887">(SUK59-SUK61)*$C$64*$C$65</f>
        <v>0</v>
      </c>
      <c r="SUM65" s="1678">
        <f t="shared" ref="SUM65" si="14888">(SUM59-SUM61)*$C$64*$C$65</f>
        <v>0</v>
      </c>
      <c r="SUO65" s="1678">
        <f t="shared" ref="SUO65" si="14889">(SUO59-SUO61)*$C$64*$C$65</f>
        <v>0</v>
      </c>
      <c r="SUQ65" s="1678">
        <f t="shared" ref="SUQ65" si="14890">(SUQ59-SUQ61)*$C$64*$C$65</f>
        <v>0</v>
      </c>
      <c r="SUS65" s="1678">
        <f t="shared" ref="SUS65" si="14891">(SUS59-SUS61)*$C$64*$C$65</f>
        <v>0</v>
      </c>
      <c r="SUU65" s="1678">
        <f t="shared" ref="SUU65" si="14892">(SUU59-SUU61)*$C$64*$C$65</f>
        <v>0</v>
      </c>
      <c r="SUW65" s="1678">
        <f t="shared" ref="SUW65" si="14893">(SUW59-SUW61)*$C$64*$C$65</f>
        <v>0</v>
      </c>
      <c r="SUY65" s="1678">
        <f t="shared" ref="SUY65" si="14894">(SUY59-SUY61)*$C$64*$C$65</f>
        <v>0</v>
      </c>
      <c r="SVA65" s="1678">
        <f t="shared" ref="SVA65" si="14895">(SVA59-SVA61)*$C$64*$C$65</f>
        <v>0</v>
      </c>
      <c r="SVC65" s="1678">
        <f t="shared" ref="SVC65" si="14896">(SVC59-SVC61)*$C$64*$C$65</f>
        <v>0</v>
      </c>
      <c r="SVE65" s="1678">
        <f t="shared" ref="SVE65" si="14897">(SVE59-SVE61)*$C$64*$C$65</f>
        <v>0</v>
      </c>
      <c r="SVG65" s="1678">
        <f t="shared" ref="SVG65" si="14898">(SVG59-SVG61)*$C$64*$C$65</f>
        <v>0</v>
      </c>
      <c r="SVI65" s="1678">
        <f t="shared" ref="SVI65" si="14899">(SVI59-SVI61)*$C$64*$C$65</f>
        <v>0</v>
      </c>
      <c r="SVK65" s="1678">
        <f t="shared" ref="SVK65" si="14900">(SVK59-SVK61)*$C$64*$C$65</f>
        <v>0</v>
      </c>
      <c r="SVM65" s="1678">
        <f t="shared" ref="SVM65" si="14901">(SVM59-SVM61)*$C$64*$C$65</f>
        <v>0</v>
      </c>
      <c r="SVO65" s="1678">
        <f t="shared" ref="SVO65" si="14902">(SVO59-SVO61)*$C$64*$C$65</f>
        <v>0</v>
      </c>
      <c r="SVQ65" s="1678">
        <f t="shared" ref="SVQ65" si="14903">(SVQ59-SVQ61)*$C$64*$C$65</f>
        <v>0</v>
      </c>
      <c r="SVS65" s="1678">
        <f t="shared" ref="SVS65" si="14904">(SVS59-SVS61)*$C$64*$C$65</f>
        <v>0</v>
      </c>
      <c r="SVU65" s="1678">
        <f t="shared" ref="SVU65" si="14905">(SVU59-SVU61)*$C$64*$C$65</f>
        <v>0</v>
      </c>
      <c r="SVW65" s="1678">
        <f t="shared" ref="SVW65" si="14906">(SVW59-SVW61)*$C$64*$C$65</f>
        <v>0</v>
      </c>
      <c r="SVY65" s="1678">
        <f t="shared" ref="SVY65" si="14907">(SVY59-SVY61)*$C$64*$C$65</f>
        <v>0</v>
      </c>
      <c r="SWA65" s="1678">
        <f t="shared" ref="SWA65" si="14908">(SWA59-SWA61)*$C$64*$C$65</f>
        <v>0</v>
      </c>
      <c r="SWC65" s="1678">
        <f t="shared" ref="SWC65" si="14909">(SWC59-SWC61)*$C$64*$C$65</f>
        <v>0</v>
      </c>
      <c r="SWE65" s="1678">
        <f t="shared" ref="SWE65" si="14910">(SWE59-SWE61)*$C$64*$C$65</f>
        <v>0</v>
      </c>
      <c r="SWG65" s="1678">
        <f t="shared" ref="SWG65" si="14911">(SWG59-SWG61)*$C$64*$C$65</f>
        <v>0</v>
      </c>
      <c r="SWI65" s="1678">
        <f t="shared" ref="SWI65" si="14912">(SWI59-SWI61)*$C$64*$C$65</f>
        <v>0</v>
      </c>
      <c r="SWK65" s="1678">
        <f t="shared" ref="SWK65" si="14913">(SWK59-SWK61)*$C$64*$C$65</f>
        <v>0</v>
      </c>
      <c r="SWM65" s="1678">
        <f t="shared" ref="SWM65" si="14914">(SWM59-SWM61)*$C$64*$C$65</f>
        <v>0</v>
      </c>
      <c r="SWO65" s="1678">
        <f t="shared" ref="SWO65" si="14915">(SWO59-SWO61)*$C$64*$C$65</f>
        <v>0</v>
      </c>
      <c r="SWQ65" s="1678">
        <f t="shared" ref="SWQ65" si="14916">(SWQ59-SWQ61)*$C$64*$C$65</f>
        <v>0</v>
      </c>
      <c r="SWS65" s="1678">
        <f t="shared" ref="SWS65" si="14917">(SWS59-SWS61)*$C$64*$C$65</f>
        <v>0</v>
      </c>
      <c r="SWU65" s="1678">
        <f t="shared" ref="SWU65" si="14918">(SWU59-SWU61)*$C$64*$C$65</f>
        <v>0</v>
      </c>
      <c r="SWW65" s="1678">
        <f t="shared" ref="SWW65" si="14919">(SWW59-SWW61)*$C$64*$C$65</f>
        <v>0</v>
      </c>
      <c r="SWY65" s="1678">
        <f t="shared" ref="SWY65" si="14920">(SWY59-SWY61)*$C$64*$C$65</f>
        <v>0</v>
      </c>
      <c r="SXA65" s="1678">
        <f t="shared" ref="SXA65" si="14921">(SXA59-SXA61)*$C$64*$C$65</f>
        <v>0</v>
      </c>
      <c r="SXC65" s="1678">
        <f t="shared" ref="SXC65" si="14922">(SXC59-SXC61)*$C$64*$C$65</f>
        <v>0</v>
      </c>
      <c r="SXE65" s="1678">
        <f t="shared" ref="SXE65" si="14923">(SXE59-SXE61)*$C$64*$C$65</f>
        <v>0</v>
      </c>
      <c r="SXG65" s="1678">
        <f t="shared" ref="SXG65" si="14924">(SXG59-SXG61)*$C$64*$C$65</f>
        <v>0</v>
      </c>
      <c r="SXI65" s="1678">
        <f t="shared" ref="SXI65" si="14925">(SXI59-SXI61)*$C$64*$C$65</f>
        <v>0</v>
      </c>
      <c r="SXK65" s="1678">
        <f t="shared" ref="SXK65" si="14926">(SXK59-SXK61)*$C$64*$C$65</f>
        <v>0</v>
      </c>
      <c r="SXM65" s="1678">
        <f t="shared" ref="SXM65" si="14927">(SXM59-SXM61)*$C$64*$C$65</f>
        <v>0</v>
      </c>
      <c r="SXO65" s="1678">
        <f t="shared" ref="SXO65" si="14928">(SXO59-SXO61)*$C$64*$C$65</f>
        <v>0</v>
      </c>
      <c r="SXQ65" s="1678">
        <f t="shared" ref="SXQ65" si="14929">(SXQ59-SXQ61)*$C$64*$C$65</f>
        <v>0</v>
      </c>
      <c r="SXS65" s="1678">
        <f t="shared" ref="SXS65" si="14930">(SXS59-SXS61)*$C$64*$C$65</f>
        <v>0</v>
      </c>
      <c r="SXU65" s="1678">
        <f t="shared" ref="SXU65" si="14931">(SXU59-SXU61)*$C$64*$C$65</f>
        <v>0</v>
      </c>
      <c r="SXW65" s="1678">
        <f t="shared" ref="SXW65" si="14932">(SXW59-SXW61)*$C$64*$C$65</f>
        <v>0</v>
      </c>
      <c r="SXY65" s="1678">
        <f t="shared" ref="SXY65" si="14933">(SXY59-SXY61)*$C$64*$C$65</f>
        <v>0</v>
      </c>
      <c r="SYA65" s="1678">
        <f t="shared" ref="SYA65" si="14934">(SYA59-SYA61)*$C$64*$C$65</f>
        <v>0</v>
      </c>
      <c r="SYC65" s="1678">
        <f t="shared" ref="SYC65" si="14935">(SYC59-SYC61)*$C$64*$C$65</f>
        <v>0</v>
      </c>
      <c r="SYE65" s="1678">
        <f t="shared" ref="SYE65" si="14936">(SYE59-SYE61)*$C$64*$C$65</f>
        <v>0</v>
      </c>
      <c r="SYG65" s="1678">
        <f t="shared" ref="SYG65" si="14937">(SYG59-SYG61)*$C$64*$C$65</f>
        <v>0</v>
      </c>
      <c r="SYI65" s="1678">
        <f t="shared" ref="SYI65" si="14938">(SYI59-SYI61)*$C$64*$C$65</f>
        <v>0</v>
      </c>
      <c r="SYK65" s="1678">
        <f t="shared" ref="SYK65" si="14939">(SYK59-SYK61)*$C$64*$C$65</f>
        <v>0</v>
      </c>
      <c r="SYM65" s="1678">
        <f t="shared" ref="SYM65" si="14940">(SYM59-SYM61)*$C$64*$C$65</f>
        <v>0</v>
      </c>
      <c r="SYO65" s="1678">
        <f t="shared" ref="SYO65" si="14941">(SYO59-SYO61)*$C$64*$C$65</f>
        <v>0</v>
      </c>
      <c r="SYQ65" s="1678">
        <f t="shared" ref="SYQ65" si="14942">(SYQ59-SYQ61)*$C$64*$C$65</f>
        <v>0</v>
      </c>
      <c r="SYS65" s="1678">
        <f t="shared" ref="SYS65" si="14943">(SYS59-SYS61)*$C$64*$C$65</f>
        <v>0</v>
      </c>
      <c r="SYU65" s="1678">
        <f t="shared" ref="SYU65" si="14944">(SYU59-SYU61)*$C$64*$C$65</f>
        <v>0</v>
      </c>
      <c r="SYW65" s="1678">
        <f t="shared" ref="SYW65" si="14945">(SYW59-SYW61)*$C$64*$C$65</f>
        <v>0</v>
      </c>
      <c r="SYY65" s="1678">
        <f t="shared" ref="SYY65" si="14946">(SYY59-SYY61)*$C$64*$C$65</f>
        <v>0</v>
      </c>
      <c r="SZA65" s="1678">
        <f t="shared" ref="SZA65" si="14947">(SZA59-SZA61)*$C$64*$C$65</f>
        <v>0</v>
      </c>
      <c r="SZC65" s="1678">
        <f t="shared" ref="SZC65" si="14948">(SZC59-SZC61)*$C$64*$C$65</f>
        <v>0</v>
      </c>
      <c r="SZE65" s="1678">
        <f t="shared" ref="SZE65" si="14949">(SZE59-SZE61)*$C$64*$C$65</f>
        <v>0</v>
      </c>
      <c r="SZG65" s="1678">
        <f t="shared" ref="SZG65" si="14950">(SZG59-SZG61)*$C$64*$C$65</f>
        <v>0</v>
      </c>
      <c r="SZI65" s="1678">
        <f t="shared" ref="SZI65" si="14951">(SZI59-SZI61)*$C$64*$C$65</f>
        <v>0</v>
      </c>
      <c r="SZK65" s="1678">
        <f t="shared" ref="SZK65" si="14952">(SZK59-SZK61)*$C$64*$C$65</f>
        <v>0</v>
      </c>
      <c r="SZM65" s="1678">
        <f t="shared" ref="SZM65" si="14953">(SZM59-SZM61)*$C$64*$C$65</f>
        <v>0</v>
      </c>
      <c r="SZO65" s="1678">
        <f t="shared" ref="SZO65" si="14954">(SZO59-SZO61)*$C$64*$C$65</f>
        <v>0</v>
      </c>
      <c r="SZQ65" s="1678">
        <f t="shared" ref="SZQ65" si="14955">(SZQ59-SZQ61)*$C$64*$C$65</f>
        <v>0</v>
      </c>
      <c r="SZS65" s="1678">
        <f t="shared" ref="SZS65" si="14956">(SZS59-SZS61)*$C$64*$C$65</f>
        <v>0</v>
      </c>
      <c r="SZU65" s="1678">
        <f t="shared" ref="SZU65" si="14957">(SZU59-SZU61)*$C$64*$C$65</f>
        <v>0</v>
      </c>
      <c r="SZW65" s="1678">
        <f t="shared" ref="SZW65" si="14958">(SZW59-SZW61)*$C$64*$C$65</f>
        <v>0</v>
      </c>
      <c r="SZY65" s="1678">
        <f t="shared" ref="SZY65" si="14959">(SZY59-SZY61)*$C$64*$C$65</f>
        <v>0</v>
      </c>
      <c r="TAA65" s="1678">
        <f t="shared" ref="TAA65" si="14960">(TAA59-TAA61)*$C$64*$C$65</f>
        <v>0</v>
      </c>
      <c r="TAC65" s="1678">
        <f t="shared" ref="TAC65" si="14961">(TAC59-TAC61)*$C$64*$C$65</f>
        <v>0</v>
      </c>
      <c r="TAE65" s="1678">
        <f t="shared" ref="TAE65" si="14962">(TAE59-TAE61)*$C$64*$C$65</f>
        <v>0</v>
      </c>
      <c r="TAG65" s="1678">
        <f t="shared" ref="TAG65" si="14963">(TAG59-TAG61)*$C$64*$C$65</f>
        <v>0</v>
      </c>
      <c r="TAI65" s="1678">
        <f t="shared" ref="TAI65" si="14964">(TAI59-TAI61)*$C$64*$C$65</f>
        <v>0</v>
      </c>
      <c r="TAK65" s="1678">
        <f t="shared" ref="TAK65" si="14965">(TAK59-TAK61)*$C$64*$C$65</f>
        <v>0</v>
      </c>
      <c r="TAM65" s="1678">
        <f t="shared" ref="TAM65" si="14966">(TAM59-TAM61)*$C$64*$C$65</f>
        <v>0</v>
      </c>
      <c r="TAO65" s="1678">
        <f t="shared" ref="TAO65" si="14967">(TAO59-TAO61)*$C$64*$C$65</f>
        <v>0</v>
      </c>
      <c r="TAQ65" s="1678">
        <f t="shared" ref="TAQ65" si="14968">(TAQ59-TAQ61)*$C$64*$C$65</f>
        <v>0</v>
      </c>
      <c r="TAS65" s="1678">
        <f t="shared" ref="TAS65" si="14969">(TAS59-TAS61)*$C$64*$C$65</f>
        <v>0</v>
      </c>
      <c r="TAU65" s="1678">
        <f t="shared" ref="TAU65" si="14970">(TAU59-TAU61)*$C$64*$C$65</f>
        <v>0</v>
      </c>
      <c r="TAW65" s="1678">
        <f t="shared" ref="TAW65" si="14971">(TAW59-TAW61)*$C$64*$C$65</f>
        <v>0</v>
      </c>
      <c r="TAY65" s="1678">
        <f t="shared" ref="TAY65" si="14972">(TAY59-TAY61)*$C$64*$C$65</f>
        <v>0</v>
      </c>
      <c r="TBA65" s="1678">
        <f t="shared" ref="TBA65" si="14973">(TBA59-TBA61)*$C$64*$C$65</f>
        <v>0</v>
      </c>
      <c r="TBC65" s="1678">
        <f t="shared" ref="TBC65" si="14974">(TBC59-TBC61)*$C$64*$C$65</f>
        <v>0</v>
      </c>
      <c r="TBE65" s="1678">
        <f t="shared" ref="TBE65" si="14975">(TBE59-TBE61)*$C$64*$C$65</f>
        <v>0</v>
      </c>
      <c r="TBG65" s="1678">
        <f t="shared" ref="TBG65" si="14976">(TBG59-TBG61)*$C$64*$C$65</f>
        <v>0</v>
      </c>
      <c r="TBI65" s="1678">
        <f t="shared" ref="TBI65" si="14977">(TBI59-TBI61)*$C$64*$C$65</f>
        <v>0</v>
      </c>
      <c r="TBK65" s="1678">
        <f t="shared" ref="TBK65" si="14978">(TBK59-TBK61)*$C$64*$C$65</f>
        <v>0</v>
      </c>
      <c r="TBM65" s="1678">
        <f t="shared" ref="TBM65" si="14979">(TBM59-TBM61)*$C$64*$C$65</f>
        <v>0</v>
      </c>
      <c r="TBO65" s="1678">
        <f t="shared" ref="TBO65" si="14980">(TBO59-TBO61)*$C$64*$C$65</f>
        <v>0</v>
      </c>
      <c r="TBQ65" s="1678">
        <f t="shared" ref="TBQ65" si="14981">(TBQ59-TBQ61)*$C$64*$C$65</f>
        <v>0</v>
      </c>
      <c r="TBS65" s="1678">
        <f t="shared" ref="TBS65" si="14982">(TBS59-TBS61)*$C$64*$C$65</f>
        <v>0</v>
      </c>
      <c r="TBU65" s="1678">
        <f t="shared" ref="TBU65" si="14983">(TBU59-TBU61)*$C$64*$C$65</f>
        <v>0</v>
      </c>
      <c r="TBW65" s="1678">
        <f t="shared" ref="TBW65" si="14984">(TBW59-TBW61)*$C$64*$C$65</f>
        <v>0</v>
      </c>
      <c r="TBY65" s="1678">
        <f t="shared" ref="TBY65" si="14985">(TBY59-TBY61)*$C$64*$C$65</f>
        <v>0</v>
      </c>
      <c r="TCA65" s="1678">
        <f t="shared" ref="TCA65" si="14986">(TCA59-TCA61)*$C$64*$C$65</f>
        <v>0</v>
      </c>
      <c r="TCC65" s="1678">
        <f t="shared" ref="TCC65" si="14987">(TCC59-TCC61)*$C$64*$C$65</f>
        <v>0</v>
      </c>
      <c r="TCE65" s="1678">
        <f t="shared" ref="TCE65" si="14988">(TCE59-TCE61)*$C$64*$C$65</f>
        <v>0</v>
      </c>
      <c r="TCG65" s="1678">
        <f t="shared" ref="TCG65" si="14989">(TCG59-TCG61)*$C$64*$C$65</f>
        <v>0</v>
      </c>
      <c r="TCI65" s="1678">
        <f t="shared" ref="TCI65" si="14990">(TCI59-TCI61)*$C$64*$C$65</f>
        <v>0</v>
      </c>
      <c r="TCK65" s="1678">
        <f t="shared" ref="TCK65" si="14991">(TCK59-TCK61)*$C$64*$C$65</f>
        <v>0</v>
      </c>
      <c r="TCM65" s="1678">
        <f t="shared" ref="TCM65" si="14992">(TCM59-TCM61)*$C$64*$C$65</f>
        <v>0</v>
      </c>
      <c r="TCO65" s="1678">
        <f t="shared" ref="TCO65" si="14993">(TCO59-TCO61)*$C$64*$C$65</f>
        <v>0</v>
      </c>
      <c r="TCQ65" s="1678">
        <f t="shared" ref="TCQ65" si="14994">(TCQ59-TCQ61)*$C$64*$C$65</f>
        <v>0</v>
      </c>
      <c r="TCS65" s="1678">
        <f t="shared" ref="TCS65" si="14995">(TCS59-TCS61)*$C$64*$C$65</f>
        <v>0</v>
      </c>
      <c r="TCU65" s="1678">
        <f t="shared" ref="TCU65" si="14996">(TCU59-TCU61)*$C$64*$C$65</f>
        <v>0</v>
      </c>
      <c r="TCW65" s="1678">
        <f t="shared" ref="TCW65" si="14997">(TCW59-TCW61)*$C$64*$C$65</f>
        <v>0</v>
      </c>
      <c r="TCY65" s="1678">
        <f t="shared" ref="TCY65" si="14998">(TCY59-TCY61)*$C$64*$C$65</f>
        <v>0</v>
      </c>
      <c r="TDA65" s="1678">
        <f t="shared" ref="TDA65" si="14999">(TDA59-TDA61)*$C$64*$C$65</f>
        <v>0</v>
      </c>
      <c r="TDC65" s="1678">
        <f t="shared" ref="TDC65" si="15000">(TDC59-TDC61)*$C$64*$C$65</f>
        <v>0</v>
      </c>
      <c r="TDE65" s="1678">
        <f t="shared" ref="TDE65" si="15001">(TDE59-TDE61)*$C$64*$C$65</f>
        <v>0</v>
      </c>
      <c r="TDG65" s="1678">
        <f t="shared" ref="TDG65" si="15002">(TDG59-TDG61)*$C$64*$C$65</f>
        <v>0</v>
      </c>
      <c r="TDI65" s="1678">
        <f t="shared" ref="TDI65" si="15003">(TDI59-TDI61)*$C$64*$C$65</f>
        <v>0</v>
      </c>
      <c r="TDK65" s="1678">
        <f t="shared" ref="TDK65" si="15004">(TDK59-TDK61)*$C$64*$C$65</f>
        <v>0</v>
      </c>
      <c r="TDM65" s="1678">
        <f t="shared" ref="TDM65" si="15005">(TDM59-TDM61)*$C$64*$C$65</f>
        <v>0</v>
      </c>
      <c r="TDO65" s="1678">
        <f t="shared" ref="TDO65" si="15006">(TDO59-TDO61)*$C$64*$C$65</f>
        <v>0</v>
      </c>
      <c r="TDQ65" s="1678">
        <f t="shared" ref="TDQ65" si="15007">(TDQ59-TDQ61)*$C$64*$C$65</f>
        <v>0</v>
      </c>
      <c r="TDS65" s="1678">
        <f t="shared" ref="TDS65" si="15008">(TDS59-TDS61)*$C$64*$C$65</f>
        <v>0</v>
      </c>
      <c r="TDU65" s="1678">
        <f t="shared" ref="TDU65" si="15009">(TDU59-TDU61)*$C$64*$C$65</f>
        <v>0</v>
      </c>
      <c r="TDW65" s="1678">
        <f t="shared" ref="TDW65" si="15010">(TDW59-TDW61)*$C$64*$C$65</f>
        <v>0</v>
      </c>
      <c r="TDY65" s="1678">
        <f t="shared" ref="TDY65" si="15011">(TDY59-TDY61)*$C$64*$C$65</f>
        <v>0</v>
      </c>
      <c r="TEA65" s="1678">
        <f t="shared" ref="TEA65" si="15012">(TEA59-TEA61)*$C$64*$C$65</f>
        <v>0</v>
      </c>
      <c r="TEC65" s="1678">
        <f t="shared" ref="TEC65" si="15013">(TEC59-TEC61)*$C$64*$C$65</f>
        <v>0</v>
      </c>
      <c r="TEE65" s="1678">
        <f t="shared" ref="TEE65" si="15014">(TEE59-TEE61)*$C$64*$C$65</f>
        <v>0</v>
      </c>
      <c r="TEG65" s="1678">
        <f t="shared" ref="TEG65" si="15015">(TEG59-TEG61)*$C$64*$C$65</f>
        <v>0</v>
      </c>
      <c r="TEI65" s="1678">
        <f t="shared" ref="TEI65" si="15016">(TEI59-TEI61)*$C$64*$C$65</f>
        <v>0</v>
      </c>
      <c r="TEK65" s="1678">
        <f t="shared" ref="TEK65" si="15017">(TEK59-TEK61)*$C$64*$C$65</f>
        <v>0</v>
      </c>
      <c r="TEM65" s="1678">
        <f t="shared" ref="TEM65" si="15018">(TEM59-TEM61)*$C$64*$C$65</f>
        <v>0</v>
      </c>
      <c r="TEO65" s="1678">
        <f t="shared" ref="TEO65" si="15019">(TEO59-TEO61)*$C$64*$C$65</f>
        <v>0</v>
      </c>
      <c r="TEQ65" s="1678">
        <f t="shared" ref="TEQ65" si="15020">(TEQ59-TEQ61)*$C$64*$C$65</f>
        <v>0</v>
      </c>
      <c r="TES65" s="1678">
        <f t="shared" ref="TES65" si="15021">(TES59-TES61)*$C$64*$C$65</f>
        <v>0</v>
      </c>
      <c r="TEU65" s="1678">
        <f t="shared" ref="TEU65" si="15022">(TEU59-TEU61)*$C$64*$C$65</f>
        <v>0</v>
      </c>
      <c r="TEW65" s="1678">
        <f t="shared" ref="TEW65" si="15023">(TEW59-TEW61)*$C$64*$C$65</f>
        <v>0</v>
      </c>
      <c r="TEY65" s="1678">
        <f t="shared" ref="TEY65" si="15024">(TEY59-TEY61)*$C$64*$C$65</f>
        <v>0</v>
      </c>
      <c r="TFA65" s="1678">
        <f t="shared" ref="TFA65" si="15025">(TFA59-TFA61)*$C$64*$C$65</f>
        <v>0</v>
      </c>
      <c r="TFC65" s="1678">
        <f t="shared" ref="TFC65" si="15026">(TFC59-TFC61)*$C$64*$C$65</f>
        <v>0</v>
      </c>
      <c r="TFE65" s="1678">
        <f t="shared" ref="TFE65" si="15027">(TFE59-TFE61)*$C$64*$C$65</f>
        <v>0</v>
      </c>
      <c r="TFG65" s="1678">
        <f t="shared" ref="TFG65" si="15028">(TFG59-TFG61)*$C$64*$C$65</f>
        <v>0</v>
      </c>
      <c r="TFI65" s="1678">
        <f t="shared" ref="TFI65" si="15029">(TFI59-TFI61)*$C$64*$C$65</f>
        <v>0</v>
      </c>
      <c r="TFK65" s="1678">
        <f t="shared" ref="TFK65" si="15030">(TFK59-TFK61)*$C$64*$C$65</f>
        <v>0</v>
      </c>
      <c r="TFM65" s="1678">
        <f t="shared" ref="TFM65" si="15031">(TFM59-TFM61)*$C$64*$C$65</f>
        <v>0</v>
      </c>
      <c r="TFO65" s="1678">
        <f t="shared" ref="TFO65" si="15032">(TFO59-TFO61)*$C$64*$C$65</f>
        <v>0</v>
      </c>
      <c r="TFQ65" s="1678">
        <f t="shared" ref="TFQ65" si="15033">(TFQ59-TFQ61)*$C$64*$C$65</f>
        <v>0</v>
      </c>
      <c r="TFS65" s="1678">
        <f t="shared" ref="TFS65" si="15034">(TFS59-TFS61)*$C$64*$C$65</f>
        <v>0</v>
      </c>
      <c r="TFU65" s="1678">
        <f t="shared" ref="TFU65" si="15035">(TFU59-TFU61)*$C$64*$C$65</f>
        <v>0</v>
      </c>
      <c r="TFW65" s="1678">
        <f t="shared" ref="TFW65" si="15036">(TFW59-TFW61)*$C$64*$C$65</f>
        <v>0</v>
      </c>
      <c r="TFY65" s="1678">
        <f t="shared" ref="TFY65" si="15037">(TFY59-TFY61)*$C$64*$C$65</f>
        <v>0</v>
      </c>
      <c r="TGA65" s="1678">
        <f t="shared" ref="TGA65" si="15038">(TGA59-TGA61)*$C$64*$C$65</f>
        <v>0</v>
      </c>
      <c r="TGC65" s="1678">
        <f t="shared" ref="TGC65" si="15039">(TGC59-TGC61)*$C$64*$C$65</f>
        <v>0</v>
      </c>
      <c r="TGE65" s="1678">
        <f t="shared" ref="TGE65" si="15040">(TGE59-TGE61)*$C$64*$C$65</f>
        <v>0</v>
      </c>
      <c r="TGG65" s="1678">
        <f t="shared" ref="TGG65" si="15041">(TGG59-TGG61)*$C$64*$C$65</f>
        <v>0</v>
      </c>
      <c r="TGI65" s="1678">
        <f t="shared" ref="TGI65" si="15042">(TGI59-TGI61)*$C$64*$C$65</f>
        <v>0</v>
      </c>
      <c r="TGK65" s="1678">
        <f t="shared" ref="TGK65" si="15043">(TGK59-TGK61)*$C$64*$C$65</f>
        <v>0</v>
      </c>
      <c r="TGM65" s="1678">
        <f t="shared" ref="TGM65" si="15044">(TGM59-TGM61)*$C$64*$C$65</f>
        <v>0</v>
      </c>
      <c r="TGO65" s="1678">
        <f t="shared" ref="TGO65" si="15045">(TGO59-TGO61)*$C$64*$C$65</f>
        <v>0</v>
      </c>
      <c r="TGQ65" s="1678">
        <f t="shared" ref="TGQ65" si="15046">(TGQ59-TGQ61)*$C$64*$C$65</f>
        <v>0</v>
      </c>
      <c r="TGS65" s="1678">
        <f t="shared" ref="TGS65" si="15047">(TGS59-TGS61)*$C$64*$C$65</f>
        <v>0</v>
      </c>
      <c r="TGU65" s="1678">
        <f t="shared" ref="TGU65" si="15048">(TGU59-TGU61)*$C$64*$C$65</f>
        <v>0</v>
      </c>
      <c r="TGW65" s="1678">
        <f t="shared" ref="TGW65" si="15049">(TGW59-TGW61)*$C$64*$C$65</f>
        <v>0</v>
      </c>
      <c r="TGY65" s="1678">
        <f t="shared" ref="TGY65" si="15050">(TGY59-TGY61)*$C$64*$C$65</f>
        <v>0</v>
      </c>
      <c r="THA65" s="1678">
        <f t="shared" ref="THA65" si="15051">(THA59-THA61)*$C$64*$C$65</f>
        <v>0</v>
      </c>
      <c r="THC65" s="1678">
        <f t="shared" ref="THC65" si="15052">(THC59-THC61)*$C$64*$C$65</f>
        <v>0</v>
      </c>
      <c r="THE65" s="1678">
        <f t="shared" ref="THE65" si="15053">(THE59-THE61)*$C$64*$C$65</f>
        <v>0</v>
      </c>
      <c r="THG65" s="1678">
        <f t="shared" ref="THG65" si="15054">(THG59-THG61)*$C$64*$C$65</f>
        <v>0</v>
      </c>
      <c r="THI65" s="1678">
        <f t="shared" ref="THI65" si="15055">(THI59-THI61)*$C$64*$C$65</f>
        <v>0</v>
      </c>
      <c r="THK65" s="1678">
        <f t="shared" ref="THK65" si="15056">(THK59-THK61)*$C$64*$C$65</f>
        <v>0</v>
      </c>
      <c r="THM65" s="1678">
        <f t="shared" ref="THM65" si="15057">(THM59-THM61)*$C$64*$C$65</f>
        <v>0</v>
      </c>
      <c r="THO65" s="1678">
        <f t="shared" ref="THO65" si="15058">(THO59-THO61)*$C$64*$C$65</f>
        <v>0</v>
      </c>
      <c r="THQ65" s="1678">
        <f t="shared" ref="THQ65" si="15059">(THQ59-THQ61)*$C$64*$C$65</f>
        <v>0</v>
      </c>
      <c r="THS65" s="1678">
        <f t="shared" ref="THS65" si="15060">(THS59-THS61)*$C$64*$C$65</f>
        <v>0</v>
      </c>
      <c r="THU65" s="1678">
        <f t="shared" ref="THU65" si="15061">(THU59-THU61)*$C$64*$C$65</f>
        <v>0</v>
      </c>
      <c r="THW65" s="1678">
        <f t="shared" ref="THW65" si="15062">(THW59-THW61)*$C$64*$C$65</f>
        <v>0</v>
      </c>
      <c r="THY65" s="1678">
        <f t="shared" ref="THY65" si="15063">(THY59-THY61)*$C$64*$C$65</f>
        <v>0</v>
      </c>
      <c r="TIA65" s="1678">
        <f t="shared" ref="TIA65" si="15064">(TIA59-TIA61)*$C$64*$C$65</f>
        <v>0</v>
      </c>
      <c r="TIC65" s="1678">
        <f t="shared" ref="TIC65" si="15065">(TIC59-TIC61)*$C$64*$C$65</f>
        <v>0</v>
      </c>
      <c r="TIE65" s="1678">
        <f t="shared" ref="TIE65" si="15066">(TIE59-TIE61)*$C$64*$C$65</f>
        <v>0</v>
      </c>
      <c r="TIG65" s="1678">
        <f t="shared" ref="TIG65" si="15067">(TIG59-TIG61)*$C$64*$C$65</f>
        <v>0</v>
      </c>
      <c r="TII65" s="1678">
        <f t="shared" ref="TII65" si="15068">(TII59-TII61)*$C$64*$C$65</f>
        <v>0</v>
      </c>
      <c r="TIK65" s="1678">
        <f t="shared" ref="TIK65" si="15069">(TIK59-TIK61)*$C$64*$C$65</f>
        <v>0</v>
      </c>
      <c r="TIM65" s="1678">
        <f t="shared" ref="TIM65" si="15070">(TIM59-TIM61)*$C$64*$C$65</f>
        <v>0</v>
      </c>
      <c r="TIO65" s="1678">
        <f t="shared" ref="TIO65" si="15071">(TIO59-TIO61)*$C$64*$C$65</f>
        <v>0</v>
      </c>
      <c r="TIQ65" s="1678">
        <f t="shared" ref="TIQ65" si="15072">(TIQ59-TIQ61)*$C$64*$C$65</f>
        <v>0</v>
      </c>
      <c r="TIS65" s="1678">
        <f t="shared" ref="TIS65" si="15073">(TIS59-TIS61)*$C$64*$C$65</f>
        <v>0</v>
      </c>
      <c r="TIU65" s="1678">
        <f t="shared" ref="TIU65" si="15074">(TIU59-TIU61)*$C$64*$C$65</f>
        <v>0</v>
      </c>
      <c r="TIW65" s="1678">
        <f t="shared" ref="TIW65" si="15075">(TIW59-TIW61)*$C$64*$C$65</f>
        <v>0</v>
      </c>
      <c r="TIY65" s="1678">
        <f t="shared" ref="TIY65" si="15076">(TIY59-TIY61)*$C$64*$C$65</f>
        <v>0</v>
      </c>
      <c r="TJA65" s="1678">
        <f t="shared" ref="TJA65" si="15077">(TJA59-TJA61)*$C$64*$C$65</f>
        <v>0</v>
      </c>
      <c r="TJC65" s="1678">
        <f t="shared" ref="TJC65" si="15078">(TJC59-TJC61)*$C$64*$C$65</f>
        <v>0</v>
      </c>
      <c r="TJE65" s="1678">
        <f t="shared" ref="TJE65" si="15079">(TJE59-TJE61)*$C$64*$C$65</f>
        <v>0</v>
      </c>
      <c r="TJG65" s="1678">
        <f t="shared" ref="TJG65" si="15080">(TJG59-TJG61)*$C$64*$C$65</f>
        <v>0</v>
      </c>
      <c r="TJI65" s="1678">
        <f t="shared" ref="TJI65" si="15081">(TJI59-TJI61)*$C$64*$C$65</f>
        <v>0</v>
      </c>
      <c r="TJK65" s="1678">
        <f t="shared" ref="TJK65" si="15082">(TJK59-TJK61)*$C$64*$C$65</f>
        <v>0</v>
      </c>
      <c r="TJM65" s="1678">
        <f t="shared" ref="TJM65" si="15083">(TJM59-TJM61)*$C$64*$C$65</f>
        <v>0</v>
      </c>
      <c r="TJO65" s="1678">
        <f t="shared" ref="TJO65" si="15084">(TJO59-TJO61)*$C$64*$C$65</f>
        <v>0</v>
      </c>
      <c r="TJQ65" s="1678">
        <f t="shared" ref="TJQ65" si="15085">(TJQ59-TJQ61)*$C$64*$C$65</f>
        <v>0</v>
      </c>
      <c r="TJS65" s="1678">
        <f t="shared" ref="TJS65" si="15086">(TJS59-TJS61)*$C$64*$C$65</f>
        <v>0</v>
      </c>
      <c r="TJU65" s="1678">
        <f t="shared" ref="TJU65" si="15087">(TJU59-TJU61)*$C$64*$C$65</f>
        <v>0</v>
      </c>
      <c r="TJW65" s="1678">
        <f t="shared" ref="TJW65" si="15088">(TJW59-TJW61)*$C$64*$C$65</f>
        <v>0</v>
      </c>
      <c r="TJY65" s="1678">
        <f t="shared" ref="TJY65" si="15089">(TJY59-TJY61)*$C$64*$C$65</f>
        <v>0</v>
      </c>
      <c r="TKA65" s="1678">
        <f t="shared" ref="TKA65" si="15090">(TKA59-TKA61)*$C$64*$C$65</f>
        <v>0</v>
      </c>
      <c r="TKC65" s="1678">
        <f t="shared" ref="TKC65" si="15091">(TKC59-TKC61)*$C$64*$C$65</f>
        <v>0</v>
      </c>
      <c r="TKE65" s="1678">
        <f t="shared" ref="TKE65" si="15092">(TKE59-TKE61)*$C$64*$C$65</f>
        <v>0</v>
      </c>
      <c r="TKG65" s="1678">
        <f t="shared" ref="TKG65" si="15093">(TKG59-TKG61)*$C$64*$C$65</f>
        <v>0</v>
      </c>
      <c r="TKI65" s="1678">
        <f t="shared" ref="TKI65" si="15094">(TKI59-TKI61)*$C$64*$C$65</f>
        <v>0</v>
      </c>
      <c r="TKK65" s="1678">
        <f t="shared" ref="TKK65" si="15095">(TKK59-TKK61)*$C$64*$C$65</f>
        <v>0</v>
      </c>
      <c r="TKM65" s="1678">
        <f t="shared" ref="TKM65" si="15096">(TKM59-TKM61)*$C$64*$C$65</f>
        <v>0</v>
      </c>
      <c r="TKO65" s="1678">
        <f t="shared" ref="TKO65" si="15097">(TKO59-TKO61)*$C$64*$C$65</f>
        <v>0</v>
      </c>
      <c r="TKQ65" s="1678">
        <f t="shared" ref="TKQ65" si="15098">(TKQ59-TKQ61)*$C$64*$C$65</f>
        <v>0</v>
      </c>
      <c r="TKS65" s="1678">
        <f t="shared" ref="TKS65" si="15099">(TKS59-TKS61)*$C$64*$C$65</f>
        <v>0</v>
      </c>
      <c r="TKU65" s="1678">
        <f t="shared" ref="TKU65" si="15100">(TKU59-TKU61)*$C$64*$C$65</f>
        <v>0</v>
      </c>
      <c r="TKW65" s="1678">
        <f t="shared" ref="TKW65" si="15101">(TKW59-TKW61)*$C$64*$C$65</f>
        <v>0</v>
      </c>
      <c r="TKY65" s="1678">
        <f t="shared" ref="TKY65" si="15102">(TKY59-TKY61)*$C$64*$C$65</f>
        <v>0</v>
      </c>
      <c r="TLA65" s="1678">
        <f t="shared" ref="TLA65" si="15103">(TLA59-TLA61)*$C$64*$C$65</f>
        <v>0</v>
      </c>
      <c r="TLC65" s="1678">
        <f t="shared" ref="TLC65" si="15104">(TLC59-TLC61)*$C$64*$C$65</f>
        <v>0</v>
      </c>
      <c r="TLE65" s="1678">
        <f t="shared" ref="TLE65" si="15105">(TLE59-TLE61)*$C$64*$C$65</f>
        <v>0</v>
      </c>
      <c r="TLG65" s="1678">
        <f t="shared" ref="TLG65" si="15106">(TLG59-TLG61)*$C$64*$C$65</f>
        <v>0</v>
      </c>
      <c r="TLI65" s="1678">
        <f t="shared" ref="TLI65" si="15107">(TLI59-TLI61)*$C$64*$C$65</f>
        <v>0</v>
      </c>
      <c r="TLK65" s="1678">
        <f t="shared" ref="TLK65" si="15108">(TLK59-TLK61)*$C$64*$C$65</f>
        <v>0</v>
      </c>
      <c r="TLM65" s="1678">
        <f t="shared" ref="TLM65" si="15109">(TLM59-TLM61)*$C$64*$C$65</f>
        <v>0</v>
      </c>
      <c r="TLO65" s="1678">
        <f t="shared" ref="TLO65" si="15110">(TLO59-TLO61)*$C$64*$C$65</f>
        <v>0</v>
      </c>
      <c r="TLQ65" s="1678">
        <f t="shared" ref="TLQ65" si="15111">(TLQ59-TLQ61)*$C$64*$C$65</f>
        <v>0</v>
      </c>
      <c r="TLS65" s="1678">
        <f t="shared" ref="TLS65" si="15112">(TLS59-TLS61)*$C$64*$C$65</f>
        <v>0</v>
      </c>
      <c r="TLU65" s="1678">
        <f t="shared" ref="TLU65" si="15113">(TLU59-TLU61)*$C$64*$C$65</f>
        <v>0</v>
      </c>
      <c r="TLW65" s="1678">
        <f t="shared" ref="TLW65" si="15114">(TLW59-TLW61)*$C$64*$C$65</f>
        <v>0</v>
      </c>
      <c r="TLY65" s="1678">
        <f t="shared" ref="TLY65" si="15115">(TLY59-TLY61)*$C$64*$C$65</f>
        <v>0</v>
      </c>
      <c r="TMA65" s="1678">
        <f t="shared" ref="TMA65" si="15116">(TMA59-TMA61)*$C$64*$C$65</f>
        <v>0</v>
      </c>
      <c r="TMC65" s="1678">
        <f t="shared" ref="TMC65" si="15117">(TMC59-TMC61)*$C$64*$C$65</f>
        <v>0</v>
      </c>
      <c r="TME65" s="1678">
        <f t="shared" ref="TME65" si="15118">(TME59-TME61)*$C$64*$C$65</f>
        <v>0</v>
      </c>
      <c r="TMG65" s="1678">
        <f t="shared" ref="TMG65" si="15119">(TMG59-TMG61)*$C$64*$C$65</f>
        <v>0</v>
      </c>
      <c r="TMI65" s="1678">
        <f t="shared" ref="TMI65" si="15120">(TMI59-TMI61)*$C$64*$C$65</f>
        <v>0</v>
      </c>
      <c r="TMK65" s="1678">
        <f t="shared" ref="TMK65" si="15121">(TMK59-TMK61)*$C$64*$C$65</f>
        <v>0</v>
      </c>
      <c r="TMM65" s="1678">
        <f t="shared" ref="TMM65" si="15122">(TMM59-TMM61)*$C$64*$C$65</f>
        <v>0</v>
      </c>
      <c r="TMO65" s="1678">
        <f t="shared" ref="TMO65" si="15123">(TMO59-TMO61)*$C$64*$C$65</f>
        <v>0</v>
      </c>
      <c r="TMQ65" s="1678">
        <f t="shared" ref="TMQ65" si="15124">(TMQ59-TMQ61)*$C$64*$C$65</f>
        <v>0</v>
      </c>
      <c r="TMS65" s="1678">
        <f t="shared" ref="TMS65" si="15125">(TMS59-TMS61)*$C$64*$C$65</f>
        <v>0</v>
      </c>
      <c r="TMU65" s="1678">
        <f t="shared" ref="TMU65" si="15126">(TMU59-TMU61)*$C$64*$C$65</f>
        <v>0</v>
      </c>
      <c r="TMW65" s="1678">
        <f t="shared" ref="TMW65" si="15127">(TMW59-TMW61)*$C$64*$C$65</f>
        <v>0</v>
      </c>
      <c r="TMY65" s="1678">
        <f t="shared" ref="TMY65" si="15128">(TMY59-TMY61)*$C$64*$C$65</f>
        <v>0</v>
      </c>
      <c r="TNA65" s="1678">
        <f t="shared" ref="TNA65" si="15129">(TNA59-TNA61)*$C$64*$C$65</f>
        <v>0</v>
      </c>
      <c r="TNC65" s="1678">
        <f t="shared" ref="TNC65" si="15130">(TNC59-TNC61)*$C$64*$C$65</f>
        <v>0</v>
      </c>
      <c r="TNE65" s="1678">
        <f t="shared" ref="TNE65" si="15131">(TNE59-TNE61)*$C$64*$C$65</f>
        <v>0</v>
      </c>
      <c r="TNG65" s="1678">
        <f t="shared" ref="TNG65" si="15132">(TNG59-TNG61)*$C$64*$C$65</f>
        <v>0</v>
      </c>
      <c r="TNI65" s="1678">
        <f t="shared" ref="TNI65" si="15133">(TNI59-TNI61)*$C$64*$C$65</f>
        <v>0</v>
      </c>
      <c r="TNK65" s="1678">
        <f t="shared" ref="TNK65" si="15134">(TNK59-TNK61)*$C$64*$C$65</f>
        <v>0</v>
      </c>
      <c r="TNM65" s="1678">
        <f t="shared" ref="TNM65" si="15135">(TNM59-TNM61)*$C$64*$C$65</f>
        <v>0</v>
      </c>
      <c r="TNO65" s="1678">
        <f t="shared" ref="TNO65" si="15136">(TNO59-TNO61)*$C$64*$C$65</f>
        <v>0</v>
      </c>
      <c r="TNQ65" s="1678">
        <f t="shared" ref="TNQ65" si="15137">(TNQ59-TNQ61)*$C$64*$C$65</f>
        <v>0</v>
      </c>
      <c r="TNS65" s="1678">
        <f t="shared" ref="TNS65" si="15138">(TNS59-TNS61)*$C$64*$C$65</f>
        <v>0</v>
      </c>
      <c r="TNU65" s="1678">
        <f t="shared" ref="TNU65" si="15139">(TNU59-TNU61)*$C$64*$C$65</f>
        <v>0</v>
      </c>
      <c r="TNW65" s="1678">
        <f t="shared" ref="TNW65" si="15140">(TNW59-TNW61)*$C$64*$C$65</f>
        <v>0</v>
      </c>
      <c r="TNY65" s="1678">
        <f t="shared" ref="TNY65" si="15141">(TNY59-TNY61)*$C$64*$C$65</f>
        <v>0</v>
      </c>
      <c r="TOA65" s="1678">
        <f t="shared" ref="TOA65" si="15142">(TOA59-TOA61)*$C$64*$C$65</f>
        <v>0</v>
      </c>
      <c r="TOC65" s="1678">
        <f t="shared" ref="TOC65" si="15143">(TOC59-TOC61)*$C$64*$C$65</f>
        <v>0</v>
      </c>
      <c r="TOE65" s="1678">
        <f t="shared" ref="TOE65" si="15144">(TOE59-TOE61)*$C$64*$C$65</f>
        <v>0</v>
      </c>
      <c r="TOG65" s="1678">
        <f t="shared" ref="TOG65" si="15145">(TOG59-TOG61)*$C$64*$C$65</f>
        <v>0</v>
      </c>
      <c r="TOI65" s="1678">
        <f t="shared" ref="TOI65" si="15146">(TOI59-TOI61)*$C$64*$C$65</f>
        <v>0</v>
      </c>
      <c r="TOK65" s="1678">
        <f t="shared" ref="TOK65" si="15147">(TOK59-TOK61)*$C$64*$C$65</f>
        <v>0</v>
      </c>
      <c r="TOM65" s="1678">
        <f t="shared" ref="TOM65" si="15148">(TOM59-TOM61)*$C$64*$C$65</f>
        <v>0</v>
      </c>
      <c r="TOO65" s="1678">
        <f t="shared" ref="TOO65" si="15149">(TOO59-TOO61)*$C$64*$C$65</f>
        <v>0</v>
      </c>
      <c r="TOQ65" s="1678">
        <f t="shared" ref="TOQ65" si="15150">(TOQ59-TOQ61)*$C$64*$C$65</f>
        <v>0</v>
      </c>
      <c r="TOS65" s="1678">
        <f t="shared" ref="TOS65" si="15151">(TOS59-TOS61)*$C$64*$C$65</f>
        <v>0</v>
      </c>
      <c r="TOU65" s="1678">
        <f t="shared" ref="TOU65" si="15152">(TOU59-TOU61)*$C$64*$C$65</f>
        <v>0</v>
      </c>
      <c r="TOW65" s="1678">
        <f t="shared" ref="TOW65" si="15153">(TOW59-TOW61)*$C$64*$C$65</f>
        <v>0</v>
      </c>
      <c r="TOY65" s="1678">
        <f t="shared" ref="TOY65" si="15154">(TOY59-TOY61)*$C$64*$C$65</f>
        <v>0</v>
      </c>
      <c r="TPA65" s="1678">
        <f t="shared" ref="TPA65" si="15155">(TPA59-TPA61)*$C$64*$C$65</f>
        <v>0</v>
      </c>
      <c r="TPC65" s="1678">
        <f t="shared" ref="TPC65" si="15156">(TPC59-TPC61)*$C$64*$C$65</f>
        <v>0</v>
      </c>
      <c r="TPE65" s="1678">
        <f t="shared" ref="TPE65" si="15157">(TPE59-TPE61)*$C$64*$C$65</f>
        <v>0</v>
      </c>
      <c r="TPG65" s="1678">
        <f t="shared" ref="TPG65" si="15158">(TPG59-TPG61)*$C$64*$C$65</f>
        <v>0</v>
      </c>
      <c r="TPI65" s="1678">
        <f t="shared" ref="TPI65" si="15159">(TPI59-TPI61)*$C$64*$C$65</f>
        <v>0</v>
      </c>
      <c r="TPK65" s="1678">
        <f t="shared" ref="TPK65" si="15160">(TPK59-TPK61)*$C$64*$C$65</f>
        <v>0</v>
      </c>
      <c r="TPM65" s="1678">
        <f t="shared" ref="TPM65" si="15161">(TPM59-TPM61)*$C$64*$C$65</f>
        <v>0</v>
      </c>
      <c r="TPO65" s="1678">
        <f t="shared" ref="TPO65" si="15162">(TPO59-TPO61)*$C$64*$C$65</f>
        <v>0</v>
      </c>
      <c r="TPQ65" s="1678">
        <f t="shared" ref="TPQ65" si="15163">(TPQ59-TPQ61)*$C$64*$C$65</f>
        <v>0</v>
      </c>
      <c r="TPS65" s="1678">
        <f t="shared" ref="TPS65" si="15164">(TPS59-TPS61)*$C$64*$C$65</f>
        <v>0</v>
      </c>
      <c r="TPU65" s="1678">
        <f t="shared" ref="TPU65" si="15165">(TPU59-TPU61)*$C$64*$C$65</f>
        <v>0</v>
      </c>
      <c r="TPW65" s="1678">
        <f t="shared" ref="TPW65" si="15166">(TPW59-TPW61)*$C$64*$C$65</f>
        <v>0</v>
      </c>
      <c r="TPY65" s="1678">
        <f t="shared" ref="TPY65" si="15167">(TPY59-TPY61)*$C$64*$C$65</f>
        <v>0</v>
      </c>
      <c r="TQA65" s="1678">
        <f t="shared" ref="TQA65" si="15168">(TQA59-TQA61)*$C$64*$C$65</f>
        <v>0</v>
      </c>
      <c r="TQC65" s="1678">
        <f t="shared" ref="TQC65" si="15169">(TQC59-TQC61)*$C$64*$C$65</f>
        <v>0</v>
      </c>
      <c r="TQE65" s="1678">
        <f t="shared" ref="TQE65" si="15170">(TQE59-TQE61)*$C$64*$C$65</f>
        <v>0</v>
      </c>
      <c r="TQG65" s="1678">
        <f t="shared" ref="TQG65" si="15171">(TQG59-TQG61)*$C$64*$C$65</f>
        <v>0</v>
      </c>
      <c r="TQI65" s="1678">
        <f t="shared" ref="TQI65" si="15172">(TQI59-TQI61)*$C$64*$C$65</f>
        <v>0</v>
      </c>
      <c r="TQK65" s="1678">
        <f t="shared" ref="TQK65" si="15173">(TQK59-TQK61)*$C$64*$C$65</f>
        <v>0</v>
      </c>
      <c r="TQM65" s="1678">
        <f t="shared" ref="TQM65" si="15174">(TQM59-TQM61)*$C$64*$C$65</f>
        <v>0</v>
      </c>
      <c r="TQO65" s="1678">
        <f t="shared" ref="TQO65" si="15175">(TQO59-TQO61)*$C$64*$C$65</f>
        <v>0</v>
      </c>
      <c r="TQQ65" s="1678">
        <f t="shared" ref="TQQ65" si="15176">(TQQ59-TQQ61)*$C$64*$C$65</f>
        <v>0</v>
      </c>
      <c r="TQS65" s="1678">
        <f t="shared" ref="TQS65" si="15177">(TQS59-TQS61)*$C$64*$C$65</f>
        <v>0</v>
      </c>
      <c r="TQU65" s="1678">
        <f t="shared" ref="TQU65" si="15178">(TQU59-TQU61)*$C$64*$C$65</f>
        <v>0</v>
      </c>
      <c r="TQW65" s="1678">
        <f t="shared" ref="TQW65" si="15179">(TQW59-TQW61)*$C$64*$C$65</f>
        <v>0</v>
      </c>
      <c r="TQY65" s="1678">
        <f t="shared" ref="TQY65" si="15180">(TQY59-TQY61)*$C$64*$C$65</f>
        <v>0</v>
      </c>
      <c r="TRA65" s="1678">
        <f t="shared" ref="TRA65" si="15181">(TRA59-TRA61)*$C$64*$C$65</f>
        <v>0</v>
      </c>
      <c r="TRC65" s="1678">
        <f t="shared" ref="TRC65" si="15182">(TRC59-TRC61)*$C$64*$C$65</f>
        <v>0</v>
      </c>
      <c r="TRE65" s="1678">
        <f t="shared" ref="TRE65" si="15183">(TRE59-TRE61)*$C$64*$C$65</f>
        <v>0</v>
      </c>
      <c r="TRG65" s="1678">
        <f t="shared" ref="TRG65" si="15184">(TRG59-TRG61)*$C$64*$C$65</f>
        <v>0</v>
      </c>
      <c r="TRI65" s="1678">
        <f t="shared" ref="TRI65" si="15185">(TRI59-TRI61)*$C$64*$C$65</f>
        <v>0</v>
      </c>
      <c r="TRK65" s="1678">
        <f t="shared" ref="TRK65" si="15186">(TRK59-TRK61)*$C$64*$C$65</f>
        <v>0</v>
      </c>
      <c r="TRM65" s="1678">
        <f t="shared" ref="TRM65" si="15187">(TRM59-TRM61)*$C$64*$C$65</f>
        <v>0</v>
      </c>
      <c r="TRO65" s="1678">
        <f t="shared" ref="TRO65" si="15188">(TRO59-TRO61)*$C$64*$C$65</f>
        <v>0</v>
      </c>
      <c r="TRQ65" s="1678">
        <f t="shared" ref="TRQ65" si="15189">(TRQ59-TRQ61)*$C$64*$C$65</f>
        <v>0</v>
      </c>
      <c r="TRS65" s="1678">
        <f t="shared" ref="TRS65" si="15190">(TRS59-TRS61)*$C$64*$C$65</f>
        <v>0</v>
      </c>
      <c r="TRU65" s="1678">
        <f t="shared" ref="TRU65" si="15191">(TRU59-TRU61)*$C$64*$C$65</f>
        <v>0</v>
      </c>
      <c r="TRW65" s="1678">
        <f t="shared" ref="TRW65" si="15192">(TRW59-TRW61)*$C$64*$C$65</f>
        <v>0</v>
      </c>
      <c r="TRY65" s="1678">
        <f t="shared" ref="TRY65" si="15193">(TRY59-TRY61)*$C$64*$C$65</f>
        <v>0</v>
      </c>
      <c r="TSA65" s="1678">
        <f t="shared" ref="TSA65" si="15194">(TSA59-TSA61)*$C$64*$C$65</f>
        <v>0</v>
      </c>
      <c r="TSC65" s="1678">
        <f t="shared" ref="TSC65" si="15195">(TSC59-TSC61)*$C$64*$C$65</f>
        <v>0</v>
      </c>
      <c r="TSE65" s="1678">
        <f t="shared" ref="TSE65" si="15196">(TSE59-TSE61)*$C$64*$C$65</f>
        <v>0</v>
      </c>
      <c r="TSG65" s="1678">
        <f t="shared" ref="TSG65" si="15197">(TSG59-TSG61)*$C$64*$C$65</f>
        <v>0</v>
      </c>
      <c r="TSI65" s="1678">
        <f t="shared" ref="TSI65" si="15198">(TSI59-TSI61)*$C$64*$C$65</f>
        <v>0</v>
      </c>
      <c r="TSK65" s="1678">
        <f t="shared" ref="TSK65" si="15199">(TSK59-TSK61)*$C$64*$C$65</f>
        <v>0</v>
      </c>
      <c r="TSM65" s="1678">
        <f t="shared" ref="TSM65" si="15200">(TSM59-TSM61)*$C$64*$C$65</f>
        <v>0</v>
      </c>
      <c r="TSO65" s="1678">
        <f t="shared" ref="TSO65" si="15201">(TSO59-TSO61)*$C$64*$C$65</f>
        <v>0</v>
      </c>
      <c r="TSQ65" s="1678">
        <f t="shared" ref="TSQ65" si="15202">(TSQ59-TSQ61)*$C$64*$C$65</f>
        <v>0</v>
      </c>
      <c r="TSS65" s="1678">
        <f t="shared" ref="TSS65" si="15203">(TSS59-TSS61)*$C$64*$C$65</f>
        <v>0</v>
      </c>
      <c r="TSU65" s="1678">
        <f t="shared" ref="TSU65" si="15204">(TSU59-TSU61)*$C$64*$C$65</f>
        <v>0</v>
      </c>
      <c r="TSW65" s="1678">
        <f t="shared" ref="TSW65" si="15205">(TSW59-TSW61)*$C$64*$C$65</f>
        <v>0</v>
      </c>
      <c r="TSY65" s="1678">
        <f t="shared" ref="TSY65" si="15206">(TSY59-TSY61)*$C$64*$C$65</f>
        <v>0</v>
      </c>
      <c r="TTA65" s="1678">
        <f t="shared" ref="TTA65" si="15207">(TTA59-TTA61)*$C$64*$C$65</f>
        <v>0</v>
      </c>
      <c r="TTC65" s="1678">
        <f t="shared" ref="TTC65" si="15208">(TTC59-TTC61)*$C$64*$C$65</f>
        <v>0</v>
      </c>
      <c r="TTE65" s="1678">
        <f t="shared" ref="TTE65" si="15209">(TTE59-TTE61)*$C$64*$C$65</f>
        <v>0</v>
      </c>
      <c r="TTG65" s="1678">
        <f t="shared" ref="TTG65" si="15210">(TTG59-TTG61)*$C$64*$C$65</f>
        <v>0</v>
      </c>
      <c r="TTI65" s="1678">
        <f t="shared" ref="TTI65" si="15211">(TTI59-TTI61)*$C$64*$C$65</f>
        <v>0</v>
      </c>
      <c r="TTK65" s="1678">
        <f t="shared" ref="TTK65" si="15212">(TTK59-TTK61)*$C$64*$C$65</f>
        <v>0</v>
      </c>
      <c r="TTM65" s="1678">
        <f t="shared" ref="TTM65" si="15213">(TTM59-TTM61)*$C$64*$C$65</f>
        <v>0</v>
      </c>
      <c r="TTO65" s="1678">
        <f t="shared" ref="TTO65" si="15214">(TTO59-TTO61)*$C$64*$C$65</f>
        <v>0</v>
      </c>
      <c r="TTQ65" s="1678">
        <f t="shared" ref="TTQ65" si="15215">(TTQ59-TTQ61)*$C$64*$C$65</f>
        <v>0</v>
      </c>
      <c r="TTS65" s="1678">
        <f t="shared" ref="TTS65" si="15216">(TTS59-TTS61)*$C$64*$C$65</f>
        <v>0</v>
      </c>
      <c r="TTU65" s="1678">
        <f t="shared" ref="TTU65" si="15217">(TTU59-TTU61)*$C$64*$C$65</f>
        <v>0</v>
      </c>
      <c r="TTW65" s="1678">
        <f t="shared" ref="TTW65" si="15218">(TTW59-TTW61)*$C$64*$C$65</f>
        <v>0</v>
      </c>
      <c r="TTY65" s="1678">
        <f t="shared" ref="TTY65" si="15219">(TTY59-TTY61)*$C$64*$C$65</f>
        <v>0</v>
      </c>
      <c r="TUA65" s="1678">
        <f t="shared" ref="TUA65" si="15220">(TUA59-TUA61)*$C$64*$C$65</f>
        <v>0</v>
      </c>
      <c r="TUC65" s="1678">
        <f t="shared" ref="TUC65" si="15221">(TUC59-TUC61)*$C$64*$C$65</f>
        <v>0</v>
      </c>
      <c r="TUE65" s="1678">
        <f t="shared" ref="TUE65" si="15222">(TUE59-TUE61)*$C$64*$C$65</f>
        <v>0</v>
      </c>
      <c r="TUG65" s="1678">
        <f t="shared" ref="TUG65" si="15223">(TUG59-TUG61)*$C$64*$C$65</f>
        <v>0</v>
      </c>
      <c r="TUI65" s="1678">
        <f t="shared" ref="TUI65" si="15224">(TUI59-TUI61)*$C$64*$C$65</f>
        <v>0</v>
      </c>
      <c r="TUK65" s="1678">
        <f t="shared" ref="TUK65" si="15225">(TUK59-TUK61)*$C$64*$C$65</f>
        <v>0</v>
      </c>
      <c r="TUM65" s="1678">
        <f t="shared" ref="TUM65" si="15226">(TUM59-TUM61)*$C$64*$C$65</f>
        <v>0</v>
      </c>
      <c r="TUO65" s="1678">
        <f t="shared" ref="TUO65" si="15227">(TUO59-TUO61)*$C$64*$C$65</f>
        <v>0</v>
      </c>
      <c r="TUQ65" s="1678">
        <f t="shared" ref="TUQ65" si="15228">(TUQ59-TUQ61)*$C$64*$C$65</f>
        <v>0</v>
      </c>
      <c r="TUS65" s="1678">
        <f t="shared" ref="TUS65" si="15229">(TUS59-TUS61)*$C$64*$C$65</f>
        <v>0</v>
      </c>
      <c r="TUU65" s="1678">
        <f t="shared" ref="TUU65" si="15230">(TUU59-TUU61)*$C$64*$C$65</f>
        <v>0</v>
      </c>
      <c r="TUW65" s="1678">
        <f t="shared" ref="TUW65" si="15231">(TUW59-TUW61)*$C$64*$C$65</f>
        <v>0</v>
      </c>
      <c r="TUY65" s="1678">
        <f t="shared" ref="TUY65" si="15232">(TUY59-TUY61)*$C$64*$C$65</f>
        <v>0</v>
      </c>
      <c r="TVA65" s="1678">
        <f t="shared" ref="TVA65" si="15233">(TVA59-TVA61)*$C$64*$C$65</f>
        <v>0</v>
      </c>
      <c r="TVC65" s="1678">
        <f t="shared" ref="TVC65" si="15234">(TVC59-TVC61)*$C$64*$C$65</f>
        <v>0</v>
      </c>
      <c r="TVE65" s="1678">
        <f t="shared" ref="TVE65" si="15235">(TVE59-TVE61)*$C$64*$C$65</f>
        <v>0</v>
      </c>
      <c r="TVG65" s="1678">
        <f t="shared" ref="TVG65" si="15236">(TVG59-TVG61)*$C$64*$C$65</f>
        <v>0</v>
      </c>
      <c r="TVI65" s="1678">
        <f t="shared" ref="TVI65" si="15237">(TVI59-TVI61)*$C$64*$C$65</f>
        <v>0</v>
      </c>
      <c r="TVK65" s="1678">
        <f t="shared" ref="TVK65" si="15238">(TVK59-TVK61)*$C$64*$C$65</f>
        <v>0</v>
      </c>
      <c r="TVM65" s="1678">
        <f t="shared" ref="TVM65" si="15239">(TVM59-TVM61)*$C$64*$C$65</f>
        <v>0</v>
      </c>
      <c r="TVO65" s="1678">
        <f t="shared" ref="TVO65" si="15240">(TVO59-TVO61)*$C$64*$C$65</f>
        <v>0</v>
      </c>
      <c r="TVQ65" s="1678">
        <f t="shared" ref="TVQ65" si="15241">(TVQ59-TVQ61)*$C$64*$C$65</f>
        <v>0</v>
      </c>
      <c r="TVS65" s="1678">
        <f t="shared" ref="TVS65" si="15242">(TVS59-TVS61)*$C$64*$C$65</f>
        <v>0</v>
      </c>
      <c r="TVU65" s="1678">
        <f t="shared" ref="TVU65" si="15243">(TVU59-TVU61)*$C$64*$C$65</f>
        <v>0</v>
      </c>
      <c r="TVW65" s="1678">
        <f t="shared" ref="TVW65" si="15244">(TVW59-TVW61)*$C$64*$C$65</f>
        <v>0</v>
      </c>
      <c r="TVY65" s="1678">
        <f t="shared" ref="TVY65" si="15245">(TVY59-TVY61)*$C$64*$C$65</f>
        <v>0</v>
      </c>
      <c r="TWA65" s="1678">
        <f t="shared" ref="TWA65" si="15246">(TWA59-TWA61)*$C$64*$C$65</f>
        <v>0</v>
      </c>
      <c r="TWC65" s="1678">
        <f t="shared" ref="TWC65" si="15247">(TWC59-TWC61)*$C$64*$C$65</f>
        <v>0</v>
      </c>
      <c r="TWE65" s="1678">
        <f t="shared" ref="TWE65" si="15248">(TWE59-TWE61)*$C$64*$C$65</f>
        <v>0</v>
      </c>
      <c r="TWG65" s="1678">
        <f t="shared" ref="TWG65" si="15249">(TWG59-TWG61)*$C$64*$C$65</f>
        <v>0</v>
      </c>
      <c r="TWI65" s="1678">
        <f t="shared" ref="TWI65" si="15250">(TWI59-TWI61)*$C$64*$C$65</f>
        <v>0</v>
      </c>
      <c r="TWK65" s="1678">
        <f t="shared" ref="TWK65" si="15251">(TWK59-TWK61)*$C$64*$C$65</f>
        <v>0</v>
      </c>
      <c r="TWM65" s="1678">
        <f t="shared" ref="TWM65" si="15252">(TWM59-TWM61)*$C$64*$C$65</f>
        <v>0</v>
      </c>
      <c r="TWO65" s="1678">
        <f t="shared" ref="TWO65" si="15253">(TWO59-TWO61)*$C$64*$C$65</f>
        <v>0</v>
      </c>
      <c r="TWQ65" s="1678">
        <f t="shared" ref="TWQ65" si="15254">(TWQ59-TWQ61)*$C$64*$C$65</f>
        <v>0</v>
      </c>
      <c r="TWS65" s="1678">
        <f t="shared" ref="TWS65" si="15255">(TWS59-TWS61)*$C$64*$C$65</f>
        <v>0</v>
      </c>
      <c r="TWU65" s="1678">
        <f t="shared" ref="TWU65" si="15256">(TWU59-TWU61)*$C$64*$C$65</f>
        <v>0</v>
      </c>
      <c r="TWW65" s="1678">
        <f t="shared" ref="TWW65" si="15257">(TWW59-TWW61)*$C$64*$C$65</f>
        <v>0</v>
      </c>
      <c r="TWY65" s="1678">
        <f t="shared" ref="TWY65" si="15258">(TWY59-TWY61)*$C$64*$C$65</f>
        <v>0</v>
      </c>
      <c r="TXA65" s="1678">
        <f t="shared" ref="TXA65" si="15259">(TXA59-TXA61)*$C$64*$C$65</f>
        <v>0</v>
      </c>
      <c r="TXC65" s="1678">
        <f t="shared" ref="TXC65" si="15260">(TXC59-TXC61)*$C$64*$C$65</f>
        <v>0</v>
      </c>
      <c r="TXE65" s="1678">
        <f t="shared" ref="TXE65" si="15261">(TXE59-TXE61)*$C$64*$C$65</f>
        <v>0</v>
      </c>
      <c r="TXG65" s="1678">
        <f t="shared" ref="TXG65" si="15262">(TXG59-TXG61)*$C$64*$C$65</f>
        <v>0</v>
      </c>
      <c r="TXI65" s="1678">
        <f t="shared" ref="TXI65" si="15263">(TXI59-TXI61)*$C$64*$C$65</f>
        <v>0</v>
      </c>
      <c r="TXK65" s="1678">
        <f t="shared" ref="TXK65" si="15264">(TXK59-TXK61)*$C$64*$C$65</f>
        <v>0</v>
      </c>
      <c r="TXM65" s="1678">
        <f t="shared" ref="TXM65" si="15265">(TXM59-TXM61)*$C$64*$C$65</f>
        <v>0</v>
      </c>
      <c r="TXO65" s="1678">
        <f t="shared" ref="TXO65" si="15266">(TXO59-TXO61)*$C$64*$C$65</f>
        <v>0</v>
      </c>
      <c r="TXQ65" s="1678">
        <f t="shared" ref="TXQ65" si="15267">(TXQ59-TXQ61)*$C$64*$C$65</f>
        <v>0</v>
      </c>
      <c r="TXS65" s="1678">
        <f t="shared" ref="TXS65" si="15268">(TXS59-TXS61)*$C$64*$C$65</f>
        <v>0</v>
      </c>
      <c r="TXU65" s="1678">
        <f t="shared" ref="TXU65" si="15269">(TXU59-TXU61)*$C$64*$C$65</f>
        <v>0</v>
      </c>
      <c r="TXW65" s="1678">
        <f t="shared" ref="TXW65" si="15270">(TXW59-TXW61)*$C$64*$C$65</f>
        <v>0</v>
      </c>
      <c r="TXY65" s="1678">
        <f t="shared" ref="TXY65" si="15271">(TXY59-TXY61)*$C$64*$C$65</f>
        <v>0</v>
      </c>
      <c r="TYA65" s="1678">
        <f t="shared" ref="TYA65" si="15272">(TYA59-TYA61)*$C$64*$C$65</f>
        <v>0</v>
      </c>
      <c r="TYC65" s="1678">
        <f t="shared" ref="TYC65" si="15273">(TYC59-TYC61)*$C$64*$C$65</f>
        <v>0</v>
      </c>
      <c r="TYE65" s="1678">
        <f t="shared" ref="TYE65" si="15274">(TYE59-TYE61)*$C$64*$C$65</f>
        <v>0</v>
      </c>
      <c r="TYG65" s="1678">
        <f t="shared" ref="TYG65" si="15275">(TYG59-TYG61)*$C$64*$C$65</f>
        <v>0</v>
      </c>
      <c r="TYI65" s="1678">
        <f t="shared" ref="TYI65" si="15276">(TYI59-TYI61)*$C$64*$C$65</f>
        <v>0</v>
      </c>
      <c r="TYK65" s="1678">
        <f t="shared" ref="TYK65" si="15277">(TYK59-TYK61)*$C$64*$C$65</f>
        <v>0</v>
      </c>
      <c r="TYM65" s="1678">
        <f t="shared" ref="TYM65" si="15278">(TYM59-TYM61)*$C$64*$C$65</f>
        <v>0</v>
      </c>
      <c r="TYO65" s="1678">
        <f t="shared" ref="TYO65" si="15279">(TYO59-TYO61)*$C$64*$C$65</f>
        <v>0</v>
      </c>
      <c r="TYQ65" s="1678">
        <f t="shared" ref="TYQ65" si="15280">(TYQ59-TYQ61)*$C$64*$C$65</f>
        <v>0</v>
      </c>
      <c r="TYS65" s="1678">
        <f t="shared" ref="TYS65" si="15281">(TYS59-TYS61)*$C$64*$C$65</f>
        <v>0</v>
      </c>
      <c r="TYU65" s="1678">
        <f t="shared" ref="TYU65" si="15282">(TYU59-TYU61)*$C$64*$C$65</f>
        <v>0</v>
      </c>
      <c r="TYW65" s="1678">
        <f t="shared" ref="TYW65" si="15283">(TYW59-TYW61)*$C$64*$C$65</f>
        <v>0</v>
      </c>
      <c r="TYY65" s="1678">
        <f t="shared" ref="TYY65" si="15284">(TYY59-TYY61)*$C$64*$C$65</f>
        <v>0</v>
      </c>
      <c r="TZA65" s="1678">
        <f t="shared" ref="TZA65" si="15285">(TZA59-TZA61)*$C$64*$C$65</f>
        <v>0</v>
      </c>
      <c r="TZC65" s="1678">
        <f t="shared" ref="TZC65" si="15286">(TZC59-TZC61)*$C$64*$C$65</f>
        <v>0</v>
      </c>
      <c r="TZE65" s="1678">
        <f t="shared" ref="TZE65" si="15287">(TZE59-TZE61)*$C$64*$C$65</f>
        <v>0</v>
      </c>
      <c r="TZG65" s="1678">
        <f t="shared" ref="TZG65" si="15288">(TZG59-TZG61)*$C$64*$C$65</f>
        <v>0</v>
      </c>
      <c r="TZI65" s="1678">
        <f t="shared" ref="TZI65" si="15289">(TZI59-TZI61)*$C$64*$C$65</f>
        <v>0</v>
      </c>
      <c r="TZK65" s="1678">
        <f t="shared" ref="TZK65" si="15290">(TZK59-TZK61)*$C$64*$C$65</f>
        <v>0</v>
      </c>
      <c r="TZM65" s="1678">
        <f t="shared" ref="TZM65" si="15291">(TZM59-TZM61)*$C$64*$C$65</f>
        <v>0</v>
      </c>
      <c r="TZO65" s="1678">
        <f t="shared" ref="TZO65" si="15292">(TZO59-TZO61)*$C$64*$C$65</f>
        <v>0</v>
      </c>
      <c r="TZQ65" s="1678">
        <f t="shared" ref="TZQ65" si="15293">(TZQ59-TZQ61)*$C$64*$C$65</f>
        <v>0</v>
      </c>
      <c r="TZS65" s="1678">
        <f t="shared" ref="TZS65" si="15294">(TZS59-TZS61)*$C$64*$C$65</f>
        <v>0</v>
      </c>
      <c r="TZU65" s="1678">
        <f t="shared" ref="TZU65" si="15295">(TZU59-TZU61)*$C$64*$C$65</f>
        <v>0</v>
      </c>
      <c r="TZW65" s="1678">
        <f t="shared" ref="TZW65" si="15296">(TZW59-TZW61)*$C$64*$C$65</f>
        <v>0</v>
      </c>
      <c r="TZY65" s="1678">
        <f t="shared" ref="TZY65" si="15297">(TZY59-TZY61)*$C$64*$C$65</f>
        <v>0</v>
      </c>
      <c r="UAA65" s="1678">
        <f t="shared" ref="UAA65" si="15298">(UAA59-UAA61)*$C$64*$C$65</f>
        <v>0</v>
      </c>
      <c r="UAC65" s="1678">
        <f t="shared" ref="UAC65" si="15299">(UAC59-UAC61)*$C$64*$C$65</f>
        <v>0</v>
      </c>
      <c r="UAE65" s="1678">
        <f t="shared" ref="UAE65" si="15300">(UAE59-UAE61)*$C$64*$C$65</f>
        <v>0</v>
      </c>
      <c r="UAG65" s="1678">
        <f t="shared" ref="UAG65" si="15301">(UAG59-UAG61)*$C$64*$C$65</f>
        <v>0</v>
      </c>
      <c r="UAI65" s="1678">
        <f t="shared" ref="UAI65" si="15302">(UAI59-UAI61)*$C$64*$C$65</f>
        <v>0</v>
      </c>
      <c r="UAK65" s="1678">
        <f t="shared" ref="UAK65" si="15303">(UAK59-UAK61)*$C$64*$C$65</f>
        <v>0</v>
      </c>
      <c r="UAM65" s="1678">
        <f t="shared" ref="UAM65" si="15304">(UAM59-UAM61)*$C$64*$C$65</f>
        <v>0</v>
      </c>
      <c r="UAO65" s="1678">
        <f t="shared" ref="UAO65" si="15305">(UAO59-UAO61)*$C$64*$C$65</f>
        <v>0</v>
      </c>
      <c r="UAQ65" s="1678">
        <f t="shared" ref="UAQ65" si="15306">(UAQ59-UAQ61)*$C$64*$C$65</f>
        <v>0</v>
      </c>
      <c r="UAS65" s="1678">
        <f t="shared" ref="UAS65" si="15307">(UAS59-UAS61)*$C$64*$C$65</f>
        <v>0</v>
      </c>
      <c r="UAU65" s="1678">
        <f t="shared" ref="UAU65" si="15308">(UAU59-UAU61)*$C$64*$C$65</f>
        <v>0</v>
      </c>
      <c r="UAW65" s="1678">
        <f t="shared" ref="UAW65" si="15309">(UAW59-UAW61)*$C$64*$C$65</f>
        <v>0</v>
      </c>
      <c r="UAY65" s="1678">
        <f t="shared" ref="UAY65" si="15310">(UAY59-UAY61)*$C$64*$C$65</f>
        <v>0</v>
      </c>
      <c r="UBA65" s="1678">
        <f t="shared" ref="UBA65" si="15311">(UBA59-UBA61)*$C$64*$C$65</f>
        <v>0</v>
      </c>
      <c r="UBC65" s="1678">
        <f t="shared" ref="UBC65" si="15312">(UBC59-UBC61)*$C$64*$C$65</f>
        <v>0</v>
      </c>
      <c r="UBE65" s="1678">
        <f t="shared" ref="UBE65" si="15313">(UBE59-UBE61)*$C$64*$C$65</f>
        <v>0</v>
      </c>
      <c r="UBG65" s="1678">
        <f t="shared" ref="UBG65" si="15314">(UBG59-UBG61)*$C$64*$C$65</f>
        <v>0</v>
      </c>
      <c r="UBI65" s="1678">
        <f t="shared" ref="UBI65" si="15315">(UBI59-UBI61)*$C$64*$C$65</f>
        <v>0</v>
      </c>
      <c r="UBK65" s="1678">
        <f t="shared" ref="UBK65" si="15316">(UBK59-UBK61)*$C$64*$C$65</f>
        <v>0</v>
      </c>
      <c r="UBM65" s="1678">
        <f t="shared" ref="UBM65" si="15317">(UBM59-UBM61)*$C$64*$C$65</f>
        <v>0</v>
      </c>
      <c r="UBO65" s="1678">
        <f t="shared" ref="UBO65" si="15318">(UBO59-UBO61)*$C$64*$C$65</f>
        <v>0</v>
      </c>
      <c r="UBQ65" s="1678">
        <f t="shared" ref="UBQ65" si="15319">(UBQ59-UBQ61)*$C$64*$C$65</f>
        <v>0</v>
      </c>
      <c r="UBS65" s="1678">
        <f t="shared" ref="UBS65" si="15320">(UBS59-UBS61)*$C$64*$C$65</f>
        <v>0</v>
      </c>
      <c r="UBU65" s="1678">
        <f t="shared" ref="UBU65" si="15321">(UBU59-UBU61)*$C$64*$C$65</f>
        <v>0</v>
      </c>
      <c r="UBW65" s="1678">
        <f t="shared" ref="UBW65" si="15322">(UBW59-UBW61)*$C$64*$C$65</f>
        <v>0</v>
      </c>
      <c r="UBY65" s="1678">
        <f t="shared" ref="UBY65" si="15323">(UBY59-UBY61)*$C$64*$C$65</f>
        <v>0</v>
      </c>
      <c r="UCA65" s="1678">
        <f t="shared" ref="UCA65" si="15324">(UCA59-UCA61)*$C$64*$C$65</f>
        <v>0</v>
      </c>
      <c r="UCC65" s="1678">
        <f t="shared" ref="UCC65" si="15325">(UCC59-UCC61)*$C$64*$C$65</f>
        <v>0</v>
      </c>
      <c r="UCE65" s="1678">
        <f t="shared" ref="UCE65" si="15326">(UCE59-UCE61)*$C$64*$C$65</f>
        <v>0</v>
      </c>
      <c r="UCG65" s="1678">
        <f t="shared" ref="UCG65" si="15327">(UCG59-UCG61)*$C$64*$C$65</f>
        <v>0</v>
      </c>
      <c r="UCI65" s="1678">
        <f t="shared" ref="UCI65" si="15328">(UCI59-UCI61)*$C$64*$C$65</f>
        <v>0</v>
      </c>
      <c r="UCK65" s="1678">
        <f t="shared" ref="UCK65" si="15329">(UCK59-UCK61)*$C$64*$C$65</f>
        <v>0</v>
      </c>
      <c r="UCM65" s="1678">
        <f t="shared" ref="UCM65" si="15330">(UCM59-UCM61)*$C$64*$C$65</f>
        <v>0</v>
      </c>
      <c r="UCO65" s="1678">
        <f t="shared" ref="UCO65" si="15331">(UCO59-UCO61)*$C$64*$C$65</f>
        <v>0</v>
      </c>
      <c r="UCQ65" s="1678">
        <f t="shared" ref="UCQ65" si="15332">(UCQ59-UCQ61)*$C$64*$C$65</f>
        <v>0</v>
      </c>
      <c r="UCS65" s="1678">
        <f t="shared" ref="UCS65" si="15333">(UCS59-UCS61)*$C$64*$C$65</f>
        <v>0</v>
      </c>
      <c r="UCU65" s="1678">
        <f t="shared" ref="UCU65" si="15334">(UCU59-UCU61)*$C$64*$C$65</f>
        <v>0</v>
      </c>
      <c r="UCW65" s="1678">
        <f t="shared" ref="UCW65" si="15335">(UCW59-UCW61)*$C$64*$C$65</f>
        <v>0</v>
      </c>
      <c r="UCY65" s="1678">
        <f t="shared" ref="UCY65" si="15336">(UCY59-UCY61)*$C$64*$C$65</f>
        <v>0</v>
      </c>
      <c r="UDA65" s="1678">
        <f t="shared" ref="UDA65" si="15337">(UDA59-UDA61)*$C$64*$C$65</f>
        <v>0</v>
      </c>
      <c r="UDC65" s="1678">
        <f t="shared" ref="UDC65" si="15338">(UDC59-UDC61)*$C$64*$C$65</f>
        <v>0</v>
      </c>
      <c r="UDE65" s="1678">
        <f t="shared" ref="UDE65" si="15339">(UDE59-UDE61)*$C$64*$C$65</f>
        <v>0</v>
      </c>
      <c r="UDG65" s="1678">
        <f t="shared" ref="UDG65" si="15340">(UDG59-UDG61)*$C$64*$C$65</f>
        <v>0</v>
      </c>
      <c r="UDI65" s="1678">
        <f t="shared" ref="UDI65" si="15341">(UDI59-UDI61)*$C$64*$C$65</f>
        <v>0</v>
      </c>
      <c r="UDK65" s="1678">
        <f t="shared" ref="UDK65" si="15342">(UDK59-UDK61)*$C$64*$C$65</f>
        <v>0</v>
      </c>
      <c r="UDM65" s="1678">
        <f t="shared" ref="UDM65" si="15343">(UDM59-UDM61)*$C$64*$C$65</f>
        <v>0</v>
      </c>
      <c r="UDO65" s="1678">
        <f t="shared" ref="UDO65" si="15344">(UDO59-UDO61)*$C$64*$C$65</f>
        <v>0</v>
      </c>
      <c r="UDQ65" s="1678">
        <f t="shared" ref="UDQ65" si="15345">(UDQ59-UDQ61)*$C$64*$C$65</f>
        <v>0</v>
      </c>
      <c r="UDS65" s="1678">
        <f t="shared" ref="UDS65" si="15346">(UDS59-UDS61)*$C$64*$C$65</f>
        <v>0</v>
      </c>
      <c r="UDU65" s="1678">
        <f t="shared" ref="UDU65" si="15347">(UDU59-UDU61)*$C$64*$C$65</f>
        <v>0</v>
      </c>
      <c r="UDW65" s="1678">
        <f t="shared" ref="UDW65" si="15348">(UDW59-UDW61)*$C$64*$C$65</f>
        <v>0</v>
      </c>
      <c r="UDY65" s="1678">
        <f t="shared" ref="UDY65" si="15349">(UDY59-UDY61)*$C$64*$C$65</f>
        <v>0</v>
      </c>
      <c r="UEA65" s="1678">
        <f t="shared" ref="UEA65" si="15350">(UEA59-UEA61)*$C$64*$C$65</f>
        <v>0</v>
      </c>
      <c r="UEC65" s="1678">
        <f t="shared" ref="UEC65" si="15351">(UEC59-UEC61)*$C$64*$C$65</f>
        <v>0</v>
      </c>
      <c r="UEE65" s="1678">
        <f t="shared" ref="UEE65" si="15352">(UEE59-UEE61)*$C$64*$C$65</f>
        <v>0</v>
      </c>
      <c r="UEG65" s="1678">
        <f t="shared" ref="UEG65" si="15353">(UEG59-UEG61)*$C$64*$C$65</f>
        <v>0</v>
      </c>
      <c r="UEI65" s="1678">
        <f t="shared" ref="UEI65" si="15354">(UEI59-UEI61)*$C$64*$C$65</f>
        <v>0</v>
      </c>
      <c r="UEK65" s="1678">
        <f t="shared" ref="UEK65" si="15355">(UEK59-UEK61)*$C$64*$C$65</f>
        <v>0</v>
      </c>
      <c r="UEM65" s="1678">
        <f t="shared" ref="UEM65" si="15356">(UEM59-UEM61)*$C$64*$C$65</f>
        <v>0</v>
      </c>
      <c r="UEO65" s="1678">
        <f t="shared" ref="UEO65" si="15357">(UEO59-UEO61)*$C$64*$C$65</f>
        <v>0</v>
      </c>
      <c r="UEQ65" s="1678">
        <f t="shared" ref="UEQ65" si="15358">(UEQ59-UEQ61)*$C$64*$C$65</f>
        <v>0</v>
      </c>
      <c r="UES65" s="1678">
        <f t="shared" ref="UES65" si="15359">(UES59-UES61)*$C$64*$C$65</f>
        <v>0</v>
      </c>
      <c r="UEU65" s="1678">
        <f t="shared" ref="UEU65" si="15360">(UEU59-UEU61)*$C$64*$C$65</f>
        <v>0</v>
      </c>
      <c r="UEW65" s="1678">
        <f t="shared" ref="UEW65" si="15361">(UEW59-UEW61)*$C$64*$C$65</f>
        <v>0</v>
      </c>
      <c r="UEY65" s="1678">
        <f t="shared" ref="UEY65" si="15362">(UEY59-UEY61)*$C$64*$C$65</f>
        <v>0</v>
      </c>
      <c r="UFA65" s="1678">
        <f t="shared" ref="UFA65" si="15363">(UFA59-UFA61)*$C$64*$C$65</f>
        <v>0</v>
      </c>
      <c r="UFC65" s="1678">
        <f t="shared" ref="UFC65" si="15364">(UFC59-UFC61)*$C$64*$C$65</f>
        <v>0</v>
      </c>
      <c r="UFE65" s="1678">
        <f t="shared" ref="UFE65" si="15365">(UFE59-UFE61)*$C$64*$C$65</f>
        <v>0</v>
      </c>
      <c r="UFG65" s="1678">
        <f t="shared" ref="UFG65" si="15366">(UFG59-UFG61)*$C$64*$C$65</f>
        <v>0</v>
      </c>
      <c r="UFI65" s="1678">
        <f t="shared" ref="UFI65" si="15367">(UFI59-UFI61)*$C$64*$C$65</f>
        <v>0</v>
      </c>
      <c r="UFK65" s="1678">
        <f t="shared" ref="UFK65" si="15368">(UFK59-UFK61)*$C$64*$C$65</f>
        <v>0</v>
      </c>
      <c r="UFM65" s="1678">
        <f t="shared" ref="UFM65" si="15369">(UFM59-UFM61)*$C$64*$C$65</f>
        <v>0</v>
      </c>
      <c r="UFO65" s="1678">
        <f t="shared" ref="UFO65" si="15370">(UFO59-UFO61)*$C$64*$C$65</f>
        <v>0</v>
      </c>
      <c r="UFQ65" s="1678">
        <f t="shared" ref="UFQ65" si="15371">(UFQ59-UFQ61)*$C$64*$C$65</f>
        <v>0</v>
      </c>
      <c r="UFS65" s="1678">
        <f t="shared" ref="UFS65" si="15372">(UFS59-UFS61)*$C$64*$C$65</f>
        <v>0</v>
      </c>
      <c r="UFU65" s="1678">
        <f t="shared" ref="UFU65" si="15373">(UFU59-UFU61)*$C$64*$C$65</f>
        <v>0</v>
      </c>
      <c r="UFW65" s="1678">
        <f t="shared" ref="UFW65" si="15374">(UFW59-UFW61)*$C$64*$C$65</f>
        <v>0</v>
      </c>
      <c r="UFY65" s="1678">
        <f t="shared" ref="UFY65" si="15375">(UFY59-UFY61)*$C$64*$C$65</f>
        <v>0</v>
      </c>
      <c r="UGA65" s="1678">
        <f t="shared" ref="UGA65" si="15376">(UGA59-UGA61)*$C$64*$C$65</f>
        <v>0</v>
      </c>
      <c r="UGC65" s="1678">
        <f t="shared" ref="UGC65" si="15377">(UGC59-UGC61)*$C$64*$C$65</f>
        <v>0</v>
      </c>
      <c r="UGE65" s="1678">
        <f t="shared" ref="UGE65" si="15378">(UGE59-UGE61)*$C$64*$C$65</f>
        <v>0</v>
      </c>
      <c r="UGG65" s="1678">
        <f t="shared" ref="UGG65" si="15379">(UGG59-UGG61)*$C$64*$C$65</f>
        <v>0</v>
      </c>
      <c r="UGI65" s="1678">
        <f t="shared" ref="UGI65" si="15380">(UGI59-UGI61)*$C$64*$C$65</f>
        <v>0</v>
      </c>
      <c r="UGK65" s="1678">
        <f t="shared" ref="UGK65" si="15381">(UGK59-UGK61)*$C$64*$C$65</f>
        <v>0</v>
      </c>
      <c r="UGM65" s="1678">
        <f t="shared" ref="UGM65" si="15382">(UGM59-UGM61)*$C$64*$C$65</f>
        <v>0</v>
      </c>
      <c r="UGO65" s="1678">
        <f t="shared" ref="UGO65" si="15383">(UGO59-UGO61)*$C$64*$C$65</f>
        <v>0</v>
      </c>
      <c r="UGQ65" s="1678">
        <f t="shared" ref="UGQ65" si="15384">(UGQ59-UGQ61)*$C$64*$C$65</f>
        <v>0</v>
      </c>
      <c r="UGS65" s="1678">
        <f t="shared" ref="UGS65" si="15385">(UGS59-UGS61)*$C$64*$C$65</f>
        <v>0</v>
      </c>
      <c r="UGU65" s="1678">
        <f t="shared" ref="UGU65" si="15386">(UGU59-UGU61)*$C$64*$C$65</f>
        <v>0</v>
      </c>
      <c r="UGW65" s="1678">
        <f t="shared" ref="UGW65" si="15387">(UGW59-UGW61)*$C$64*$C$65</f>
        <v>0</v>
      </c>
      <c r="UGY65" s="1678">
        <f t="shared" ref="UGY65" si="15388">(UGY59-UGY61)*$C$64*$C$65</f>
        <v>0</v>
      </c>
      <c r="UHA65" s="1678">
        <f t="shared" ref="UHA65" si="15389">(UHA59-UHA61)*$C$64*$C$65</f>
        <v>0</v>
      </c>
      <c r="UHC65" s="1678">
        <f t="shared" ref="UHC65" si="15390">(UHC59-UHC61)*$C$64*$C$65</f>
        <v>0</v>
      </c>
      <c r="UHE65" s="1678">
        <f t="shared" ref="UHE65" si="15391">(UHE59-UHE61)*$C$64*$C$65</f>
        <v>0</v>
      </c>
      <c r="UHG65" s="1678">
        <f t="shared" ref="UHG65" si="15392">(UHG59-UHG61)*$C$64*$C$65</f>
        <v>0</v>
      </c>
      <c r="UHI65" s="1678">
        <f t="shared" ref="UHI65" si="15393">(UHI59-UHI61)*$C$64*$C$65</f>
        <v>0</v>
      </c>
      <c r="UHK65" s="1678">
        <f t="shared" ref="UHK65" si="15394">(UHK59-UHK61)*$C$64*$C$65</f>
        <v>0</v>
      </c>
      <c r="UHM65" s="1678">
        <f t="shared" ref="UHM65" si="15395">(UHM59-UHM61)*$C$64*$C$65</f>
        <v>0</v>
      </c>
      <c r="UHO65" s="1678">
        <f t="shared" ref="UHO65" si="15396">(UHO59-UHO61)*$C$64*$C$65</f>
        <v>0</v>
      </c>
      <c r="UHQ65" s="1678">
        <f t="shared" ref="UHQ65" si="15397">(UHQ59-UHQ61)*$C$64*$C$65</f>
        <v>0</v>
      </c>
      <c r="UHS65" s="1678">
        <f t="shared" ref="UHS65" si="15398">(UHS59-UHS61)*$C$64*$C$65</f>
        <v>0</v>
      </c>
      <c r="UHU65" s="1678">
        <f t="shared" ref="UHU65" si="15399">(UHU59-UHU61)*$C$64*$C$65</f>
        <v>0</v>
      </c>
      <c r="UHW65" s="1678">
        <f t="shared" ref="UHW65" si="15400">(UHW59-UHW61)*$C$64*$C$65</f>
        <v>0</v>
      </c>
      <c r="UHY65" s="1678">
        <f t="shared" ref="UHY65" si="15401">(UHY59-UHY61)*$C$64*$C$65</f>
        <v>0</v>
      </c>
      <c r="UIA65" s="1678">
        <f t="shared" ref="UIA65" si="15402">(UIA59-UIA61)*$C$64*$C$65</f>
        <v>0</v>
      </c>
      <c r="UIC65" s="1678">
        <f t="shared" ref="UIC65" si="15403">(UIC59-UIC61)*$C$64*$C$65</f>
        <v>0</v>
      </c>
      <c r="UIE65" s="1678">
        <f t="shared" ref="UIE65" si="15404">(UIE59-UIE61)*$C$64*$C$65</f>
        <v>0</v>
      </c>
      <c r="UIG65" s="1678">
        <f t="shared" ref="UIG65" si="15405">(UIG59-UIG61)*$C$64*$C$65</f>
        <v>0</v>
      </c>
      <c r="UII65" s="1678">
        <f t="shared" ref="UII65" si="15406">(UII59-UII61)*$C$64*$C$65</f>
        <v>0</v>
      </c>
      <c r="UIK65" s="1678">
        <f t="shared" ref="UIK65" si="15407">(UIK59-UIK61)*$C$64*$C$65</f>
        <v>0</v>
      </c>
      <c r="UIM65" s="1678">
        <f t="shared" ref="UIM65" si="15408">(UIM59-UIM61)*$C$64*$C$65</f>
        <v>0</v>
      </c>
      <c r="UIO65" s="1678">
        <f t="shared" ref="UIO65" si="15409">(UIO59-UIO61)*$C$64*$C$65</f>
        <v>0</v>
      </c>
      <c r="UIQ65" s="1678">
        <f t="shared" ref="UIQ65" si="15410">(UIQ59-UIQ61)*$C$64*$C$65</f>
        <v>0</v>
      </c>
      <c r="UIS65" s="1678">
        <f t="shared" ref="UIS65" si="15411">(UIS59-UIS61)*$C$64*$C$65</f>
        <v>0</v>
      </c>
      <c r="UIU65" s="1678">
        <f t="shared" ref="UIU65" si="15412">(UIU59-UIU61)*$C$64*$C$65</f>
        <v>0</v>
      </c>
      <c r="UIW65" s="1678">
        <f t="shared" ref="UIW65" si="15413">(UIW59-UIW61)*$C$64*$C$65</f>
        <v>0</v>
      </c>
      <c r="UIY65" s="1678">
        <f t="shared" ref="UIY65" si="15414">(UIY59-UIY61)*$C$64*$C$65</f>
        <v>0</v>
      </c>
      <c r="UJA65" s="1678">
        <f t="shared" ref="UJA65" si="15415">(UJA59-UJA61)*$C$64*$C$65</f>
        <v>0</v>
      </c>
      <c r="UJC65" s="1678">
        <f t="shared" ref="UJC65" si="15416">(UJC59-UJC61)*$C$64*$C$65</f>
        <v>0</v>
      </c>
      <c r="UJE65" s="1678">
        <f t="shared" ref="UJE65" si="15417">(UJE59-UJE61)*$C$64*$C$65</f>
        <v>0</v>
      </c>
      <c r="UJG65" s="1678">
        <f t="shared" ref="UJG65" si="15418">(UJG59-UJG61)*$C$64*$C$65</f>
        <v>0</v>
      </c>
      <c r="UJI65" s="1678">
        <f t="shared" ref="UJI65" si="15419">(UJI59-UJI61)*$C$64*$C$65</f>
        <v>0</v>
      </c>
      <c r="UJK65" s="1678">
        <f t="shared" ref="UJK65" si="15420">(UJK59-UJK61)*$C$64*$C$65</f>
        <v>0</v>
      </c>
      <c r="UJM65" s="1678">
        <f t="shared" ref="UJM65" si="15421">(UJM59-UJM61)*$C$64*$C$65</f>
        <v>0</v>
      </c>
      <c r="UJO65" s="1678">
        <f t="shared" ref="UJO65" si="15422">(UJO59-UJO61)*$C$64*$C$65</f>
        <v>0</v>
      </c>
      <c r="UJQ65" s="1678">
        <f t="shared" ref="UJQ65" si="15423">(UJQ59-UJQ61)*$C$64*$C$65</f>
        <v>0</v>
      </c>
      <c r="UJS65" s="1678">
        <f t="shared" ref="UJS65" si="15424">(UJS59-UJS61)*$C$64*$C$65</f>
        <v>0</v>
      </c>
      <c r="UJU65" s="1678">
        <f t="shared" ref="UJU65" si="15425">(UJU59-UJU61)*$C$64*$C$65</f>
        <v>0</v>
      </c>
      <c r="UJW65" s="1678">
        <f t="shared" ref="UJW65" si="15426">(UJW59-UJW61)*$C$64*$C$65</f>
        <v>0</v>
      </c>
      <c r="UJY65" s="1678">
        <f t="shared" ref="UJY65" si="15427">(UJY59-UJY61)*$C$64*$C$65</f>
        <v>0</v>
      </c>
      <c r="UKA65" s="1678">
        <f t="shared" ref="UKA65" si="15428">(UKA59-UKA61)*$C$64*$C$65</f>
        <v>0</v>
      </c>
      <c r="UKC65" s="1678">
        <f t="shared" ref="UKC65" si="15429">(UKC59-UKC61)*$C$64*$C$65</f>
        <v>0</v>
      </c>
      <c r="UKE65" s="1678">
        <f t="shared" ref="UKE65" si="15430">(UKE59-UKE61)*$C$64*$C$65</f>
        <v>0</v>
      </c>
      <c r="UKG65" s="1678">
        <f t="shared" ref="UKG65" si="15431">(UKG59-UKG61)*$C$64*$C$65</f>
        <v>0</v>
      </c>
      <c r="UKI65" s="1678">
        <f t="shared" ref="UKI65" si="15432">(UKI59-UKI61)*$C$64*$C$65</f>
        <v>0</v>
      </c>
      <c r="UKK65" s="1678">
        <f t="shared" ref="UKK65" si="15433">(UKK59-UKK61)*$C$64*$C$65</f>
        <v>0</v>
      </c>
      <c r="UKM65" s="1678">
        <f t="shared" ref="UKM65" si="15434">(UKM59-UKM61)*$C$64*$C$65</f>
        <v>0</v>
      </c>
      <c r="UKO65" s="1678">
        <f t="shared" ref="UKO65" si="15435">(UKO59-UKO61)*$C$64*$C$65</f>
        <v>0</v>
      </c>
      <c r="UKQ65" s="1678">
        <f t="shared" ref="UKQ65" si="15436">(UKQ59-UKQ61)*$C$64*$C$65</f>
        <v>0</v>
      </c>
      <c r="UKS65" s="1678">
        <f t="shared" ref="UKS65" si="15437">(UKS59-UKS61)*$C$64*$C$65</f>
        <v>0</v>
      </c>
      <c r="UKU65" s="1678">
        <f t="shared" ref="UKU65" si="15438">(UKU59-UKU61)*$C$64*$C$65</f>
        <v>0</v>
      </c>
      <c r="UKW65" s="1678">
        <f t="shared" ref="UKW65" si="15439">(UKW59-UKW61)*$C$64*$C$65</f>
        <v>0</v>
      </c>
      <c r="UKY65" s="1678">
        <f t="shared" ref="UKY65" si="15440">(UKY59-UKY61)*$C$64*$C$65</f>
        <v>0</v>
      </c>
      <c r="ULA65" s="1678">
        <f t="shared" ref="ULA65" si="15441">(ULA59-ULA61)*$C$64*$C$65</f>
        <v>0</v>
      </c>
      <c r="ULC65" s="1678">
        <f t="shared" ref="ULC65" si="15442">(ULC59-ULC61)*$C$64*$C$65</f>
        <v>0</v>
      </c>
      <c r="ULE65" s="1678">
        <f t="shared" ref="ULE65" si="15443">(ULE59-ULE61)*$C$64*$C$65</f>
        <v>0</v>
      </c>
      <c r="ULG65" s="1678">
        <f t="shared" ref="ULG65" si="15444">(ULG59-ULG61)*$C$64*$C$65</f>
        <v>0</v>
      </c>
      <c r="ULI65" s="1678">
        <f t="shared" ref="ULI65" si="15445">(ULI59-ULI61)*$C$64*$C$65</f>
        <v>0</v>
      </c>
      <c r="ULK65" s="1678">
        <f t="shared" ref="ULK65" si="15446">(ULK59-ULK61)*$C$64*$C$65</f>
        <v>0</v>
      </c>
      <c r="ULM65" s="1678">
        <f t="shared" ref="ULM65" si="15447">(ULM59-ULM61)*$C$64*$C$65</f>
        <v>0</v>
      </c>
      <c r="ULO65" s="1678">
        <f t="shared" ref="ULO65" si="15448">(ULO59-ULO61)*$C$64*$C$65</f>
        <v>0</v>
      </c>
      <c r="ULQ65" s="1678">
        <f t="shared" ref="ULQ65" si="15449">(ULQ59-ULQ61)*$C$64*$C$65</f>
        <v>0</v>
      </c>
      <c r="ULS65" s="1678">
        <f t="shared" ref="ULS65" si="15450">(ULS59-ULS61)*$C$64*$C$65</f>
        <v>0</v>
      </c>
      <c r="ULU65" s="1678">
        <f t="shared" ref="ULU65" si="15451">(ULU59-ULU61)*$C$64*$C$65</f>
        <v>0</v>
      </c>
      <c r="ULW65" s="1678">
        <f t="shared" ref="ULW65" si="15452">(ULW59-ULW61)*$C$64*$C$65</f>
        <v>0</v>
      </c>
      <c r="ULY65" s="1678">
        <f t="shared" ref="ULY65" si="15453">(ULY59-ULY61)*$C$64*$C$65</f>
        <v>0</v>
      </c>
      <c r="UMA65" s="1678">
        <f t="shared" ref="UMA65" si="15454">(UMA59-UMA61)*$C$64*$C$65</f>
        <v>0</v>
      </c>
      <c r="UMC65" s="1678">
        <f t="shared" ref="UMC65" si="15455">(UMC59-UMC61)*$C$64*$C$65</f>
        <v>0</v>
      </c>
      <c r="UME65" s="1678">
        <f t="shared" ref="UME65" si="15456">(UME59-UME61)*$C$64*$C$65</f>
        <v>0</v>
      </c>
      <c r="UMG65" s="1678">
        <f t="shared" ref="UMG65" si="15457">(UMG59-UMG61)*$C$64*$C$65</f>
        <v>0</v>
      </c>
      <c r="UMI65" s="1678">
        <f t="shared" ref="UMI65" si="15458">(UMI59-UMI61)*$C$64*$C$65</f>
        <v>0</v>
      </c>
      <c r="UMK65" s="1678">
        <f t="shared" ref="UMK65" si="15459">(UMK59-UMK61)*$C$64*$C$65</f>
        <v>0</v>
      </c>
      <c r="UMM65" s="1678">
        <f t="shared" ref="UMM65" si="15460">(UMM59-UMM61)*$C$64*$C$65</f>
        <v>0</v>
      </c>
      <c r="UMO65" s="1678">
        <f t="shared" ref="UMO65" si="15461">(UMO59-UMO61)*$C$64*$C$65</f>
        <v>0</v>
      </c>
      <c r="UMQ65" s="1678">
        <f t="shared" ref="UMQ65" si="15462">(UMQ59-UMQ61)*$C$64*$C$65</f>
        <v>0</v>
      </c>
      <c r="UMS65" s="1678">
        <f t="shared" ref="UMS65" si="15463">(UMS59-UMS61)*$C$64*$C$65</f>
        <v>0</v>
      </c>
      <c r="UMU65" s="1678">
        <f t="shared" ref="UMU65" si="15464">(UMU59-UMU61)*$C$64*$C$65</f>
        <v>0</v>
      </c>
      <c r="UMW65" s="1678">
        <f t="shared" ref="UMW65" si="15465">(UMW59-UMW61)*$C$64*$C$65</f>
        <v>0</v>
      </c>
      <c r="UMY65" s="1678">
        <f t="shared" ref="UMY65" si="15466">(UMY59-UMY61)*$C$64*$C$65</f>
        <v>0</v>
      </c>
      <c r="UNA65" s="1678">
        <f t="shared" ref="UNA65" si="15467">(UNA59-UNA61)*$C$64*$C$65</f>
        <v>0</v>
      </c>
      <c r="UNC65" s="1678">
        <f t="shared" ref="UNC65" si="15468">(UNC59-UNC61)*$C$64*$C$65</f>
        <v>0</v>
      </c>
      <c r="UNE65" s="1678">
        <f t="shared" ref="UNE65" si="15469">(UNE59-UNE61)*$C$64*$C$65</f>
        <v>0</v>
      </c>
      <c r="UNG65" s="1678">
        <f t="shared" ref="UNG65" si="15470">(UNG59-UNG61)*$C$64*$C$65</f>
        <v>0</v>
      </c>
      <c r="UNI65" s="1678">
        <f t="shared" ref="UNI65" si="15471">(UNI59-UNI61)*$C$64*$C$65</f>
        <v>0</v>
      </c>
      <c r="UNK65" s="1678">
        <f t="shared" ref="UNK65" si="15472">(UNK59-UNK61)*$C$64*$C$65</f>
        <v>0</v>
      </c>
      <c r="UNM65" s="1678">
        <f t="shared" ref="UNM65" si="15473">(UNM59-UNM61)*$C$64*$C$65</f>
        <v>0</v>
      </c>
      <c r="UNO65" s="1678">
        <f t="shared" ref="UNO65" si="15474">(UNO59-UNO61)*$C$64*$C$65</f>
        <v>0</v>
      </c>
      <c r="UNQ65" s="1678">
        <f t="shared" ref="UNQ65" si="15475">(UNQ59-UNQ61)*$C$64*$C$65</f>
        <v>0</v>
      </c>
      <c r="UNS65" s="1678">
        <f t="shared" ref="UNS65" si="15476">(UNS59-UNS61)*$C$64*$C$65</f>
        <v>0</v>
      </c>
      <c r="UNU65" s="1678">
        <f t="shared" ref="UNU65" si="15477">(UNU59-UNU61)*$C$64*$C$65</f>
        <v>0</v>
      </c>
      <c r="UNW65" s="1678">
        <f t="shared" ref="UNW65" si="15478">(UNW59-UNW61)*$C$64*$C$65</f>
        <v>0</v>
      </c>
      <c r="UNY65" s="1678">
        <f t="shared" ref="UNY65" si="15479">(UNY59-UNY61)*$C$64*$C$65</f>
        <v>0</v>
      </c>
      <c r="UOA65" s="1678">
        <f t="shared" ref="UOA65" si="15480">(UOA59-UOA61)*$C$64*$C$65</f>
        <v>0</v>
      </c>
      <c r="UOC65" s="1678">
        <f t="shared" ref="UOC65" si="15481">(UOC59-UOC61)*$C$64*$C$65</f>
        <v>0</v>
      </c>
      <c r="UOE65" s="1678">
        <f t="shared" ref="UOE65" si="15482">(UOE59-UOE61)*$C$64*$C$65</f>
        <v>0</v>
      </c>
      <c r="UOG65" s="1678">
        <f t="shared" ref="UOG65" si="15483">(UOG59-UOG61)*$C$64*$C$65</f>
        <v>0</v>
      </c>
      <c r="UOI65" s="1678">
        <f t="shared" ref="UOI65" si="15484">(UOI59-UOI61)*$C$64*$C$65</f>
        <v>0</v>
      </c>
      <c r="UOK65" s="1678">
        <f t="shared" ref="UOK65" si="15485">(UOK59-UOK61)*$C$64*$C$65</f>
        <v>0</v>
      </c>
      <c r="UOM65" s="1678">
        <f t="shared" ref="UOM65" si="15486">(UOM59-UOM61)*$C$64*$C$65</f>
        <v>0</v>
      </c>
      <c r="UOO65" s="1678">
        <f t="shared" ref="UOO65" si="15487">(UOO59-UOO61)*$C$64*$C$65</f>
        <v>0</v>
      </c>
      <c r="UOQ65" s="1678">
        <f t="shared" ref="UOQ65" si="15488">(UOQ59-UOQ61)*$C$64*$C$65</f>
        <v>0</v>
      </c>
      <c r="UOS65" s="1678">
        <f t="shared" ref="UOS65" si="15489">(UOS59-UOS61)*$C$64*$C$65</f>
        <v>0</v>
      </c>
      <c r="UOU65" s="1678">
        <f t="shared" ref="UOU65" si="15490">(UOU59-UOU61)*$C$64*$C$65</f>
        <v>0</v>
      </c>
      <c r="UOW65" s="1678">
        <f t="shared" ref="UOW65" si="15491">(UOW59-UOW61)*$C$64*$C$65</f>
        <v>0</v>
      </c>
      <c r="UOY65" s="1678">
        <f t="shared" ref="UOY65" si="15492">(UOY59-UOY61)*$C$64*$C$65</f>
        <v>0</v>
      </c>
      <c r="UPA65" s="1678">
        <f t="shared" ref="UPA65" si="15493">(UPA59-UPA61)*$C$64*$C$65</f>
        <v>0</v>
      </c>
      <c r="UPC65" s="1678">
        <f t="shared" ref="UPC65" si="15494">(UPC59-UPC61)*$C$64*$C$65</f>
        <v>0</v>
      </c>
      <c r="UPE65" s="1678">
        <f t="shared" ref="UPE65" si="15495">(UPE59-UPE61)*$C$64*$C$65</f>
        <v>0</v>
      </c>
      <c r="UPG65" s="1678">
        <f t="shared" ref="UPG65" si="15496">(UPG59-UPG61)*$C$64*$C$65</f>
        <v>0</v>
      </c>
      <c r="UPI65" s="1678">
        <f t="shared" ref="UPI65" si="15497">(UPI59-UPI61)*$C$64*$C$65</f>
        <v>0</v>
      </c>
      <c r="UPK65" s="1678">
        <f t="shared" ref="UPK65" si="15498">(UPK59-UPK61)*$C$64*$C$65</f>
        <v>0</v>
      </c>
      <c r="UPM65" s="1678">
        <f t="shared" ref="UPM65" si="15499">(UPM59-UPM61)*$C$64*$C$65</f>
        <v>0</v>
      </c>
      <c r="UPO65" s="1678">
        <f t="shared" ref="UPO65" si="15500">(UPO59-UPO61)*$C$64*$C$65</f>
        <v>0</v>
      </c>
      <c r="UPQ65" s="1678">
        <f t="shared" ref="UPQ65" si="15501">(UPQ59-UPQ61)*$C$64*$C$65</f>
        <v>0</v>
      </c>
      <c r="UPS65" s="1678">
        <f t="shared" ref="UPS65" si="15502">(UPS59-UPS61)*$C$64*$C$65</f>
        <v>0</v>
      </c>
      <c r="UPU65" s="1678">
        <f t="shared" ref="UPU65" si="15503">(UPU59-UPU61)*$C$64*$C$65</f>
        <v>0</v>
      </c>
      <c r="UPW65" s="1678">
        <f t="shared" ref="UPW65" si="15504">(UPW59-UPW61)*$C$64*$C$65</f>
        <v>0</v>
      </c>
      <c r="UPY65" s="1678">
        <f t="shared" ref="UPY65" si="15505">(UPY59-UPY61)*$C$64*$C$65</f>
        <v>0</v>
      </c>
      <c r="UQA65" s="1678">
        <f t="shared" ref="UQA65" si="15506">(UQA59-UQA61)*$C$64*$C$65</f>
        <v>0</v>
      </c>
      <c r="UQC65" s="1678">
        <f t="shared" ref="UQC65" si="15507">(UQC59-UQC61)*$C$64*$C$65</f>
        <v>0</v>
      </c>
      <c r="UQE65" s="1678">
        <f t="shared" ref="UQE65" si="15508">(UQE59-UQE61)*$C$64*$C$65</f>
        <v>0</v>
      </c>
      <c r="UQG65" s="1678">
        <f t="shared" ref="UQG65" si="15509">(UQG59-UQG61)*$C$64*$C$65</f>
        <v>0</v>
      </c>
      <c r="UQI65" s="1678">
        <f t="shared" ref="UQI65" si="15510">(UQI59-UQI61)*$C$64*$C$65</f>
        <v>0</v>
      </c>
      <c r="UQK65" s="1678">
        <f t="shared" ref="UQK65" si="15511">(UQK59-UQK61)*$C$64*$C$65</f>
        <v>0</v>
      </c>
      <c r="UQM65" s="1678">
        <f t="shared" ref="UQM65" si="15512">(UQM59-UQM61)*$C$64*$C$65</f>
        <v>0</v>
      </c>
      <c r="UQO65" s="1678">
        <f t="shared" ref="UQO65" si="15513">(UQO59-UQO61)*$C$64*$C$65</f>
        <v>0</v>
      </c>
      <c r="UQQ65" s="1678">
        <f t="shared" ref="UQQ65" si="15514">(UQQ59-UQQ61)*$C$64*$C$65</f>
        <v>0</v>
      </c>
      <c r="UQS65" s="1678">
        <f t="shared" ref="UQS65" si="15515">(UQS59-UQS61)*$C$64*$C$65</f>
        <v>0</v>
      </c>
      <c r="UQU65" s="1678">
        <f t="shared" ref="UQU65" si="15516">(UQU59-UQU61)*$C$64*$C$65</f>
        <v>0</v>
      </c>
      <c r="UQW65" s="1678">
        <f t="shared" ref="UQW65" si="15517">(UQW59-UQW61)*$C$64*$C$65</f>
        <v>0</v>
      </c>
      <c r="UQY65" s="1678">
        <f t="shared" ref="UQY65" si="15518">(UQY59-UQY61)*$C$64*$C$65</f>
        <v>0</v>
      </c>
      <c r="URA65" s="1678">
        <f t="shared" ref="URA65" si="15519">(URA59-URA61)*$C$64*$C$65</f>
        <v>0</v>
      </c>
      <c r="URC65" s="1678">
        <f t="shared" ref="URC65" si="15520">(URC59-URC61)*$C$64*$C$65</f>
        <v>0</v>
      </c>
      <c r="URE65" s="1678">
        <f t="shared" ref="URE65" si="15521">(URE59-URE61)*$C$64*$C$65</f>
        <v>0</v>
      </c>
      <c r="URG65" s="1678">
        <f t="shared" ref="URG65" si="15522">(URG59-URG61)*$C$64*$C$65</f>
        <v>0</v>
      </c>
      <c r="URI65" s="1678">
        <f t="shared" ref="URI65" si="15523">(URI59-URI61)*$C$64*$C$65</f>
        <v>0</v>
      </c>
      <c r="URK65" s="1678">
        <f t="shared" ref="URK65" si="15524">(URK59-URK61)*$C$64*$C$65</f>
        <v>0</v>
      </c>
      <c r="URM65" s="1678">
        <f t="shared" ref="URM65" si="15525">(URM59-URM61)*$C$64*$C$65</f>
        <v>0</v>
      </c>
      <c r="URO65" s="1678">
        <f t="shared" ref="URO65" si="15526">(URO59-URO61)*$C$64*$C$65</f>
        <v>0</v>
      </c>
      <c r="URQ65" s="1678">
        <f t="shared" ref="URQ65" si="15527">(URQ59-URQ61)*$C$64*$C$65</f>
        <v>0</v>
      </c>
      <c r="URS65" s="1678">
        <f t="shared" ref="URS65" si="15528">(URS59-URS61)*$C$64*$C$65</f>
        <v>0</v>
      </c>
      <c r="URU65" s="1678">
        <f t="shared" ref="URU65" si="15529">(URU59-URU61)*$C$64*$C$65</f>
        <v>0</v>
      </c>
      <c r="URW65" s="1678">
        <f t="shared" ref="URW65" si="15530">(URW59-URW61)*$C$64*$C$65</f>
        <v>0</v>
      </c>
      <c r="URY65" s="1678">
        <f t="shared" ref="URY65" si="15531">(URY59-URY61)*$C$64*$C$65</f>
        <v>0</v>
      </c>
      <c r="USA65" s="1678">
        <f t="shared" ref="USA65" si="15532">(USA59-USA61)*$C$64*$C$65</f>
        <v>0</v>
      </c>
      <c r="USC65" s="1678">
        <f t="shared" ref="USC65" si="15533">(USC59-USC61)*$C$64*$C$65</f>
        <v>0</v>
      </c>
      <c r="USE65" s="1678">
        <f t="shared" ref="USE65" si="15534">(USE59-USE61)*$C$64*$C$65</f>
        <v>0</v>
      </c>
      <c r="USG65" s="1678">
        <f t="shared" ref="USG65" si="15535">(USG59-USG61)*$C$64*$C$65</f>
        <v>0</v>
      </c>
      <c r="USI65" s="1678">
        <f t="shared" ref="USI65" si="15536">(USI59-USI61)*$C$64*$C$65</f>
        <v>0</v>
      </c>
      <c r="USK65" s="1678">
        <f t="shared" ref="USK65" si="15537">(USK59-USK61)*$C$64*$C$65</f>
        <v>0</v>
      </c>
      <c r="USM65" s="1678">
        <f t="shared" ref="USM65" si="15538">(USM59-USM61)*$C$64*$C$65</f>
        <v>0</v>
      </c>
      <c r="USO65" s="1678">
        <f t="shared" ref="USO65" si="15539">(USO59-USO61)*$C$64*$C$65</f>
        <v>0</v>
      </c>
      <c r="USQ65" s="1678">
        <f t="shared" ref="USQ65" si="15540">(USQ59-USQ61)*$C$64*$C$65</f>
        <v>0</v>
      </c>
      <c r="USS65" s="1678">
        <f t="shared" ref="USS65" si="15541">(USS59-USS61)*$C$64*$C$65</f>
        <v>0</v>
      </c>
      <c r="USU65" s="1678">
        <f t="shared" ref="USU65" si="15542">(USU59-USU61)*$C$64*$C$65</f>
        <v>0</v>
      </c>
      <c r="USW65" s="1678">
        <f t="shared" ref="USW65" si="15543">(USW59-USW61)*$C$64*$C$65</f>
        <v>0</v>
      </c>
      <c r="USY65" s="1678">
        <f t="shared" ref="USY65" si="15544">(USY59-USY61)*$C$64*$C$65</f>
        <v>0</v>
      </c>
      <c r="UTA65" s="1678">
        <f t="shared" ref="UTA65" si="15545">(UTA59-UTA61)*$C$64*$C$65</f>
        <v>0</v>
      </c>
      <c r="UTC65" s="1678">
        <f t="shared" ref="UTC65" si="15546">(UTC59-UTC61)*$C$64*$C$65</f>
        <v>0</v>
      </c>
      <c r="UTE65" s="1678">
        <f t="shared" ref="UTE65" si="15547">(UTE59-UTE61)*$C$64*$C$65</f>
        <v>0</v>
      </c>
      <c r="UTG65" s="1678">
        <f t="shared" ref="UTG65" si="15548">(UTG59-UTG61)*$C$64*$C$65</f>
        <v>0</v>
      </c>
      <c r="UTI65" s="1678">
        <f t="shared" ref="UTI65" si="15549">(UTI59-UTI61)*$C$64*$C$65</f>
        <v>0</v>
      </c>
      <c r="UTK65" s="1678">
        <f t="shared" ref="UTK65" si="15550">(UTK59-UTK61)*$C$64*$C$65</f>
        <v>0</v>
      </c>
      <c r="UTM65" s="1678">
        <f t="shared" ref="UTM65" si="15551">(UTM59-UTM61)*$C$64*$C$65</f>
        <v>0</v>
      </c>
      <c r="UTO65" s="1678">
        <f t="shared" ref="UTO65" si="15552">(UTO59-UTO61)*$C$64*$C$65</f>
        <v>0</v>
      </c>
      <c r="UTQ65" s="1678">
        <f t="shared" ref="UTQ65" si="15553">(UTQ59-UTQ61)*$C$64*$C$65</f>
        <v>0</v>
      </c>
      <c r="UTS65" s="1678">
        <f t="shared" ref="UTS65" si="15554">(UTS59-UTS61)*$C$64*$C$65</f>
        <v>0</v>
      </c>
      <c r="UTU65" s="1678">
        <f t="shared" ref="UTU65" si="15555">(UTU59-UTU61)*$C$64*$C$65</f>
        <v>0</v>
      </c>
      <c r="UTW65" s="1678">
        <f t="shared" ref="UTW65" si="15556">(UTW59-UTW61)*$C$64*$C$65</f>
        <v>0</v>
      </c>
      <c r="UTY65" s="1678">
        <f t="shared" ref="UTY65" si="15557">(UTY59-UTY61)*$C$64*$C$65</f>
        <v>0</v>
      </c>
      <c r="UUA65" s="1678">
        <f t="shared" ref="UUA65" si="15558">(UUA59-UUA61)*$C$64*$C$65</f>
        <v>0</v>
      </c>
      <c r="UUC65" s="1678">
        <f t="shared" ref="UUC65" si="15559">(UUC59-UUC61)*$C$64*$C$65</f>
        <v>0</v>
      </c>
      <c r="UUE65" s="1678">
        <f t="shared" ref="UUE65" si="15560">(UUE59-UUE61)*$C$64*$C$65</f>
        <v>0</v>
      </c>
      <c r="UUG65" s="1678">
        <f t="shared" ref="UUG65" si="15561">(UUG59-UUG61)*$C$64*$C$65</f>
        <v>0</v>
      </c>
      <c r="UUI65" s="1678">
        <f t="shared" ref="UUI65" si="15562">(UUI59-UUI61)*$C$64*$C$65</f>
        <v>0</v>
      </c>
      <c r="UUK65" s="1678">
        <f t="shared" ref="UUK65" si="15563">(UUK59-UUK61)*$C$64*$C$65</f>
        <v>0</v>
      </c>
      <c r="UUM65" s="1678">
        <f t="shared" ref="UUM65" si="15564">(UUM59-UUM61)*$C$64*$C$65</f>
        <v>0</v>
      </c>
      <c r="UUO65" s="1678">
        <f t="shared" ref="UUO65" si="15565">(UUO59-UUO61)*$C$64*$C$65</f>
        <v>0</v>
      </c>
      <c r="UUQ65" s="1678">
        <f t="shared" ref="UUQ65" si="15566">(UUQ59-UUQ61)*$C$64*$C$65</f>
        <v>0</v>
      </c>
      <c r="UUS65" s="1678">
        <f t="shared" ref="UUS65" si="15567">(UUS59-UUS61)*$C$64*$C$65</f>
        <v>0</v>
      </c>
      <c r="UUU65" s="1678">
        <f t="shared" ref="UUU65" si="15568">(UUU59-UUU61)*$C$64*$C$65</f>
        <v>0</v>
      </c>
      <c r="UUW65" s="1678">
        <f t="shared" ref="UUW65" si="15569">(UUW59-UUW61)*$C$64*$C$65</f>
        <v>0</v>
      </c>
      <c r="UUY65" s="1678">
        <f t="shared" ref="UUY65" si="15570">(UUY59-UUY61)*$C$64*$C$65</f>
        <v>0</v>
      </c>
      <c r="UVA65" s="1678">
        <f t="shared" ref="UVA65" si="15571">(UVA59-UVA61)*$C$64*$C$65</f>
        <v>0</v>
      </c>
      <c r="UVC65" s="1678">
        <f t="shared" ref="UVC65" si="15572">(UVC59-UVC61)*$C$64*$C$65</f>
        <v>0</v>
      </c>
      <c r="UVE65" s="1678">
        <f t="shared" ref="UVE65" si="15573">(UVE59-UVE61)*$C$64*$C$65</f>
        <v>0</v>
      </c>
      <c r="UVG65" s="1678">
        <f t="shared" ref="UVG65" si="15574">(UVG59-UVG61)*$C$64*$C$65</f>
        <v>0</v>
      </c>
      <c r="UVI65" s="1678">
        <f t="shared" ref="UVI65" si="15575">(UVI59-UVI61)*$C$64*$C$65</f>
        <v>0</v>
      </c>
      <c r="UVK65" s="1678">
        <f t="shared" ref="UVK65" si="15576">(UVK59-UVK61)*$C$64*$C$65</f>
        <v>0</v>
      </c>
      <c r="UVM65" s="1678">
        <f t="shared" ref="UVM65" si="15577">(UVM59-UVM61)*$C$64*$C$65</f>
        <v>0</v>
      </c>
      <c r="UVO65" s="1678">
        <f t="shared" ref="UVO65" si="15578">(UVO59-UVO61)*$C$64*$C$65</f>
        <v>0</v>
      </c>
      <c r="UVQ65" s="1678">
        <f t="shared" ref="UVQ65" si="15579">(UVQ59-UVQ61)*$C$64*$C$65</f>
        <v>0</v>
      </c>
      <c r="UVS65" s="1678">
        <f t="shared" ref="UVS65" si="15580">(UVS59-UVS61)*$C$64*$C$65</f>
        <v>0</v>
      </c>
      <c r="UVU65" s="1678">
        <f t="shared" ref="UVU65" si="15581">(UVU59-UVU61)*$C$64*$C$65</f>
        <v>0</v>
      </c>
      <c r="UVW65" s="1678">
        <f t="shared" ref="UVW65" si="15582">(UVW59-UVW61)*$C$64*$C$65</f>
        <v>0</v>
      </c>
      <c r="UVY65" s="1678">
        <f t="shared" ref="UVY65" si="15583">(UVY59-UVY61)*$C$64*$C$65</f>
        <v>0</v>
      </c>
      <c r="UWA65" s="1678">
        <f t="shared" ref="UWA65" si="15584">(UWA59-UWA61)*$C$64*$C$65</f>
        <v>0</v>
      </c>
      <c r="UWC65" s="1678">
        <f t="shared" ref="UWC65" si="15585">(UWC59-UWC61)*$C$64*$C$65</f>
        <v>0</v>
      </c>
      <c r="UWE65" s="1678">
        <f t="shared" ref="UWE65" si="15586">(UWE59-UWE61)*$C$64*$C$65</f>
        <v>0</v>
      </c>
      <c r="UWG65" s="1678">
        <f t="shared" ref="UWG65" si="15587">(UWG59-UWG61)*$C$64*$C$65</f>
        <v>0</v>
      </c>
      <c r="UWI65" s="1678">
        <f t="shared" ref="UWI65" si="15588">(UWI59-UWI61)*$C$64*$C$65</f>
        <v>0</v>
      </c>
      <c r="UWK65" s="1678">
        <f t="shared" ref="UWK65" si="15589">(UWK59-UWK61)*$C$64*$C$65</f>
        <v>0</v>
      </c>
      <c r="UWM65" s="1678">
        <f t="shared" ref="UWM65" si="15590">(UWM59-UWM61)*$C$64*$C$65</f>
        <v>0</v>
      </c>
      <c r="UWO65" s="1678">
        <f t="shared" ref="UWO65" si="15591">(UWO59-UWO61)*$C$64*$C$65</f>
        <v>0</v>
      </c>
      <c r="UWQ65" s="1678">
        <f t="shared" ref="UWQ65" si="15592">(UWQ59-UWQ61)*$C$64*$C$65</f>
        <v>0</v>
      </c>
      <c r="UWS65" s="1678">
        <f t="shared" ref="UWS65" si="15593">(UWS59-UWS61)*$C$64*$C$65</f>
        <v>0</v>
      </c>
      <c r="UWU65" s="1678">
        <f t="shared" ref="UWU65" si="15594">(UWU59-UWU61)*$C$64*$C$65</f>
        <v>0</v>
      </c>
      <c r="UWW65" s="1678">
        <f t="shared" ref="UWW65" si="15595">(UWW59-UWW61)*$C$64*$C$65</f>
        <v>0</v>
      </c>
      <c r="UWY65" s="1678">
        <f t="shared" ref="UWY65" si="15596">(UWY59-UWY61)*$C$64*$C$65</f>
        <v>0</v>
      </c>
      <c r="UXA65" s="1678">
        <f t="shared" ref="UXA65" si="15597">(UXA59-UXA61)*$C$64*$C$65</f>
        <v>0</v>
      </c>
      <c r="UXC65" s="1678">
        <f t="shared" ref="UXC65" si="15598">(UXC59-UXC61)*$C$64*$C$65</f>
        <v>0</v>
      </c>
      <c r="UXE65" s="1678">
        <f t="shared" ref="UXE65" si="15599">(UXE59-UXE61)*$C$64*$C$65</f>
        <v>0</v>
      </c>
      <c r="UXG65" s="1678">
        <f t="shared" ref="UXG65" si="15600">(UXG59-UXG61)*$C$64*$C$65</f>
        <v>0</v>
      </c>
      <c r="UXI65" s="1678">
        <f t="shared" ref="UXI65" si="15601">(UXI59-UXI61)*$C$64*$C$65</f>
        <v>0</v>
      </c>
      <c r="UXK65" s="1678">
        <f t="shared" ref="UXK65" si="15602">(UXK59-UXK61)*$C$64*$C$65</f>
        <v>0</v>
      </c>
      <c r="UXM65" s="1678">
        <f t="shared" ref="UXM65" si="15603">(UXM59-UXM61)*$C$64*$C$65</f>
        <v>0</v>
      </c>
      <c r="UXO65" s="1678">
        <f t="shared" ref="UXO65" si="15604">(UXO59-UXO61)*$C$64*$C$65</f>
        <v>0</v>
      </c>
      <c r="UXQ65" s="1678">
        <f t="shared" ref="UXQ65" si="15605">(UXQ59-UXQ61)*$C$64*$C$65</f>
        <v>0</v>
      </c>
      <c r="UXS65" s="1678">
        <f t="shared" ref="UXS65" si="15606">(UXS59-UXS61)*$C$64*$C$65</f>
        <v>0</v>
      </c>
      <c r="UXU65" s="1678">
        <f t="shared" ref="UXU65" si="15607">(UXU59-UXU61)*$C$64*$C$65</f>
        <v>0</v>
      </c>
      <c r="UXW65" s="1678">
        <f t="shared" ref="UXW65" si="15608">(UXW59-UXW61)*$C$64*$C$65</f>
        <v>0</v>
      </c>
      <c r="UXY65" s="1678">
        <f t="shared" ref="UXY65" si="15609">(UXY59-UXY61)*$C$64*$C$65</f>
        <v>0</v>
      </c>
      <c r="UYA65" s="1678">
        <f t="shared" ref="UYA65" si="15610">(UYA59-UYA61)*$C$64*$C$65</f>
        <v>0</v>
      </c>
      <c r="UYC65" s="1678">
        <f t="shared" ref="UYC65" si="15611">(UYC59-UYC61)*$C$64*$C$65</f>
        <v>0</v>
      </c>
      <c r="UYE65" s="1678">
        <f t="shared" ref="UYE65" si="15612">(UYE59-UYE61)*$C$64*$C$65</f>
        <v>0</v>
      </c>
      <c r="UYG65" s="1678">
        <f t="shared" ref="UYG65" si="15613">(UYG59-UYG61)*$C$64*$C$65</f>
        <v>0</v>
      </c>
      <c r="UYI65" s="1678">
        <f t="shared" ref="UYI65" si="15614">(UYI59-UYI61)*$C$64*$C$65</f>
        <v>0</v>
      </c>
      <c r="UYK65" s="1678">
        <f t="shared" ref="UYK65" si="15615">(UYK59-UYK61)*$C$64*$C$65</f>
        <v>0</v>
      </c>
      <c r="UYM65" s="1678">
        <f t="shared" ref="UYM65" si="15616">(UYM59-UYM61)*$C$64*$C$65</f>
        <v>0</v>
      </c>
      <c r="UYO65" s="1678">
        <f t="shared" ref="UYO65" si="15617">(UYO59-UYO61)*$C$64*$C$65</f>
        <v>0</v>
      </c>
      <c r="UYQ65" s="1678">
        <f t="shared" ref="UYQ65" si="15618">(UYQ59-UYQ61)*$C$64*$C$65</f>
        <v>0</v>
      </c>
      <c r="UYS65" s="1678">
        <f t="shared" ref="UYS65" si="15619">(UYS59-UYS61)*$C$64*$C$65</f>
        <v>0</v>
      </c>
      <c r="UYU65" s="1678">
        <f t="shared" ref="UYU65" si="15620">(UYU59-UYU61)*$C$64*$C$65</f>
        <v>0</v>
      </c>
      <c r="UYW65" s="1678">
        <f t="shared" ref="UYW65" si="15621">(UYW59-UYW61)*$C$64*$C$65</f>
        <v>0</v>
      </c>
      <c r="UYY65" s="1678">
        <f t="shared" ref="UYY65" si="15622">(UYY59-UYY61)*$C$64*$C$65</f>
        <v>0</v>
      </c>
      <c r="UZA65" s="1678">
        <f t="shared" ref="UZA65" si="15623">(UZA59-UZA61)*$C$64*$C$65</f>
        <v>0</v>
      </c>
      <c r="UZC65" s="1678">
        <f t="shared" ref="UZC65" si="15624">(UZC59-UZC61)*$C$64*$C$65</f>
        <v>0</v>
      </c>
      <c r="UZE65" s="1678">
        <f t="shared" ref="UZE65" si="15625">(UZE59-UZE61)*$C$64*$C$65</f>
        <v>0</v>
      </c>
      <c r="UZG65" s="1678">
        <f t="shared" ref="UZG65" si="15626">(UZG59-UZG61)*$C$64*$C$65</f>
        <v>0</v>
      </c>
      <c r="UZI65" s="1678">
        <f t="shared" ref="UZI65" si="15627">(UZI59-UZI61)*$C$64*$C$65</f>
        <v>0</v>
      </c>
      <c r="UZK65" s="1678">
        <f t="shared" ref="UZK65" si="15628">(UZK59-UZK61)*$C$64*$C$65</f>
        <v>0</v>
      </c>
      <c r="UZM65" s="1678">
        <f t="shared" ref="UZM65" si="15629">(UZM59-UZM61)*$C$64*$C$65</f>
        <v>0</v>
      </c>
      <c r="UZO65" s="1678">
        <f t="shared" ref="UZO65" si="15630">(UZO59-UZO61)*$C$64*$C$65</f>
        <v>0</v>
      </c>
      <c r="UZQ65" s="1678">
        <f t="shared" ref="UZQ65" si="15631">(UZQ59-UZQ61)*$C$64*$C$65</f>
        <v>0</v>
      </c>
      <c r="UZS65" s="1678">
        <f t="shared" ref="UZS65" si="15632">(UZS59-UZS61)*$C$64*$C$65</f>
        <v>0</v>
      </c>
      <c r="UZU65" s="1678">
        <f t="shared" ref="UZU65" si="15633">(UZU59-UZU61)*$C$64*$C$65</f>
        <v>0</v>
      </c>
      <c r="UZW65" s="1678">
        <f t="shared" ref="UZW65" si="15634">(UZW59-UZW61)*$C$64*$C$65</f>
        <v>0</v>
      </c>
      <c r="UZY65" s="1678">
        <f t="shared" ref="UZY65" si="15635">(UZY59-UZY61)*$C$64*$C$65</f>
        <v>0</v>
      </c>
      <c r="VAA65" s="1678">
        <f t="shared" ref="VAA65" si="15636">(VAA59-VAA61)*$C$64*$C$65</f>
        <v>0</v>
      </c>
      <c r="VAC65" s="1678">
        <f t="shared" ref="VAC65" si="15637">(VAC59-VAC61)*$C$64*$C$65</f>
        <v>0</v>
      </c>
      <c r="VAE65" s="1678">
        <f t="shared" ref="VAE65" si="15638">(VAE59-VAE61)*$C$64*$C$65</f>
        <v>0</v>
      </c>
      <c r="VAG65" s="1678">
        <f t="shared" ref="VAG65" si="15639">(VAG59-VAG61)*$C$64*$C$65</f>
        <v>0</v>
      </c>
      <c r="VAI65" s="1678">
        <f t="shared" ref="VAI65" si="15640">(VAI59-VAI61)*$C$64*$C$65</f>
        <v>0</v>
      </c>
      <c r="VAK65" s="1678">
        <f t="shared" ref="VAK65" si="15641">(VAK59-VAK61)*$C$64*$C$65</f>
        <v>0</v>
      </c>
      <c r="VAM65" s="1678">
        <f t="shared" ref="VAM65" si="15642">(VAM59-VAM61)*$C$64*$C$65</f>
        <v>0</v>
      </c>
      <c r="VAO65" s="1678">
        <f t="shared" ref="VAO65" si="15643">(VAO59-VAO61)*$C$64*$C$65</f>
        <v>0</v>
      </c>
      <c r="VAQ65" s="1678">
        <f t="shared" ref="VAQ65" si="15644">(VAQ59-VAQ61)*$C$64*$C$65</f>
        <v>0</v>
      </c>
      <c r="VAS65" s="1678">
        <f t="shared" ref="VAS65" si="15645">(VAS59-VAS61)*$C$64*$C$65</f>
        <v>0</v>
      </c>
      <c r="VAU65" s="1678">
        <f t="shared" ref="VAU65" si="15646">(VAU59-VAU61)*$C$64*$C$65</f>
        <v>0</v>
      </c>
      <c r="VAW65" s="1678">
        <f t="shared" ref="VAW65" si="15647">(VAW59-VAW61)*$C$64*$C$65</f>
        <v>0</v>
      </c>
      <c r="VAY65" s="1678">
        <f t="shared" ref="VAY65" si="15648">(VAY59-VAY61)*$C$64*$C$65</f>
        <v>0</v>
      </c>
      <c r="VBA65" s="1678">
        <f t="shared" ref="VBA65" si="15649">(VBA59-VBA61)*$C$64*$C$65</f>
        <v>0</v>
      </c>
      <c r="VBC65" s="1678">
        <f t="shared" ref="VBC65" si="15650">(VBC59-VBC61)*$C$64*$C$65</f>
        <v>0</v>
      </c>
      <c r="VBE65" s="1678">
        <f t="shared" ref="VBE65" si="15651">(VBE59-VBE61)*$C$64*$C$65</f>
        <v>0</v>
      </c>
      <c r="VBG65" s="1678">
        <f t="shared" ref="VBG65" si="15652">(VBG59-VBG61)*$C$64*$C$65</f>
        <v>0</v>
      </c>
      <c r="VBI65" s="1678">
        <f t="shared" ref="VBI65" si="15653">(VBI59-VBI61)*$C$64*$C$65</f>
        <v>0</v>
      </c>
      <c r="VBK65" s="1678">
        <f t="shared" ref="VBK65" si="15654">(VBK59-VBK61)*$C$64*$C$65</f>
        <v>0</v>
      </c>
      <c r="VBM65" s="1678">
        <f t="shared" ref="VBM65" si="15655">(VBM59-VBM61)*$C$64*$C$65</f>
        <v>0</v>
      </c>
      <c r="VBO65" s="1678">
        <f t="shared" ref="VBO65" si="15656">(VBO59-VBO61)*$C$64*$C$65</f>
        <v>0</v>
      </c>
      <c r="VBQ65" s="1678">
        <f t="shared" ref="VBQ65" si="15657">(VBQ59-VBQ61)*$C$64*$C$65</f>
        <v>0</v>
      </c>
      <c r="VBS65" s="1678">
        <f t="shared" ref="VBS65" si="15658">(VBS59-VBS61)*$C$64*$C$65</f>
        <v>0</v>
      </c>
      <c r="VBU65" s="1678">
        <f t="shared" ref="VBU65" si="15659">(VBU59-VBU61)*$C$64*$C$65</f>
        <v>0</v>
      </c>
      <c r="VBW65" s="1678">
        <f t="shared" ref="VBW65" si="15660">(VBW59-VBW61)*$C$64*$C$65</f>
        <v>0</v>
      </c>
      <c r="VBY65" s="1678">
        <f t="shared" ref="VBY65" si="15661">(VBY59-VBY61)*$C$64*$C$65</f>
        <v>0</v>
      </c>
      <c r="VCA65" s="1678">
        <f t="shared" ref="VCA65" si="15662">(VCA59-VCA61)*$C$64*$C$65</f>
        <v>0</v>
      </c>
      <c r="VCC65" s="1678">
        <f t="shared" ref="VCC65" si="15663">(VCC59-VCC61)*$C$64*$C$65</f>
        <v>0</v>
      </c>
      <c r="VCE65" s="1678">
        <f t="shared" ref="VCE65" si="15664">(VCE59-VCE61)*$C$64*$C$65</f>
        <v>0</v>
      </c>
      <c r="VCG65" s="1678">
        <f t="shared" ref="VCG65" si="15665">(VCG59-VCG61)*$C$64*$C$65</f>
        <v>0</v>
      </c>
      <c r="VCI65" s="1678">
        <f t="shared" ref="VCI65" si="15666">(VCI59-VCI61)*$C$64*$C$65</f>
        <v>0</v>
      </c>
      <c r="VCK65" s="1678">
        <f t="shared" ref="VCK65" si="15667">(VCK59-VCK61)*$C$64*$C$65</f>
        <v>0</v>
      </c>
      <c r="VCM65" s="1678">
        <f t="shared" ref="VCM65" si="15668">(VCM59-VCM61)*$C$64*$C$65</f>
        <v>0</v>
      </c>
      <c r="VCO65" s="1678">
        <f t="shared" ref="VCO65" si="15669">(VCO59-VCO61)*$C$64*$C$65</f>
        <v>0</v>
      </c>
      <c r="VCQ65" s="1678">
        <f t="shared" ref="VCQ65" si="15670">(VCQ59-VCQ61)*$C$64*$C$65</f>
        <v>0</v>
      </c>
      <c r="VCS65" s="1678">
        <f t="shared" ref="VCS65" si="15671">(VCS59-VCS61)*$C$64*$C$65</f>
        <v>0</v>
      </c>
      <c r="VCU65" s="1678">
        <f t="shared" ref="VCU65" si="15672">(VCU59-VCU61)*$C$64*$C$65</f>
        <v>0</v>
      </c>
      <c r="VCW65" s="1678">
        <f t="shared" ref="VCW65" si="15673">(VCW59-VCW61)*$C$64*$C$65</f>
        <v>0</v>
      </c>
      <c r="VCY65" s="1678">
        <f t="shared" ref="VCY65" si="15674">(VCY59-VCY61)*$C$64*$C$65</f>
        <v>0</v>
      </c>
      <c r="VDA65" s="1678">
        <f t="shared" ref="VDA65" si="15675">(VDA59-VDA61)*$C$64*$C$65</f>
        <v>0</v>
      </c>
      <c r="VDC65" s="1678">
        <f t="shared" ref="VDC65" si="15676">(VDC59-VDC61)*$C$64*$C$65</f>
        <v>0</v>
      </c>
      <c r="VDE65" s="1678">
        <f t="shared" ref="VDE65" si="15677">(VDE59-VDE61)*$C$64*$C$65</f>
        <v>0</v>
      </c>
      <c r="VDG65" s="1678">
        <f t="shared" ref="VDG65" si="15678">(VDG59-VDG61)*$C$64*$C$65</f>
        <v>0</v>
      </c>
      <c r="VDI65" s="1678">
        <f t="shared" ref="VDI65" si="15679">(VDI59-VDI61)*$C$64*$C$65</f>
        <v>0</v>
      </c>
      <c r="VDK65" s="1678">
        <f t="shared" ref="VDK65" si="15680">(VDK59-VDK61)*$C$64*$C$65</f>
        <v>0</v>
      </c>
      <c r="VDM65" s="1678">
        <f t="shared" ref="VDM65" si="15681">(VDM59-VDM61)*$C$64*$C$65</f>
        <v>0</v>
      </c>
      <c r="VDO65" s="1678">
        <f t="shared" ref="VDO65" si="15682">(VDO59-VDO61)*$C$64*$C$65</f>
        <v>0</v>
      </c>
      <c r="VDQ65" s="1678">
        <f t="shared" ref="VDQ65" si="15683">(VDQ59-VDQ61)*$C$64*$C$65</f>
        <v>0</v>
      </c>
      <c r="VDS65" s="1678">
        <f t="shared" ref="VDS65" si="15684">(VDS59-VDS61)*$C$64*$C$65</f>
        <v>0</v>
      </c>
      <c r="VDU65" s="1678">
        <f t="shared" ref="VDU65" si="15685">(VDU59-VDU61)*$C$64*$C$65</f>
        <v>0</v>
      </c>
      <c r="VDW65" s="1678">
        <f t="shared" ref="VDW65" si="15686">(VDW59-VDW61)*$C$64*$C$65</f>
        <v>0</v>
      </c>
      <c r="VDY65" s="1678">
        <f t="shared" ref="VDY65" si="15687">(VDY59-VDY61)*$C$64*$C$65</f>
        <v>0</v>
      </c>
      <c r="VEA65" s="1678">
        <f t="shared" ref="VEA65" si="15688">(VEA59-VEA61)*$C$64*$C$65</f>
        <v>0</v>
      </c>
      <c r="VEC65" s="1678">
        <f t="shared" ref="VEC65" si="15689">(VEC59-VEC61)*$C$64*$C$65</f>
        <v>0</v>
      </c>
      <c r="VEE65" s="1678">
        <f t="shared" ref="VEE65" si="15690">(VEE59-VEE61)*$C$64*$C$65</f>
        <v>0</v>
      </c>
      <c r="VEG65" s="1678">
        <f t="shared" ref="VEG65" si="15691">(VEG59-VEG61)*$C$64*$C$65</f>
        <v>0</v>
      </c>
      <c r="VEI65" s="1678">
        <f t="shared" ref="VEI65" si="15692">(VEI59-VEI61)*$C$64*$C$65</f>
        <v>0</v>
      </c>
      <c r="VEK65" s="1678">
        <f t="shared" ref="VEK65" si="15693">(VEK59-VEK61)*$C$64*$C$65</f>
        <v>0</v>
      </c>
      <c r="VEM65" s="1678">
        <f t="shared" ref="VEM65" si="15694">(VEM59-VEM61)*$C$64*$C$65</f>
        <v>0</v>
      </c>
      <c r="VEO65" s="1678">
        <f t="shared" ref="VEO65" si="15695">(VEO59-VEO61)*$C$64*$C$65</f>
        <v>0</v>
      </c>
      <c r="VEQ65" s="1678">
        <f t="shared" ref="VEQ65" si="15696">(VEQ59-VEQ61)*$C$64*$C$65</f>
        <v>0</v>
      </c>
      <c r="VES65" s="1678">
        <f t="shared" ref="VES65" si="15697">(VES59-VES61)*$C$64*$C$65</f>
        <v>0</v>
      </c>
      <c r="VEU65" s="1678">
        <f t="shared" ref="VEU65" si="15698">(VEU59-VEU61)*$C$64*$C$65</f>
        <v>0</v>
      </c>
      <c r="VEW65" s="1678">
        <f t="shared" ref="VEW65" si="15699">(VEW59-VEW61)*$C$64*$C$65</f>
        <v>0</v>
      </c>
      <c r="VEY65" s="1678">
        <f t="shared" ref="VEY65" si="15700">(VEY59-VEY61)*$C$64*$C$65</f>
        <v>0</v>
      </c>
      <c r="VFA65" s="1678">
        <f t="shared" ref="VFA65" si="15701">(VFA59-VFA61)*$C$64*$C$65</f>
        <v>0</v>
      </c>
      <c r="VFC65" s="1678">
        <f t="shared" ref="VFC65" si="15702">(VFC59-VFC61)*$C$64*$C$65</f>
        <v>0</v>
      </c>
      <c r="VFE65" s="1678">
        <f t="shared" ref="VFE65" si="15703">(VFE59-VFE61)*$C$64*$C$65</f>
        <v>0</v>
      </c>
      <c r="VFG65" s="1678">
        <f t="shared" ref="VFG65" si="15704">(VFG59-VFG61)*$C$64*$C$65</f>
        <v>0</v>
      </c>
      <c r="VFI65" s="1678">
        <f t="shared" ref="VFI65" si="15705">(VFI59-VFI61)*$C$64*$C$65</f>
        <v>0</v>
      </c>
      <c r="VFK65" s="1678">
        <f t="shared" ref="VFK65" si="15706">(VFK59-VFK61)*$C$64*$C$65</f>
        <v>0</v>
      </c>
      <c r="VFM65" s="1678">
        <f t="shared" ref="VFM65" si="15707">(VFM59-VFM61)*$C$64*$C$65</f>
        <v>0</v>
      </c>
      <c r="VFO65" s="1678">
        <f t="shared" ref="VFO65" si="15708">(VFO59-VFO61)*$C$64*$C$65</f>
        <v>0</v>
      </c>
      <c r="VFQ65" s="1678">
        <f t="shared" ref="VFQ65" si="15709">(VFQ59-VFQ61)*$C$64*$C$65</f>
        <v>0</v>
      </c>
      <c r="VFS65" s="1678">
        <f t="shared" ref="VFS65" si="15710">(VFS59-VFS61)*$C$64*$C$65</f>
        <v>0</v>
      </c>
      <c r="VFU65" s="1678">
        <f t="shared" ref="VFU65" si="15711">(VFU59-VFU61)*$C$64*$C$65</f>
        <v>0</v>
      </c>
      <c r="VFW65" s="1678">
        <f t="shared" ref="VFW65" si="15712">(VFW59-VFW61)*$C$64*$C$65</f>
        <v>0</v>
      </c>
      <c r="VFY65" s="1678">
        <f t="shared" ref="VFY65" si="15713">(VFY59-VFY61)*$C$64*$C$65</f>
        <v>0</v>
      </c>
      <c r="VGA65" s="1678">
        <f t="shared" ref="VGA65" si="15714">(VGA59-VGA61)*$C$64*$C$65</f>
        <v>0</v>
      </c>
      <c r="VGC65" s="1678">
        <f t="shared" ref="VGC65" si="15715">(VGC59-VGC61)*$C$64*$C$65</f>
        <v>0</v>
      </c>
      <c r="VGE65" s="1678">
        <f t="shared" ref="VGE65" si="15716">(VGE59-VGE61)*$C$64*$C$65</f>
        <v>0</v>
      </c>
      <c r="VGG65" s="1678">
        <f t="shared" ref="VGG65" si="15717">(VGG59-VGG61)*$C$64*$C$65</f>
        <v>0</v>
      </c>
      <c r="VGI65" s="1678">
        <f t="shared" ref="VGI65" si="15718">(VGI59-VGI61)*$C$64*$C$65</f>
        <v>0</v>
      </c>
      <c r="VGK65" s="1678">
        <f t="shared" ref="VGK65" si="15719">(VGK59-VGK61)*$C$64*$C$65</f>
        <v>0</v>
      </c>
      <c r="VGM65" s="1678">
        <f t="shared" ref="VGM65" si="15720">(VGM59-VGM61)*$C$64*$C$65</f>
        <v>0</v>
      </c>
      <c r="VGO65" s="1678">
        <f t="shared" ref="VGO65" si="15721">(VGO59-VGO61)*$C$64*$C$65</f>
        <v>0</v>
      </c>
      <c r="VGQ65" s="1678">
        <f t="shared" ref="VGQ65" si="15722">(VGQ59-VGQ61)*$C$64*$C$65</f>
        <v>0</v>
      </c>
      <c r="VGS65" s="1678">
        <f t="shared" ref="VGS65" si="15723">(VGS59-VGS61)*$C$64*$C$65</f>
        <v>0</v>
      </c>
      <c r="VGU65" s="1678">
        <f t="shared" ref="VGU65" si="15724">(VGU59-VGU61)*$C$64*$C$65</f>
        <v>0</v>
      </c>
      <c r="VGW65" s="1678">
        <f t="shared" ref="VGW65" si="15725">(VGW59-VGW61)*$C$64*$C$65</f>
        <v>0</v>
      </c>
      <c r="VGY65" s="1678">
        <f t="shared" ref="VGY65" si="15726">(VGY59-VGY61)*$C$64*$C$65</f>
        <v>0</v>
      </c>
      <c r="VHA65" s="1678">
        <f t="shared" ref="VHA65" si="15727">(VHA59-VHA61)*$C$64*$C$65</f>
        <v>0</v>
      </c>
      <c r="VHC65" s="1678">
        <f t="shared" ref="VHC65" si="15728">(VHC59-VHC61)*$C$64*$C$65</f>
        <v>0</v>
      </c>
      <c r="VHE65" s="1678">
        <f t="shared" ref="VHE65" si="15729">(VHE59-VHE61)*$C$64*$C$65</f>
        <v>0</v>
      </c>
      <c r="VHG65" s="1678">
        <f t="shared" ref="VHG65" si="15730">(VHG59-VHG61)*$C$64*$C$65</f>
        <v>0</v>
      </c>
      <c r="VHI65" s="1678">
        <f t="shared" ref="VHI65" si="15731">(VHI59-VHI61)*$C$64*$C$65</f>
        <v>0</v>
      </c>
      <c r="VHK65" s="1678">
        <f t="shared" ref="VHK65" si="15732">(VHK59-VHK61)*$C$64*$C$65</f>
        <v>0</v>
      </c>
      <c r="VHM65" s="1678">
        <f t="shared" ref="VHM65" si="15733">(VHM59-VHM61)*$C$64*$C$65</f>
        <v>0</v>
      </c>
      <c r="VHO65" s="1678">
        <f t="shared" ref="VHO65" si="15734">(VHO59-VHO61)*$C$64*$C$65</f>
        <v>0</v>
      </c>
      <c r="VHQ65" s="1678">
        <f t="shared" ref="VHQ65" si="15735">(VHQ59-VHQ61)*$C$64*$C$65</f>
        <v>0</v>
      </c>
      <c r="VHS65" s="1678">
        <f t="shared" ref="VHS65" si="15736">(VHS59-VHS61)*$C$64*$C$65</f>
        <v>0</v>
      </c>
      <c r="VHU65" s="1678">
        <f t="shared" ref="VHU65" si="15737">(VHU59-VHU61)*$C$64*$C$65</f>
        <v>0</v>
      </c>
      <c r="VHW65" s="1678">
        <f t="shared" ref="VHW65" si="15738">(VHW59-VHW61)*$C$64*$C$65</f>
        <v>0</v>
      </c>
      <c r="VHY65" s="1678">
        <f t="shared" ref="VHY65" si="15739">(VHY59-VHY61)*$C$64*$C$65</f>
        <v>0</v>
      </c>
      <c r="VIA65" s="1678">
        <f t="shared" ref="VIA65" si="15740">(VIA59-VIA61)*$C$64*$C$65</f>
        <v>0</v>
      </c>
      <c r="VIC65" s="1678">
        <f t="shared" ref="VIC65" si="15741">(VIC59-VIC61)*$C$64*$C$65</f>
        <v>0</v>
      </c>
      <c r="VIE65" s="1678">
        <f t="shared" ref="VIE65" si="15742">(VIE59-VIE61)*$C$64*$C$65</f>
        <v>0</v>
      </c>
      <c r="VIG65" s="1678">
        <f t="shared" ref="VIG65" si="15743">(VIG59-VIG61)*$C$64*$C$65</f>
        <v>0</v>
      </c>
      <c r="VII65" s="1678">
        <f t="shared" ref="VII65" si="15744">(VII59-VII61)*$C$64*$C$65</f>
        <v>0</v>
      </c>
      <c r="VIK65" s="1678">
        <f t="shared" ref="VIK65" si="15745">(VIK59-VIK61)*$C$64*$C$65</f>
        <v>0</v>
      </c>
      <c r="VIM65" s="1678">
        <f t="shared" ref="VIM65" si="15746">(VIM59-VIM61)*$C$64*$C$65</f>
        <v>0</v>
      </c>
      <c r="VIO65" s="1678">
        <f t="shared" ref="VIO65" si="15747">(VIO59-VIO61)*$C$64*$C$65</f>
        <v>0</v>
      </c>
      <c r="VIQ65" s="1678">
        <f t="shared" ref="VIQ65" si="15748">(VIQ59-VIQ61)*$C$64*$C$65</f>
        <v>0</v>
      </c>
      <c r="VIS65" s="1678">
        <f t="shared" ref="VIS65" si="15749">(VIS59-VIS61)*$C$64*$C$65</f>
        <v>0</v>
      </c>
      <c r="VIU65" s="1678">
        <f t="shared" ref="VIU65" si="15750">(VIU59-VIU61)*$C$64*$C$65</f>
        <v>0</v>
      </c>
      <c r="VIW65" s="1678">
        <f t="shared" ref="VIW65" si="15751">(VIW59-VIW61)*$C$64*$C$65</f>
        <v>0</v>
      </c>
      <c r="VIY65" s="1678">
        <f t="shared" ref="VIY65" si="15752">(VIY59-VIY61)*$C$64*$C$65</f>
        <v>0</v>
      </c>
      <c r="VJA65" s="1678">
        <f t="shared" ref="VJA65" si="15753">(VJA59-VJA61)*$C$64*$C$65</f>
        <v>0</v>
      </c>
      <c r="VJC65" s="1678">
        <f t="shared" ref="VJC65" si="15754">(VJC59-VJC61)*$C$64*$C$65</f>
        <v>0</v>
      </c>
      <c r="VJE65" s="1678">
        <f t="shared" ref="VJE65" si="15755">(VJE59-VJE61)*$C$64*$C$65</f>
        <v>0</v>
      </c>
      <c r="VJG65" s="1678">
        <f t="shared" ref="VJG65" si="15756">(VJG59-VJG61)*$C$64*$C$65</f>
        <v>0</v>
      </c>
      <c r="VJI65" s="1678">
        <f t="shared" ref="VJI65" si="15757">(VJI59-VJI61)*$C$64*$C$65</f>
        <v>0</v>
      </c>
      <c r="VJK65" s="1678">
        <f t="shared" ref="VJK65" si="15758">(VJK59-VJK61)*$C$64*$C$65</f>
        <v>0</v>
      </c>
      <c r="VJM65" s="1678">
        <f t="shared" ref="VJM65" si="15759">(VJM59-VJM61)*$C$64*$C$65</f>
        <v>0</v>
      </c>
      <c r="VJO65" s="1678">
        <f t="shared" ref="VJO65" si="15760">(VJO59-VJO61)*$C$64*$C$65</f>
        <v>0</v>
      </c>
      <c r="VJQ65" s="1678">
        <f t="shared" ref="VJQ65" si="15761">(VJQ59-VJQ61)*$C$64*$C$65</f>
        <v>0</v>
      </c>
      <c r="VJS65" s="1678">
        <f t="shared" ref="VJS65" si="15762">(VJS59-VJS61)*$C$64*$C$65</f>
        <v>0</v>
      </c>
      <c r="VJU65" s="1678">
        <f t="shared" ref="VJU65" si="15763">(VJU59-VJU61)*$C$64*$C$65</f>
        <v>0</v>
      </c>
      <c r="VJW65" s="1678">
        <f t="shared" ref="VJW65" si="15764">(VJW59-VJW61)*$C$64*$C$65</f>
        <v>0</v>
      </c>
      <c r="VJY65" s="1678">
        <f t="shared" ref="VJY65" si="15765">(VJY59-VJY61)*$C$64*$C$65</f>
        <v>0</v>
      </c>
      <c r="VKA65" s="1678">
        <f t="shared" ref="VKA65" si="15766">(VKA59-VKA61)*$C$64*$C$65</f>
        <v>0</v>
      </c>
      <c r="VKC65" s="1678">
        <f t="shared" ref="VKC65" si="15767">(VKC59-VKC61)*$C$64*$C$65</f>
        <v>0</v>
      </c>
      <c r="VKE65" s="1678">
        <f t="shared" ref="VKE65" si="15768">(VKE59-VKE61)*$C$64*$C$65</f>
        <v>0</v>
      </c>
      <c r="VKG65" s="1678">
        <f t="shared" ref="VKG65" si="15769">(VKG59-VKG61)*$C$64*$C$65</f>
        <v>0</v>
      </c>
      <c r="VKI65" s="1678">
        <f t="shared" ref="VKI65" si="15770">(VKI59-VKI61)*$C$64*$C$65</f>
        <v>0</v>
      </c>
      <c r="VKK65" s="1678">
        <f t="shared" ref="VKK65" si="15771">(VKK59-VKK61)*$C$64*$C$65</f>
        <v>0</v>
      </c>
      <c r="VKM65" s="1678">
        <f t="shared" ref="VKM65" si="15772">(VKM59-VKM61)*$C$64*$C$65</f>
        <v>0</v>
      </c>
      <c r="VKO65" s="1678">
        <f t="shared" ref="VKO65" si="15773">(VKO59-VKO61)*$C$64*$C$65</f>
        <v>0</v>
      </c>
      <c r="VKQ65" s="1678">
        <f t="shared" ref="VKQ65" si="15774">(VKQ59-VKQ61)*$C$64*$C$65</f>
        <v>0</v>
      </c>
      <c r="VKS65" s="1678">
        <f t="shared" ref="VKS65" si="15775">(VKS59-VKS61)*$C$64*$C$65</f>
        <v>0</v>
      </c>
      <c r="VKU65" s="1678">
        <f t="shared" ref="VKU65" si="15776">(VKU59-VKU61)*$C$64*$C$65</f>
        <v>0</v>
      </c>
      <c r="VKW65" s="1678">
        <f t="shared" ref="VKW65" si="15777">(VKW59-VKW61)*$C$64*$C$65</f>
        <v>0</v>
      </c>
      <c r="VKY65" s="1678">
        <f t="shared" ref="VKY65" si="15778">(VKY59-VKY61)*$C$64*$C$65</f>
        <v>0</v>
      </c>
      <c r="VLA65" s="1678">
        <f t="shared" ref="VLA65" si="15779">(VLA59-VLA61)*$C$64*$C$65</f>
        <v>0</v>
      </c>
      <c r="VLC65" s="1678">
        <f t="shared" ref="VLC65" si="15780">(VLC59-VLC61)*$C$64*$C$65</f>
        <v>0</v>
      </c>
      <c r="VLE65" s="1678">
        <f t="shared" ref="VLE65" si="15781">(VLE59-VLE61)*$C$64*$C$65</f>
        <v>0</v>
      </c>
      <c r="VLG65" s="1678">
        <f t="shared" ref="VLG65" si="15782">(VLG59-VLG61)*$C$64*$C$65</f>
        <v>0</v>
      </c>
      <c r="VLI65" s="1678">
        <f t="shared" ref="VLI65" si="15783">(VLI59-VLI61)*$C$64*$C$65</f>
        <v>0</v>
      </c>
      <c r="VLK65" s="1678">
        <f t="shared" ref="VLK65" si="15784">(VLK59-VLK61)*$C$64*$C$65</f>
        <v>0</v>
      </c>
      <c r="VLM65" s="1678">
        <f t="shared" ref="VLM65" si="15785">(VLM59-VLM61)*$C$64*$C$65</f>
        <v>0</v>
      </c>
      <c r="VLO65" s="1678">
        <f t="shared" ref="VLO65" si="15786">(VLO59-VLO61)*$C$64*$C$65</f>
        <v>0</v>
      </c>
      <c r="VLQ65" s="1678">
        <f t="shared" ref="VLQ65" si="15787">(VLQ59-VLQ61)*$C$64*$C$65</f>
        <v>0</v>
      </c>
      <c r="VLS65" s="1678">
        <f t="shared" ref="VLS65" si="15788">(VLS59-VLS61)*$C$64*$C$65</f>
        <v>0</v>
      </c>
      <c r="VLU65" s="1678">
        <f t="shared" ref="VLU65" si="15789">(VLU59-VLU61)*$C$64*$C$65</f>
        <v>0</v>
      </c>
      <c r="VLW65" s="1678">
        <f t="shared" ref="VLW65" si="15790">(VLW59-VLW61)*$C$64*$C$65</f>
        <v>0</v>
      </c>
      <c r="VLY65" s="1678">
        <f t="shared" ref="VLY65" si="15791">(VLY59-VLY61)*$C$64*$C$65</f>
        <v>0</v>
      </c>
      <c r="VMA65" s="1678">
        <f t="shared" ref="VMA65" si="15792">(VMA59-VMA61)*$C$64*$C$65</f>
        <v>0</v>
      </c>
      <c r="VMC65" s="1678">
        <f t="shared" ref="VMC65" si="15793">(VMC59-VMC61)*$C$64*$C$65</f>
        <v>0</v>
      </c>
      <c r="VME65" s="1678">
        <f t="shared" ref="VME65" si="15794">(VME59-VME61)*$C$64*$C$65</f>
        <v>0</v>
      </c>
      <c r="VMG65" s="1678">
        <f t="shared" ref="VMG65" si="15795">(VMG59-VMG61)*$C$64*$C$65</f>
        <v>0</v>
      </c>
      <c r="VMI65" s="1678">
        <f t="shared" ref="VMI65" si="15796">(VMI59-VMI61)*$C$64*$C$65</f>
        <v>0</v>
      </c>
      <c r="VMK65" s="1678">
        <f t="shared" ref="VMK65" si="15797">(VMK59-VMK61)*$C$64*$C$65</f>
        <v>0</v>
      </c>
      <c r="VMM65" s="1678">
        <f t="shared" ref="VMM65" si="15798">(VMM59-VMM61)*$C$64*$C$65</f>
        <v>0</v>
      </c>
      <c r="VMO65" s="1678">
        <f t="shared" ref="VMO65" si="15799">(VMO59-VMO61)*$C$64*$C$65</f>
        <v>0</v>
      </c>
      <c r="VMQ65" s="1678">
        <f t="shared" ref="VMQ65" si="15800">(VMQ59-VMQ61)*$C$64*$C$65</f>
        <v>0</v>
      </c>
      <c r="VMS65" s="1678">
        <f t="shared" ref="VMS65" si="15801">(VMS59-VMS61)*$C$64*$C$65</f>
        <v>0</v>
      </c>
      <c r="VMU65" s="1678">
        <f t="shared" ref="VMU65" si="15802">(VMU59-VMU61)*$C$64*$C$65</f>
        <v>0</v>
      </c>
      <c r="VMW65" s="1678">
        <f t="shared" ref="VMW65" si="15803">(VMW59-VMW61)*$C$64*$C$65</f>
        <v>0</v>
      </c>
      <c r="VMY65" s="1678">
        <f t="shared" ref="VMY65" si="15804">(VMY59-VMY61)*$C$64*$C$65</f>
        <v>0</v>
      </c>
      <c r="VNA65" s="1678">
        <f t="shared" ref="VNA65" si="15805">(VNA59-VNA61)*$C$64*$C$65</f>
        <v>0</v>
      </c>
      <c r="VNC65" s="1678">
        <f t="shared" ref="VNC65" si="15806">(VNC59-VNC61)*$C$64*$C$65</f>
        <v>0</v>
      </c>
      <c r="VNE65" s="1678">
        <f t="shared" ref="VNE65" si="15807">(VNE59-VNE61)*$C$64*$C$65</f>
        <v>0</v>
      </c>
      <c r="VNG65" s="1678">
        <f t="shared" ref="VNG65" si="15808">(VNG59-VNG61)*$C$64*$C$65</f>
        <v>0</v>
      </c>
      <c r="VNI65" s="1678">
        <f t="shared" ref="VNI65" si="15809">(VNI59-VNI61)*$C$64*$C$65</f>
        <v>0</v>
      </c>
      <c r="VNK65" s="1678">
        <f t="shared" ref="VNK65" si="15810">(VNK59-VNK61)*$C$64*$C$65</f>
        <v>0</v>
      </c>
      <c r="VNM65" s="1678">
        <f t="shared" ref="VNM65" si="15811">(VNM59-VNM61)*$C$64*$C$65</f>
        <v>0</v>
      </c>
      <c r="VNO65" s="1678">
        <f t="shared" ref="VNO65" si="15812">(VNO59-VNO61)*$C$64*$C$65</f>
        <v>0</v>
      </c>
      <c r="VNQ65" s="1678">
        <f t="shared" ref="VNQ65" si="15813">(VNQ59-VNQ61)*$C$64*$C$65</f>
        <v>0</v>
      </c>
      <c r="VNS65" s="1678">
        <f t="shared" ref="VNS65" si="15814">(VNS59-VNS61)*$C$64*$C$65</f>
        <v>0</v>
      </c>
      <c r="VNU65" s="1678">
        <f t="shared" ref="VNU65" si="15815">(VNU59-VNU61)*$C$64*$C$65</f>
        <v>0</v>
      </c>
      <c r="VNW65" s="1678">
        <f t="shared" ref="VNW65" si="15816">(VNW59-VNW61)*$C$64*$C$65</f>
        <v>0</v>
      </c>
      <c r="VNY65" s="1678">
        <f t="shared" ref="VNY65" si="15817">(VNY59-VNY61)*$C$64*$C$65</f>
        <v>0</v>
      </c>
      <c r="VOA65" s="1678">
        <f t="shared" ref="VOA65" si="15818">(VOA59-VOA61)*$C$64*$C$65</f>
        <v>0</v>
      </c>
      <c r="VOC65" s="1678">
        <f t="shared" ref="VOC65" si="15819">(VOC59-VOC61)*$C$64*$C$65</f>
        <v>0</v>
      </c>
      <c r="VOE65" s="1678">
        <f t="shared" ref="VOE65" si="15820">(VOE59-VOE61)*$C$64*$C$65</f>
        <v>0</v>
      </c>
      <c r="VOG65" s="1678">
        <f t="shared" ref="VOG65" si="15821">(VOG59-VOG61)*$C$64*$C$65</f>
        <v>0</v>
      </c>
      <c r="VOI65" s="1678">
        <f t="shared" ref="VOI65" si="15822">(VOI59-VOI61)*$C$64*$C$65</f>
        <v>0</v>
      </c>
      <c r="VOK65" s="1678">
        <f t="shared" ref="VOK65" si="15823">(VOK59-VOK61)*$C$64*$C$65</f>
        <v>0</v>
      </c>
      <c r="VOM65" s="1678">
        <f t="shared" ref="VOM65" si="15824">(VOM59-VOM61)*$C$64*$C$65</f>
        <v>0</v>
      </c>
      <c r="VOO65" s="1678">
        <f t="shared" ref="VOO65" si="15825">(VOO59-VOO61)*$C$64*$C$65</f>
        <v>0</v>
      </c>
      <c r="VOQ65" s="1678">
        <f t="shared" ref="VOQ65" si="15826">(VOQ59-VOQ61)*$C$64*$C$65</f>
        <v>0</v>
      </c>
      <c r="VOS65" s="1678">
        <f t="shared" ref="VOS65" si="15827">(VOS59-VOS61)*$C$64*$C$65</f>
        <v>0</v>
      </c>
      <c r="VOU65" s="1678">
        <f t="shared" ref="VOU65" si="15828">(VOU59-VOU61)*$C$64*$C$65</f>
        <v>0</v>
      </c>
      <c r="VOW65" s="1678">
        <f t="shared" ref="VOW65" si="15829">(VOW59-VOW61)*$C$64*$C$65</f>
        <v>0</v>
      </c>
      <c r="VOY65" s="1678">
        <f t="shared" ref="VOY65" si="15830">(VOY59-VOY61)*$C$64*$C$65</f>
        <v>0</v>
      </c>
      <c r="VPA65" s="1678">
        <f t="shared" ref="VPA65" si="15831">(VPA59-VPA61)*$C$64*$C$65</f>
        <v>0</v>
      </c>
      <c r="VPC65" s="1678">
        <f t="shared" ref="VPC65" si="15832">(VPC59-VPC61)*$C$64*$C$65</f>
        <v>0</v>
      </c>
      <c r="VPE65" s="1678">
        <f t="shared" ref="VPE65" si="15833">(VPE59-VPE61)*$C$64*$C$65</f>
        <v>0</v>
      </c>
      <c r="VPG65" s="1678">
        <f t="shared" ref="VPG65" si="15834">(VPG59-VPG61)*$C$64*$C$65</f>
        <v>0</v>
      </c>
      <c r="VPI65" s="1678">
        <f t="shared" ref="VPI65" si="15835">(VPI59-VPI61)*$C$64*$C$65</f>
        <v>0</v>
      </c>
      <c r="VPK65" s="1678">
        <f t="shared" ref="VPK65" si="15836">(VPK59-VPK61)*$C$64*$C$65</f>
        <v>0</v>
      </c>
      <c r="VPM65" s="1678">
        <f t="shared" ref="VPM65" si="15837">(VPM59-VPM61)*$C$64*$C$65</f>
        <v>0</v>
      </c>
      <c r="VPO65" s="1678">
        <f t="shared" ref="VPO65" si="15838">(VPO59-VPO61)*$C$64*$C$65</f>
        <v>0</v>
      </c>
      <c r="VPQ65" s="1678">
        <f t="shared" ref="VPQ65" si="15839">(VPQ59-VPQ61)*$C$64*$C$65</f>
        <v>0</v>
      </c>
      <c r="VPS65" s="1678">
        <f t="shared" ref="VPS65" si="15840">(VPS59-VPS61)*$C$64*$C$65</f>
        <v>0</v>
      </c>
      <c r="VPU65" s="1678">
        <f t="shared" ref="VPU65" si="15841">(VPU59-VPU61)*$C$64*$C$65</f>
        <v>0</v>
      </c>
      <c r="VPW65" s="1678">
        <f t="shared" ref="VPW65" si="15842">(VPW59-VPW61)*$C$64*$C$65</f>
        <v>0</v>
      </c>
      <c r="VPY65" s="1678">
        <f t="shared" ref="VPY65" si="15843">(VPY59-VPY61)*$C$64*$C$65</f>
        <v>0</v>
      </c>
      <c r="VQA65" s="1678">
        <f t="shared" ref="VQA65" si="15844">(VQA59-VQA61)*$C$64*$C$65</f>
        <v>0</v>
      </c>
      <c r="VQC65" s="1678">
        <f t="shared" ref="VQC65" si="15845">(VQC59-VQC61)*$C$64*$C$65</f>
        <v>0</v>
      </c>
      <c r="VQE65" s="1678">
        <f t="shared" ref="VQE65" si="15846">(VQE59-VQE61)*$C$64*$C$65</f>
        <v>0</v>
      </c>
      <c r="VQG65" s="1678">
        <f t="shared" ref="VQG65" si="15847">(VQG59-VQG61)*$C$64*$C$65</f>
        <v>0</v>
      </c>
      <c r="VQI65" s="1678">
        <f t="shared" ref="VQI65" si="15848">(VQI59-VQI61)*$C$64*$C$65</f>
        <v>0</v>
      </c>
      <c r="VQK65" s="1678">
        <f t="shared" ref="VQK65" si="15849">(VQK59-VQK61)*$C$64*$C$65</f>
        <v>0</v>
      </c>
      <c r="VQM65" s="1678">
        <f t="shared" ref="VQM65" si="15850">(VQM59-VQM61)*$C$64*$C$65</f>
        <v>0</v>
      </c>
      <c r="VQO65" s="1678">
        <f t="shared" ref="VQO65" si="15851">(VQO59-VQO61)*$C$64*$C$65</f>
        <v>0</v>
      </c>
      <c r="VQQ65" s="1678">
        <f t="shared" ref="VQQ65" si="15852">(VQQ59-VQQ61)*$C$64*$C$65</f>
        <v>0</v>
      </c>
      <c r="VQS65" s="1678">
        <f t="shared" ref="VQS65" si="15853">(VQS59-VQS61)*$C$64*$C$65</f>
        <v>0</v>
      </c>
      <c r="VQU65" s="1678">
        <f t="shared" ref="VQU65" si="15854">(VQU59-VQU61)*$C$64*$C$65</f>
        <v>0</v>
      </c>
      <c r="VQW65" s="1678">
        <f t="shared" ref="VQW65" si="15855">(VQW59-VQW61)*$C$64*$C$65</f>
        <v>0</v>
      </c>
      <c r="VQY65" s="1678">
        <f t="shared" ref="VQY65" si="15856">(VQY59-VQY61)*$C$64*$C$65</f>
        <v>0</v>
      </c>
      <c r="VRA65" s="1678">
        <f t="shared" ref="VRA65" si="15857">(VRA59-VRA61)*$C$64*$C$65</f>
        <v>0</v>
      </c>
      <c r="VRC65" s="1678">
        <f t="shared" ref="VRC65" si="15858">(VRC59-VRC61)*$C$64*$C$65</f>
        <v>0</v>
      </c>
      <c r="VRE65" s="1678">
        <f t="shared" ref="VRE65" si="15859">(VRE59-VRE61)*$C$64*$C$65</f>
        <v>0</v>
      </c>
      <c r="VRG65" s="1678">
        <f t="shared" ref="VRG65" si="15860">(VRG59-VRG61)*$C$64*$C$65</f>
        <v>0</v>
      </c>
      <c r="VRI65" s="1678">
        <f t="shared" ref="VRI65" si="15861">(VRI59-VRI61)*$C$64*$C$65</f>
        <v>0</v>
      </c>
      <c r="VRK65" s="1678">
        <f t="shared" ref="VRK65" si="15862">(VRK59-VRK61)*$C$64*$C$65</f>
        <v>0</v>
      </c>
      <c r="VRM65" s="1678">
        <f t="shared" ref="VRM65" si="15863">(VRM59-VRM61)*$C$64*$C$65</f>
        <v>0</v>
      </c>
      <c r="VRO65" s="1678">
        <f t="shared" ref="VRO65" si="15864">(VRO59-VRO61)*$C$64*$C$65</f>
        <v>0</v>
      </c>
      <c r="VRQ65" s="1678">
        <f t="shared" ref="VRQ65" si="15865">(VRQ59-VRQ61)*$C$64*$C$65</f>
        <v>0</v>
      </c>
      <c r="VRS65" s="1678">
        <f t="shared" ref="VRS65" si="15866">(VRS59-VRS61)*$C$64*$C$65</f>
        <v>0</v>
      </c>
      <c r="VRU65" s="1678">
        <f t="shared" ref="VRU65" si="15867">(VRU59-VRU61)*$C$64*$C$65</f>
        <v>0</v>
      </c>
      <c r="VRW65" s="1678">
        <f t="shared" ref="VRW65" si="15868">(VRW59-VRW61)*$C$64*$C$65</f>
        <v>0</v>
      </c>
      <c r="VRY65" s="1678">
        <f t="shared" ref="VRY65" si="15869">(VRY59-VRY61)*$C$64*$C$65</f>
        <v>0</v>
      </c>
      <c r="VSA65" s="1678">
        <f t="shared" ref="VSA65" si="15870">(VSA59-VSA61)*$C$64*$C$65</f>
        <v>0</v>
      </c>
      <c r="VSC65" s="1678">
        <f t="shared" ref="VSC65" si="15871">(VSC59-VSC61)*$C$64*$C$65</f>
        <v>0</v>
      </c>
      <c r="VSE65" s="1678">
        <f t="shared" ref="VSE65" si="15872">(VSE59-VSE61)*$C$64*$C$65</f>
        <v>0</v>
      </c>
      <c r="VSG65" s="1678">
        <f t="shared" ref="VSG65" si="15873">(VSG59-VSG61)*$C$64*$C$65</f>
        <v>0</v>
      </c>
      <c r="VSI65" s="1678">
        <f t="shared" ref="VSI65" si="15874">(VSI59-VSI61)*$C$64*$C$65</f>
        <v>0</v>
      </c>
      <c r="VSK65" s="1678">
        <f t="shared" ref="VSK65" si="15875">(VSK59-VSK61)*$C$64*$C$65</f>
        <v>0</v>
      </c>
      <c r="VSM65" s="1678">
        <f t="shared" ref="VSM65" si="15876">(VSM59-VSM61)*$C$64*$C$65</f>
        <v>0</v>
      </c>
      <c r="VSO65" s="1678">
        <f t="shared" ref="VSO65" si="15877">(VSO59-VSO61)*$C$64*$C$65</f>
        <v>0</v>
      </c>
      <c r="VSQ65" s="1678">
        <f t="shared" ref="VSQ65" si="15878">(VSQ59-VSQ61)*$C$64*$C$65</f>
        <v>0</v>
      </c>
      <c r="VSS65" s="1678">
        <f t="shared" ref="VSS65" si="15879">(VSS59-VSS61)*$C$64*$C$65</f>
        <v>0</v>
      </c>
      <c r="VSU65" s="1678">
        <f t="shared" ref="VSU65" si="15880">(VSU59-VSU61)*$C$64*$C$65</f>
        <v>0</v>
      </c>
      <c r="VSW65" s="1678">
        <f t="shared" ref="VSW65" si="15881">(VSW59-VSW61)*$C$64*$C$65</f>
        <v>0</v>
      </c>
      <c r="VSY65" s="1678">
        <f t="shared" ref="VSY65" si="15882">(VSY59-VSY61)*$C$64*$C$65</f>
        <v>0</v>
      </c>
      <c r="VTA65" s="1678">
        <f t="shared" ref="VTA65" si="15883">(VTA59-VTA61)*$C$64*$C$65</f>
        <v>0</v>
      </c>
      <c r="VTC65" s="1678">
        <f t="shared" ref="VTC65" si="15884">(VTC59-VTC61)*$C$64*$C$65</f>
        <v>0</v>
      </c>
      <c r="VTE65" s="1678">
        <f t="shared" ref="VTE65" si="15885">(VTE59-VTE61)*$C$64*$C$65</f>
        <v>0</v>
      </c>
      <c r="VTG65" s="1678">
        <f t="shared" ref="VTG65" si="15886">(VTG59-VTG61)*$C$64*$C$65</f>
        <v>0</v>
      </c>
      <c r="VTI65" s="1678">
        <f t="shared" ref="VTI65" si="15887">(VTI59-VTI61)*$C$64*$C$65</f>
        <v>0</v>
      </c>
      <c r="VTK65" s="1678">
        <f t="shared" ref="VTK65" si="15888">(VTK59-VTK61)*$C$64*$C$65</f>
        <v>0</v>
      </c>
      <c r="VTM65" s="1678">
        <f t="shared" ref="VTM65" si="15889">(VTM59-VTM61)*$C$64*$C$65</f>
        <v>0</v>
      </c>
      <c r="VTO65" s="1678">
        <f t="shared" ref="VTO65" si="15890">(VTO59-VTO61)*$C$64*$C$65</f>
        <v>0</v>
      </c>
      <c r="VTQ65" s="1678">
        <f t="shared" ref="VTQ65" si="15891">(VTQ59-VTQ61)*$C$64*$C$65</f>
        <v>0</v>
      </c>
      <c r="VTS65" s="1678">
        <f t="shared" ref="VTS65" si="15892">(VTS59-VTS61)*$C$64*$C$65</f>
        <v>0</v>
      </c>
      <c r="VTU65" s="1678">
        <f t="shared" ref="VTU65" si="15893">(VTU59-VTU61)*$C$64*$C$65</f>
        <v>0</v>
      </c>
      <c r="VTW65" s="1678">
        <f t="shared" ref="VTW65" si="15894">(VTW59-VTW61)*$C$64*$C$65</f>
        <v>0</v>
      </c>
      <c r="VTY65" s="1678">
        <f t="shared" ref="VTY65" si="15895">(VTY59-VTY61)*$C$64*$C$65</f>
        <v>0</v>
      </c>
      <c r="VUA65" s="1678">
        <f t="shared" ref="VUA65" si="15896">(VUA59-VUA61)*$C$64*$C$65</f>
        <v>0</v>
      </c>
      <c r="VUC65" s="1678">
        <f t="shared" ref="VUC65" si="15897">(VUC59-VUC61)*$C$64*$C$65</f>
        <v>0</v>
      </c>
      <c r="VUE65" s="1678">
        <f t="shared" ref="VUE65" si="15898">(VUE59-VUE61)*$C$64*$C$65</f>
        <v>0</v>
      </c>
      <c r="VUG65" s="1678">
        <f t="shared" ref="VUG65" si="15899">(VUG59-VUG61)*$C$64*$C$65</f>
        <v>0</v>
      </c>
      <c r="VUI65" s="1678">
        <f t="shared" ref="VUI65" si="15900">(VUI59-VUI61)*$C$64*$C$65</f>
        <v>0</v>
      </c>
      <c r="VUK65" s="1678">
        <f t="shared" ref="VUK65" si="15901">(VUK59-VUK61)*$C$64*$C$65</f>
        <v>0</v>
      </c>
      <c r="VUM65" s="1678">
        <f t="shared" ref="VUM65" si="15902">(VUM59-VUM61)*$C$64*$C$65</f>
        <v>0</v>
      </c>
      <c r="VUO65" s="1678">
        <f t="shared" ref="VUO65" si="15903">(VUO59-VUO61)*$C$64*$C$65</f>
        <v>0</v>
      </c>
      <c r="VUQ65" s="1678">
        <f t="shared" ref="VUQ65" si="15904">(VUQ59-VUQ61)*$C$64*$C$65</f>
        <v>0</v>
      </c>
      <c r="VUS65" s="1678">
        <f t="shared" ref="VUS65" si="15905">(VUS59-VUS61)*$C$64*$C$65</f>
        <v>0</v>
      </c>
      <c r="VUU65" s="1678">
        <f t="shared" ref="VUU65" si="15906">(VUU59-VUU61)*$C$64*$C$65</f>
        <v>0</v>
      </c>
      <c r="VUW65" s="1678">
        <f t="shared" ref="VUW65" si="15907">(VUW59-VUW61)*$C$64*$C$65</f>
        <v>0</v>
      </c>
      <c r="VUY65" s="1678">
        <f t="shared" ref="VUY65" si="15908">(VUY59-VUY61)*$C$64*$C$65</f>
        <v>0</v>
      </c>
      <c r="VVA65" s="1678">
        <f t="shared" ref="VVA65" si="15909">(VVA59-VVA61)*$C$64*$C$65</f>
        <v>0</v>
      </c>
      <c r="VVC65" s="1678">
        <f t="shared" ref="VVC65" si="15910">(VVC59-VVC61)*$C$64*$C$65</f>
        <v>0</v>
      </c>
      <c r="VVE65" s="1678">
        <f t="shared" ref="VVE65" si="15911">(VVE59-VVE61)*$C$64*$C$65</f>
        <v>0</v>
      </c>
      <c r="VVG65" s="1678">
        <f t="shared" ref="VVG65" si="15912">(VVG59-VVG61)*$C$64*$C$65</f>
        <v>0</v>
      </c>
      <c r="VVI65" s="1678">
        <f t="shared" ref="VVI65" si="15913">(VVI59-VVI61)*$C$64*$C$65</f>
        <v>0</v>
      </c>
      <c r="VVK65" s="1678">
        <f t="shared" ref="VVK65" si="15914">(VVK59-VVK61)*$C$64*$C$65</f>
        <v>0</v>
      </c>
      <c r="VVM65" s="1678">
        <f t="shared" ref="VVM65" si="15915">(VVM59-VVM61)*$C$64*$C$65</f>
        <v>0</v>
      </c>
      <c r="VVO65" s="1678">
        <f t="shared" ref="VVO65" si="15916">(VVO59-VVO61)*$C$64*$C$65</f>
        <v>0</v>
      </c>
      <c r="VVQ65" s="1678">
        <f t="shared" ref="VVQ65" si="15917">(VVQ59-VVQ61)*$C$64*$C$65</f>
        <v>0</v>
      </c>
      <c r="VVS65" s="1678">
        <f t="shared" ref="VVS65" si="15918">(VVS59-VVS61)*$C$64*$C$65</f>
        <v>0</v>
      </c>
      <c r="VVU65" s="1678">
        <f t="shared" ref="VVU65" si="15919">(VVU59-VVU61)*$C$64*$C$65</f>
        <v>0</v>
      </c>
      <c r="VVW65" s="1678">
        <f t="shared" ref="VVW65" si="15920">(VVW59-VVW61)*$C$64*$C$65</f>
        <v>0</v>
      </c>
      <c r="VVY65" s="1678">
        <f t="shared" ref="VVY65" si="15921">(VVY59-VVY61)*$C$64*$C$65</f>
        <v>0</v>
      </c>
      <c r="VWA65" s="1678">
        <f t="shared" ref="VWA65" si="15922">(VWA59-VWA61)*$C$64*$C$65</f>
        <v>0</v>
      </c>
      <c r="VWC65" s="1678">
        <f t="shared" ref="VWC65" si="15923">(VWC59-VWC61)*$C$64*$C$65</f>
        <v>0</v>
      </c>
      <c r="VWE65" s="1678">
        <f t="shared" ref="VWE65" si="15924">(VWE59-VWE61)*$C$64*$C$65</f>
        <v>0</v>
      </c>
      <c r="VWG65" s="1678">
        <f t="shared" ref="VWG65" si="15925">(VWG59-VWG61)*$C$64*$C$65</f>
        <v>0</v>
      </c>
      <c r="VWI65" s="1678">
        <f t="shared" ref="VWI65" si="15926">(VWI59-VWI61)*$C$64*$C$65</f>
        <v>0</v>
      </c>
      <c r="VWK65" s="1678">
        <f t="shared" ref="VWK65" si="15927">(VWK59-VWK61)*$C$64*$C$65</f>
        <v>0</v>
      </c>
      <c r="VWM65" s="1678">
        <f t="shared" ref="VWM65" si="15928">(VWM59-VWM61)*$C$64*$C$65</f>
        <v>0</v>
      </c>
      <c r="VWO65" s="1678">
        <f t="shared" ref="VWO65" si="15929">(VWO59-VWO61)*$C$64*$C$65</f>
        <v>0</v>
      </c>
      <c r="VWQ65" s="1678">
        <f t="shared" ref="VWQ65" si="15930">(VWQ59-VWQ61)*$C$64*$C$65</f>
        <v>0</v>
      </c>
      <c r="VWS65" s="1678">
        <f t="shared" ref="VWS65" si="15931">(VWS59-VWS61)*$C$64*$C$65</f>
        <v>0</v>
      </c>
      <c r="VWU65" s="1678">
        <f t="shared" ref="VWU65" si="15932">(VWU59-VWU61)*$C$64*$C$65</f>
        <v>0</v>
      </c>
      <c r="VWW65" s="1678">
        <f t="shared" ref="VWW65" si="15933">(VWW59-VWW61)*$C$64*$C$65</f>
        <v>0</v>
      </c>
      <c r="VWY65" s="1678">
        <f t="shared" ref="VWY65" si="15934">(VWY59-VWY61)*$C$64*$C$65</f>
        <v>0</v>
      </c>
      <c r="VXA65" s="1678">
        <f t="shared" ref="VXA65" si="15935">(VXA59-VXA61)*$C$64*$C$65</f>
        <v>0</v>
      </c>
      <c r="VXC65" s="1678">
        <f t="shared" ref="VXC65" si="15936">(VXC59-VXC61)*$C$64*$C$65</f>
        <v>0</v>
      </c>
      <c r="VXE65" s="1678">
        <f t="shared" ref="VXE65" si="15937">(VXE59-VXE61)*$C$64*$C$65</f>
        <v>0</v>
      </c>
      <c r="VXG65" s="1678">
        <f t="shared" ref="VXG65" si="15938">(VXG59-VXG61)*$C$64*$C$65</f>
        <v>0</v>
      </c>
      <c r="VXI65" s="1678">
        <f t="shared" ref="VXI65" si="15939">(VXI59-VXI61)*$C$64*$C$65</f>
        <v>0</v>
      </c>
      <c r="VXK65" s="1678">
        <f t="shared" ref="VXK65" si="15940">(VXK59-VXK61)*$C$64*$C$65</f>
        <v>0</v>
      </c>
      <c r="VXM65" s="1678">
        <f t="shared" ref="VXM65" si="15941">(VXM59-VXM61)*$C$64*$C$65</f>
        <v>0</v>
      </c>
      <c r="VXO65" s="1678">
        <f t="shared" ref="VXO65" si="15942">(VXO59-VXO61)*$C$64*$C$65</f>
        <v>0</v>
      </c>
      <c r="VXQ65" s="1678">
        <f t="shared" ref="VXQ65" si="15943">(VXQ59-VXQ61)*$C$64*$C$65</f>
        <v>0</v>
      </c>
      <c r="VXS65" s="1678">
        <f t="shared" ref="VXS65" si="15944">(VXS59-VXS61)*$C$64*$C$65</f>
        <v>0</v>
      </c>
      <c r="VXU65" s="1678">
        <f t="shared" ref="VXU65" si="15945">(VXU59-VXU61)*$C$64*$C$65</f>
        <v>0</v>
      </c>
      <c r="VXW65" s="1678">
        <f t="shared" ref="VXW65" si="15946">(VXW59-VXW61)*$C$64*$C$65</f>
        <v>0</v>
      </c>
      <c r="VXY65" s="1678">
        <f t="shared" ref="VXY65" si="15947">(VXY59-VXY61)*$C$64*$C$65</f>
        <v>0</v>
      </c>
      <c r="VYA65" s="1678">
        <f t="shared" ref="VYA65" si="15948">(VYA59-VYA61)*$C$64*$C$65</f>
        <v>0</v>
      </c>
      <c r="VYC65" s="1678">
        <f t="shared" ref="VYC65" si="15949">(VYC59-VYC61)*$C$64*$C$65</f>
        <v>0</v>
      </c>
      <c r="VYE65" s="1678">
        <f t="shared" ref="VYE65" si="15950">(VYE59-VYE61)*$C$64*$C$65</f>
        <v>0</v>
      </c>
      <c r="VYG65" s="1678">
        <f t="shared" ref="VYG65" si="15951">(VYG59-VYG61)*$C$64*$C$65</f>
        <v>0</v>
      </c>
      <c r="VYI65" s="1678">
        <f t="shared" ref="VYI65" si="15952">(VYI59-VYI61)*$C$64*$C$65</f>
        <v>0</v>
      </c>
      <c r="VYK65" s="1678">
        <f t="shared" ref="VYK65" si="15953">(VYK59-VYK61)*$C$64*$C$65</f>
        <v>0</v>
      </c>
      <c r="VYM65" s="1678">
        <f t="shared" ref="VYM65" si="15954">(VYM59-VYM61)*$C$64*$C$65</f>
        <v>0</v>
      </c>
      <c r="VYO65" s="1678">
        <f t="shared" ref="VYO65" si="15955">(VYO59-VYO61)*$C$64*$C$65</f>
        <v>0</v>
      </c>
      <c r="VYQ65" s="1678">
        <f t="shared" ref="VYQ65" si="15956">(VYQ59-VYQ61)*$C$64*$C$65</f>
        <v>0</v>
      </c>
      <c r="VYS65" s="1678">
        <f t="shared" ref="VYS65" si="15957">(VYS59-VYS61)*$C$64*$C$65</f>
        <v>0</v>
      </c>
      <c r="VYU65" s="1678">
        <f t="shared" ref="VYU65" si="15958">(VYU59-VYU61)*$C$64*$C$65</f>
        <v>0</v>
      </c>
      <c r="VYW65" s="1678">
        <f t="shared" ref="VYW65" si="15959">(VYW59-VYW61)*$C$64*$C$65</f>
        <v>0</v>
      </c>
      <c r="VYY65" s="1678">
        <f t="shared" ref="VYY65" si="15960">(VYY59-VYY61)*$C$64*$C$65</f>
        <v>0</v>
      </c>
      <c r="VZA65" s="1678">
        <f t="shared" ref="VZA65" si="15961">(VZA59-VZA61)*$C$64*$C$65</f>
        <v>0</v>
      </c>
      <c r="VZC65" s="1678">
        <f t="shared" ref="VZC65" si="15962">(VZC59-VZC61)*$C$64*$C$65</f>
        <v>0</v>
      </c>
      <c r="VZE65" s="1678">
        <f t="shared" ref="VZE65" si="15963">(VZE59-VZE61)*$C$64*$C$65</f>
        <v>0</v>
      </c>
      <c r="VZG65" s="1678">
        <f t="shared" ref="VZG65" si="15964">(VZG59-VZG61)*$C$64*$C$65</f>
        <v>0</v>
      </c>
      <c r="VZI65" s="1678">
        <f t="shared" ref="VZI65" si="15965">(VZI59-VZI61)*$C$64*$C$65</f>
        <v>0</v>
      </c>
      <c r="VZK65" s="1678">
        <f t="shared" ref="VZK65" si="15966">(VZK59-VZK61)*$C$64*$C$65</f>
        <v>0</v>
      </c>
      <c r="VZM65" s="1678">
        <f t="shared" ref="VZM65" si="15967">(VZM59-VZM61)*$C$64*$C$65</f>
        <v>0</v>
      </c>
      <c r="VZO65" s="1678">
        <f t="shared" ref="VZO65" si="15968">(VZO59-VZO61)*$C$64*$C$65</f>
        <v>0</v>
      </c>
      <c r="VZQ65" s="1678">
        <f t="shared" ref="VZQ65" si="15969">(VZQ59-VZQ61)*$C$64*$C$65</f>
        <v>0</v>
      </c>
      <c r="VZS65" s="1678">
        <f t="shared" ref="VZS65" si="15970">(VZS59-VZS61)*$C$64*$C$65</f>
        <v>0</v>
      </c>
      <c r="VZU65" s="1678">
        <f t="shared" ref="VZU65" si="15971">(VZU59-VZU61)*$C$64*$C$65</f>
        <v>0</v>
      </c>
      <c r="VZW65" s="1678">
        <f t="shared" ref="VZW65" si="15972">(VZW59-VZW61)*$C$64*$C$65</f>
        <v>0</v>
      </c>
      <c r="VZY65" s="1678">
        <f t="shared" ref="VZY65" si="15973">(VZY59-VZY61)*$C$64*$C$65</f>
        <v>0</v>
      </c>
      <c r="WAA65" s="1678">
        <f t="shared" ref="WAA65" si="15974">(WAA59-WAA61)*$C$64*$C$65</f>
        <v>0</v>
      </c>
      <c r="WAC65" s="1678">
        <f t="shared" ref="WAC65" si="15975">(WAC59-WAC61)*$C$64*$C$65</f>
        <v>0</v>
      </c>
      <c r="WAE65" s="1678">
        <f t="shared" ref="WAE65" si="15976">(WAE59-WAE61)*$C$64*$C$65</f>
        <v>0</v>
      </c>
      <c r="WAG65" s="1678">
        <f t="shared" ref="WAG65" si="15977">(WAG59-WAG61)*$C$64*$C$65</f>
        <v>0</v>
      </c>
      <c r="WAI65" s="1678">
        <f t="shared" ref="WAI65" si="15978">(WAI59-WAI61)*$C$64*$C$65</f>
        <v>0</v>
      </c>
      <c r="WAK65" s="1678">
        <f t="shared" ref="WAK65" si="15979">(WAK59-WAK61)*$C$64*$C$65</f>
        <v>0</v>
      </c>
      <c r="WAM65" s="1678">
        <f t="shared" ref="WAM65" si="15980">(WAM59-WAM61)*$C$64*$C$65</f>
        <v>0</v>
      </c>
      <c r="WAO65" s="1678">
        <f t="shared" ref="WAO65" si="15981">(WAO59-WAO61)*$C$64*$C$65</f>
        <v>0</v>
      </c>
      <c r="WAQ65" s="1678">
        <f t="shared" ref="WAQ65" si="15982">(WAQ59-WAQ61)*$C$64*$C$65</f>
        <v>0</v>
      </c>
      <c r="WAS65" s="1678">
        <f t="shared" ref="WAS65" si="15983">(WAS59-WAS61)*$C$64*$C$65</f>
        <v>0</v>
      </c>
      <c r="WAU65" s="1678">
        <f t="shared" ref="WAU65" si="15984">(WAU59-WAU61)*$C$64*$C$65</f>
        <v>0</v>
      </c>
      <c r="WAW65" s="1678">
        <f t="shared" ref="WAW65" si="15985">(WAW59-WAW61)*$C$64*$C$65</f>
        <v>0</v>
      </c>
      <c r="WAY65" s="1678">
        <f t="shared" ref="WAY65" si="15986">(WAY59-WAY61)*$C$64*$C$65</f>
        <v>0</v>
      </c>
      <c r="WBA65" s="1678">
        <f t="shared" ref="WBA65" si="15987">(WBA59-WBA61)*$C$64*$C$65</f>
        <v>0</v>
      </c>
      <c r="WBC65" s="1678">
        <f t="shared" ref="WBC65" si="15988">(WBC59-WBC61)*$C$64*$C$65</f>
        <v>0</v>
      </c>
      <c r="WBE65" s="1678">
        <f t="shared" ref="WBE65" si="15989">(WBE59-WBE61)*$C$64*$C$65</f>
        <v>0</v>
      </c>
      <c r="WBG65" s="1678">
        <f t="shared" ref="WBG65" si="15990">(WBG59-WBG61)*$C$64*$C$65</f>
        <v>0</v>
      </c>
      <c r="WBI65" s="1678">
        <f t="shared" ref="WBI65" si="15991">(WBI59-WBI61)*$C$64*$C$65</f>
        <v>0</v>
      </c>
      <c r="WBK65" s="1678">
        <f t="shared" ref="WBK65" si="15992">(WBK59-WBK61)*$C$64*$C$65</f>
        <v>0</v>
      </c>
      <c r="WBM65" s="1678">
        <f t="shared" ref="WBM65" si="15993">(WBM59-WBM61)*$C$64*$C$65</f>
        <v>0</v>
      </c>
      <c r="WBO65" s="1678">
        <f t="shared" ref="WBO65" si="15994">(WBO59-WBO61)*$C$64*$C$65</f>
        <v>0</v>
      </c>
      <c r="WBQ65" s="1678">
        <f t="shared" ref="WBQ65" si="15995">(WBQ59-WBQ61)*$C$64*$C$65</f>
        <v>0</v>
      </c>
      <c r="WBS65" s="1678">
        <f t="shared" ref="WBS65" si="15996">(WBS59-WBS61)*$C$64*$C$65</f>
        <v>0</v>
      </c>
      <c r="WBU65" s="1678">
        <f t="shared" ref="WBU65" si="15997">(WBU59-WBU61)*$C$64*$C$65</f>
        <v>0</v>
      </c>
      <c r="WBW65" s="1678">
        <f t="shared" ref="WBW65" si="15998">(WBW59-WBW61)*$C$64*$C$65</f>
        <v>0</v>
      </c>
      <c r="WBY65" s="1678">
        <f t="shared" ref="WBY65" si="15999">(WBY59-WBY61)*$C$64*$C$65</f>
        <v>0</v>
      </c>
      <c r="WCA65" s="1678">
        <f t="shared" ref="WCA65" si="16000">(WCA59-WCA61)*$C$64*$C$65</f>
        <v>0</v>
      </c>
      <c r="WCC65" s="1678">
        <f t="shared" ref="WCC65" si="16001">(WCC59-WCC61)*$C$64*$C$65</f>
        <v>0</v>
      </c>
      <c r="WCE65" s="1678">
        <f t="shared" ref="WCE65" si="16002">(WCE59-WCE61)*$C$64*$C$65</f>
        <v>0</v>
      </c>
      <c r="WCG65" s="1678">
        <f t="shared" ref="WCG65" si="16003">(WCG59-WCG61)*$C$64*$C$65</f>
        <v>0</v>
      </c>
      <c r="WCI65" s="1678">
        <f t="shared" ref="WCI65" si="16004">(WCI59-WCI61)*$C$64*$C$65</f>
        <v>0</v>
      </c>
      <c r="WCK65" s="1678">
        <f t="shared" ref="WCK65" si="16005">(WCK59-WCK61)*$C$64*$C$65</f>
        <v>0</v>
      </c>
      <c r="WCM65" s="1678">
        <f t="shared" ref="WCM65" si="16006">(WCM59-WCM61)*$C$64*$C$65</f>
        <v>0</v>
      </c>
      <c r="WCO65" s="1678">
        <f t="shared" ref="WCO65" si="16007">(WCO59-WCO61)*$C$64*$C$65</f>
        <v>0</v>
      </c>
      <c r="WCQ65" s="1678">
        <f t="shared" ref="WCQ65" si="16008">(WCQ59-WCQ61)*$C$64*$C$65</f>
        <v>0</v>
      </c>
      <c r="WCS65" s="1678">
        <f t="shared" ref="WCS65" si="16009">(WCS59-WCS61)*$C$64*$C$65</f>
        <v>0</v>
      </c>
      <c r="WCU65" s="1678">
        <f t="shared" ref="WCU65" si="16010">(WCU59-WCU61)*$C$64*$C$65</f>
        <v>0</v>
      </c>
      <c r="WCW65" s="1678">
        <f t="shared" ref="WCW65" si="16011">(WCW59-WCW61)*$C$64*$C$65</f>
        <v>0</v>
      </c>
      <c r="WCY65" s="1678">
        <f t="shared" ref="WCY65" si="16012">(WCY59-WCY61)*$C$64*$C$65</f>
        <v>0</v>
      </c>
      <c r="WDA65" s="1678">
        <f t="shared" ref="WDA65" si="16013">(WDA59-WDA61)*$C$64*$C$65</f>
        <v>0</v>
      </c>
      <c r="WDC65" s="1678">
        <f t="shared" ref="WDC65" si="16014">(WDC59-WDC61)*$C$64*$C$65</f>
        <v>0</v>
      </c>
      <c r="WDE65" s="1678">
        <f t="shared" ref="WDE65" si="16015">(WDE59-WDE61)*$C$64*$C$65</f>
        <v>0</v>
      </c>
      <c r="WDG65" s="1678">
        <f t="shared" ref="WDG65" si="16016">(WDG59-WDG61)*$C$64*$C$65</f>
        <v>0</v>
      </c>
      <c r="WDI65" s="1678">
        <f t="shared" ref="WDI65" si="16017">(WDI59-WDI61)*$C$64*$C$65</f>
        <v>0</v>
      </c>
      <c r="WDK65" s="1678">
        <f t="shared" ref="WDK65" si="16018">(WDK59-WDK61)*$C$64*$C$65</f>
        <v>0</v>
      </c>
      <c r="WDM65" s="1678">
        <f t="shared" ref="WDM65" si="16019">(WDM59-WDM61)*$C$64*$C$65</f>
        <v>0</v>
      </c>
      <c r="WDO65" s="1678">
        <f t="shared" ref="WDO65" si="16020">(WDO59-WDO61)*$C$64*$C$65</f>
        <v>0</v>
      </c>
      <c r="WDQ65" s="1678">
        <f t="shared" ref="WDQ65" si="16021">(WDQ59-WDQ61)*$C$64*$C$65</f>
        <v>0</v>
      </c>
      <c r="WDS65" s="1678">
        <f t="shared" ref="WDS65" si="16022">(WDS59-WDS61)*$C$64*$C$65</f>
        <v>0</v>
      </c>
      <c r="WDU65" s="1678">
        <f t="shared" ref="WDU65" si="16023">(WDU59-WDU61)*$C$64*$C$65</f>
        <v>0</v>
      </c>
      <c r="WDW65" s="1678">
        <f t="shared" ref="WDW65" si="16024">(WDW59-WDW61)*$C$64*$C$65</f>
        <v>0</v>
      </c>
      <c r="WDY65" s="1678">
        <f t="shared" ref="WDY65" si="16025">(WDY59-WDY61)*$C$64*$C$65</f>
        <v>0</v>
      </c>
      <c r="WEA65" s="1678">
        <f t="shared" ref="WEA65" si="16026">(WEA59-WEA61)*$C$64*$C$65</f>
        <v>0</v>
      </c>
      <c r="WEC65" s="1678">
        <f t="shared" ref="WEC65" si="16027">(WEC59-WEC61)*$C$64*$C$65</f>
        <v>0</v>
      </c>
      <c r="WEE65" s="1678">
        <f t="shared" ref="WEE65" si="16028">(WEE59-WEE61)*$C$64*$C$65</f>
        <v>0</v>
      </c>
      <c r="WEG65" s="1678">
        <f t="shared" ref="WEG65" si="16029">(WEG59-WEG61)*$C$64*$C$65</f>
        <v>0</v>
      </c>
      <c r="WEI65" s="1678">
        <f t="shared" ref="WEI65" si="16030">(WEI59-WEI61)*$C$64*$C$65</f>
        <v>0</v>
      </c>
      <c r="WEK65" s="1678">
        <f t="shared" ref="WEK65" si="16031">(WEK59-WEK61)*$C$64*$C$65</f>
        <v>0</v>
      </c>
      <c r="WEM65" s="1678">
        <f t="shared" ref="WEM65" si="16032">(WEM59-WEM61)*$C$64*$C$65</f>
        <v>0</v>
      </c>
      <c r="WEO65" s="1678">
        <f t="shared" ref="WEO65" si="16033">(WEO59-WEO61)*$C$64*$C$65</f>
        <v>0</v>
      </c>
      <c r="WEQ65" s="1678">
        <f t="shared" ref="WEQ65" si="16034">(WEQ59-WEQ61)*$C$64*$C$65</f>
        <v>0</v>
      </c>
      <c r="WES65" s="1678">
        <f t="shared" ref="WES65" si="16035">(WES59-WES61)*$C$64*$C$65</f>
        <v>0</v>
      </c>
      <c r="WEU65" s="1678">
        <f t="shared" ref="WEU65" si="16036">(WEU59-WEU61)*$C$64*$C$65</f>
        <v>0</v>
      </c>
      <c r="WEW65" s="1678">
        <f t="shared" ref="WEW65" si="16037">(WEW59-WEW61)*$C$64*$C$65</f>
        <v>0</v>
      </c>
      <c r="WEY65" s="1678">
        <f t="shared" ref="WEY65" si="16038">(WEY59-WEY61)*$C$64*$C$65</f>
        <v>0</v>
      </c>
      <c r="WFA65" s="1678">
        <f t="shared" ref="WFA65" si="16039">(WFA59-WFA61)*$C$64*$C$65</f>
        <v>0</v>
      </c>
      <c r="WFC65" s="1678">
        <f t="shared" ref="WFC65" si="16040">(WFC59-WFC61)*$C$64*$C$65</f>
        <v>0</v>
      </c>
      <c r="WFE65" s="1678">
        <f t="shared" ref="WFE65" si="16041">(WFE59-WFE61)*$C$64*$C$65</f>
        <v>0</v>
      </c>
      <c r="WFG65" s="1678">
        <f t="shared" ref="WFG65" si="16042">(WFG59-WFG61)*$C$64*$C$65</f>
        <v>0</v>
      </c>
      <c r="WFI65" s="1678">
        <f t="shared" ref="WFI65" si="16043">(WFI59-WFI61)*$C$64*$C$65</f>
        <v>0</v>
      </c>
      <c r="WFK65" s="1678">
        <f t="shared" ref="WFK65" si="16044">(WFK59-WFK61)*$C$64*$C$65</f>
        <v>0</v>
      </c>
      <c r="WFM65" s="1678">
        <f t="shared" ref="WFM65" si="16045">(WFM59-WFM61)*$C$64*$C$65</f>
        <v>0</v>
      </c>
      <c r="WFO65" s="1678">
        <f t="shared" ref="WFO65" si="16046">(WFO59-WFO61)*$C$64*$C$65</f>
        <v>0</v>
      </c>
      <c r="WFQ65" s="1678">
        <f t="shared" ref="WFQ65" si="16047">(WFQ59-WFQ61)*$C$64*$C$65</f>
        <v>0</v>
      </c>
      <c r="WFS65" s="1678">
        <f t="shared" ref="WFS65" si="16048">(WFS59-WFS61)*$C$64*$C$65</f>
        <v>0</v>
      </c>
      <c r="WFU65" s="1678">
        <f t="shared" ref="WFU65" si="16049">(WFU59-WFU61)*$C$64*$C$65</f>
        <v>0</v>
      </c>
      <c r="WFW65" s="1678">
        <f t="shared" ref="WFW65" si="16050">(WFW59-WFW61)*$C$64*$C$65</f>
        <v>0</v>
      </c>
      <c r="WFY65" s="1678">
        <f t="shared" ref="WFY65" si="16051">(WFY59-WFY61)*$C$64*$C$65</f>
        <v>0</v>
      </c>
      <c r="WGA65" s="1678">
        <f t="shared" ref="WGA65" si="16052">(WGA59-WGA61)*$C$64*$C$65</f>
        <v>0</v>
      </c>
      <c r="WGC65" s="1678">
        <f t="shared" ref="WGC65" si="16053">(WGC59-WGC61)*$C$64*$C$65</f>
        <v>0</v>
      </c>
      <c r="WGE65" s="1678">
        <f t="shared" ref="WGE65" si="16054">(WGE59-WGE61)*$C$64*$C$65</f>
        <v>0</v>
      </c>
      <c r="WGG65" s="1678">
        <f t="shared" ref="WGG65" si="16055">(WGG59-WGG61)*$C$64*$C$65</f>
        <v>0</v>
      </c>
      <c r="WGI65" s="1678">
        <f t="shared" ref="WGI65" si="16056">(WGI59-WGI61)*$C$64*$C$65</f>
        <v>0</v>
      </c>
      <c r="WGK65" s="1678">
        <f t="shared" ref="WGK65" si="16057">(WGK59-WGK61)*$C$64*$C$65</f>
        <v>0</v>
      </c>
      <c r="WGM65" s="1678">
        <f t="shared" ref="WGM65" si="16058">(WGM59-WGM61)*$C$64*$C$65</f>
        <v>0</v>
      </c>
      <c r="WGO65" s="1678">
        <f t="shared" ref="WGO65" si="16059">(WGO59-WGO61)*$C$64*$C$65</f>
        <v>0</v>
      </c>
      <c r="WGQ65" s="1678">
        <f t="shared" ref="WGQ65" si="16060">(WGQ59-WGQ61)*$C$64*$C$65</f>
        <v>0</v>
      </c>
      <c r="WGS65" s="1678">
        <f t="shared" ref="WGS65" si="16061">(WGS59-WGS61)*$C$64*$C$65</f>
        <v>0</v>
      </c>
      <c r="WGU65" s="1678">
        <f t="shared" ref="WGU65" si="16062">(WGU59-WGU61)*$C$64*$C$65</f>
        <v>0</v>
      </c>
      <c r="WGW65" s="1678">
        <f t="shared" ref="WGW65" si="16063">(WGW59-WGW61)*$C$64*$C$65</f>
        <v>0</v>
      </c>
      <c r="WGY65" s="1678">
        <f t="shared" ref="WGY65" si="16064">(WGY59-WGY61)*$C$64*$C$65</f>
        <v>0</v>
      </c>
      <c r="WHA65" s="1678">
        <f t="shared" ref="WHA65" si="16065">(WHA59-WHA61)*$C$64*$C$65</f>
        <v>0</v>
      </c>
      <c r="WHC65" s="1678">
        <f t="shared" ref="WHC65" si="16066">(WHC59-WHC61)*$C$64*$C$65</f>
        <v>0</v>
      </c>
      <c r="WHE65" s="1678">
        <f t="shared" ref="WHE65" si="16067">(WHE59-WHE61)*$C$64*$C$65</f>
        <v>0</v>
      </c>
      <c r="WHG65" s="1678">
        <f t="shared" ref="WHG65" si="16068">(WHG59-WHG61)*$C$64*$C$65</f>
        <v>0</v>
      </c>
      <c r="WHI65" s="1678">
        <f t="shared" ref="WHI65" si="16069">(WHI59-WHI61)*$C$64*$C$65</f>
        <v>0</v>
      </c>
      <c r="WHK65" s="1678">
        <f t="shared" ref="WHK65" si="16070">(WHK59-WHK61)*$C$64*$C$65</f>
        <v>0</v>
      </c>
      <c r="WHM65" s="1678">
        <f t="shared" ref="WHM65" si="16071">(WHM59-WHM61)*$C$64*$C$65</f>
        <v>0</v>
      </c>
      <c r="WHO65" s="1678">
        <f t="shared" ref="WHO65" si="16072">(WHO59-WHO61)*$C$64*$C$65</f>
        <v>0</v>
      </c>
      <c r="WHQ65" s="1678">
        <f t="shared" ref="WHQ65" si="16073">(WHQ59-WHQ61)*$C$64*$C$65</f>
        <v>0</v>
      </c>
      <c r="WHS65" s="1678">
        <f t="shared" ref="WHS65" si="16074">(WHS59-WHS61)*$C$64*$C$65</f>
        <v>0</v>
      </c>
      <c r="WHU65" s="1678">
        <f t="shared" ref="WHU65" si="16075">(WHU59-WHU61)*$C$64*$C$65</f>
        <v>0</v>
      </c>
      <c r="WHW65" s="1678">
        <f t="shared" ref="WHW65" si="16076">(WHW59-WHW61)*$C$64*$C$65</f>
        <v>0</v>
      </c>
      <c r="WHY65" s="1678">
        <f t="shared" ref="WHY65" si="16077">(WHY59-WHY61)*$C$64*$C$65</f>
        <v>0</v>
      </c>
      <c r="WIA65" s="1678">
        <f t="shared" ref="WIA65" si="16078">(WIA59-WIA61)*$C$64*$C$65</f>
        <v>0</v>
      </c>
      <c r="WIC65" s="1678">
        <f t="shared" ref="WIC65" si="16079">(WIC59-WIC61)*$C$64*$C$65</f>
        <v>0</v>
      </c>
      <c r="WIE65" s="1678">
        <f t="shared" ref="WIE65" si="16080">(WIE59-WIE61)*$C$64*$C$65</f>
        <v>0</v>
      </c>
      <c r="WIG65" s="1678">
        <f t="shared" ref="WIG65" si="16081">(WIG59-WIG61)*$C$64*$C$65</f>
        <v>0</v>
      </c>
      <c r="WII65" s="1678">
        <f t="shared" ref="WII65" si="16082">(WII59-WII61)*$C$64*$C$65</f>
        <v>0</v>
      </c>
      <c r="WIK65" s="1678">
        <f t="shared" ref="WIK65" si="16083">(WIK59-WIK61)*$C$64*$C$65</f>
        <v>0</v>
      </c>
      <c r="WIM65" s="1678">
        <f t="shared" ref="WIM65" si="16084">(WIM59-WIM61)*$C$64*$C$65</f>
        <v>0</v>
      </c>
      <c r="WIO65" s="1678">
        <f t="shared" ref="WIO65" si="16085">(WIO59-WIO61)*$C$64*$C$65</f>
        <v>0</v>
      </c>
      <c r="WIQ65" s="1678">
        <f t="shared" ref="WIQ65" si="16086">(WIQ59-WIQ61)*$C$64*$C$65</f>
        <v>0</v>
      </c>
      <c r="WIS65" s="1678">
        <f t="shared" ref="WIS65" si="16087">(WIS59-WIS61)*$C$64*$C$65</f>
        <v>0</v>
      </c>
      <c r="WIU65" s="1678">
        <f t="shared" ref="WIU65" si="16088">(WIU59-WIU61)*$C$64*$C$65</f>
        <v>0</v>
      </c>
      <c r="WIW65" s="1678">
        <f t="shared" ref="WIW65" si="16089">(WIW59-WIW61)*$C$64*$C$65</f>
        <v>0</v>
      </c>
      <c r="WIY65" s="1678">
        <f t="shared" ref="WIY65" si="16090">(WIY59-WIY61)*$C$64*$C$65</f>
        <v>0</v>
      </c>
      <c r="WJA65" s="1678">
        <f t="shared" ref="WJA65" si="16091">(WJA59-WJA61)*$C$64*$C$65</f>
        <v>0</v>
      </c>
      <c r="WJC65" s="1678">
        <f t="shared" ref="WJC65" si="16092">(WJC59-WJC61)*$C$64*$C$65</f>
        <v>0</v>
      </c>
      <c r="WJE65" s="1678">
        <f t="shared" ref="WJE65" si="16093">(WJE59-WJE61)*$C$64*$C$65</f>
        <v>0</v>
      </c>
      <c r="WJG65" s="1678">
        <f t="shared" ref="WJG65" si="16094">(WJG59-WJG61)*$C$64*$C$65</f>
        <v>0</v>
      </c>
      <c r="WJI65" s="1678">
        <f t="shared" ref="WJI65" si="16095">(WJI59-WJI61)*$C$64*$C$65</f>
        <v>0</v>
      </c>
      <c r="WJK65" s="1678">
        <f t="shared" ref="WJK65" si="16096">(WJK59-WJK61)*$C$64*$C$65</f>
        <v>0</v>
      </c>
      <c r="WJM65" s="1678">
        <f t="shared" ref="WJM65" si="16097">(WJM59-WJM61)*$C$64*$C$65</f>
        <v>0</v>
      </c>
      <c r="WJO65" s="1678">
        <f t="shared" ref="WJO65" si="16098">(WJO59-WJO61)*$C$64*$C$65</f>
        <v>0</v>
      </c>
      <c r="WJQ65" s="1678">
        <f t="shared" ref="WJQ65" si="16099">(WJQ59-WJQ61)*$C$64*$C$65</f>
        <v>0</v>
      </c>
      <c r="WJS65" s="1678">
        <f t="shared" ref="WJS65" si="16100">(WJS59-WJS61)*$C$64*$C$65</f>
        <v>0</v>
      </c>
      <c r="WJU65" s="1678">
        <f t="shared" ref="WJU65" si="16101">(WJU59-WJU61)*$C$64*$C$65</f>
        <v>0</v>
      </c>
      <c r="WJW65" s="1678">
        <f t="shared" ref="WJW65" si="16102">(WJW59-WJW61)*$C$64*$C$65</f>
        <v>0</v>
      </c>
      <c r="WJY65" s="1678">
        <f t="shared" ref="WJY65" si="16103">(WJY59-WJY61)*$C$64*$C$65</f>
        <v>0</v>
      </c>
      <c r="WKA65" s="1678">
        <f t="shared" ref="WKA65" si="16104">(WKA59-WKA61)*$C$64*$C$65</f>
        <v>0</v>
      </c>
      <c r="WKC65" s="1678">
        <f t="shared" ref="WKC65" si="16105">(WKC59-WKC61)*$C$64*$C$65</f>
        <v>0</v>
      </c>
      <c r="WKE65" s="1678">
        <f t="shared" ref="WKE65" si="16106">(WKE59-WKE61)*$C$64*$C$65</f>
        <v>0</v>
      </c>
      <c r="WKG65" s="1678">
        <f t="shared" ref="WKG65" si="16107">(WKG59-WKG61)*$C$64*$C$65</f>
        <v>0</v>
      </c>
      <c r="WKI65" s="1678">
        <f t="shared" ref="WKI65" si="16108">(WKI59-WKI61)*$C$64*$C$65</f>
        <v>0</v>
      </c>
      <c r="WKK65" s="1678">
        <f t="shared" ref="WKK65" si="16109">(WKK59-WKK61)*$C$64*$C$65</f>
        <v>0</v>
      </c>
      <c r="WKM65" s="1678">
        <f t="shared" ref="WKM65" si="16110">(WKM59-WKM61)*$C$64*$C$65</f>
        <v>0</v>
      </c>
      <c r="WKO65" s="1678">
        <f t="shared" ref="WKO65" si="16111">(WKO59-WKO61)*$C$64*$C$65</f>
        <v>0</v>
      </c>
      <c r="WKQ65" s="1678">
        <f t="shared" ref="WKQ65" si="16112">(WKQ59-WKQ61)*$C$64*$C$65</f>
        <v>0</v>
      </c>
      <c r="WKS65" s="1678">
        <f t="shared" ref="WKS65" si="16113">(WKS59-WKS61)*$C$64*$C$65</f>
        <v>0</v>
      </c>
      <c r="WKU65" s="1678">
        <f t="shared" ref="WKU65" si="16114">(WKU59-WKU61)*$C$64*$C$65</f>
        <v>0</v>
      </c>
      <c r="WKW65" s="1678">
        <f t="shared" ref="WKW65" si="16115">(WKW59-WKW61)*$C$64*$C$65</f>
        <v>0</v>
      </c>
      <c r="WKY65" s="1678">
        <f t="shared" ref="WKY65" si="16116">(WKY59-WKY61)*$C$64*$C$65</f>
        <v>0</v>
      </c>
      <c r="WLA65" s="1678">
        <f t="shared" ref="WLA65" si="16117">(WLA59-WLA61)*$C$64*$C$65</f>
        <v>0</v>
      </c>
      <c r="WLC65" s="1678">
        <f t="shared" ref="WLC65" si="16118">(WLC59-WLC61)*$C$64*$C$65</f>
        <v>0</v>
      </c>
      <c r="WLE65" s="1678">
        <f t="shared" ref="WLE65" si="16119">(WLE59-WLE61)*$C$64*$C$65</f>
        <v>0</v>
      </c>
      <c r="WLG65" s="1678">
        <f t="shared" ref="WLG65" si="16120">(WLG59-WLG61)*$C$64*$C$65</f>
        <v>0</v>
      </c>
      <c r="WLI65" s="1678">
        <f t="shared" ref="WLI65" si="16121">(WLI59-WLI61)*$C$64*$C$65</f>
        <v>0</v>
      </c>
      <c r="WLK65" s="1678">
        <f t="shared" ref="WLK65" si="16122">(WLK59-WLK61)*$C$64*$C$65</f>
        <v>0</v>
      </c>
      <c r="WLM65" s="1678">
        <f t="shared" ref="WLM65" si="16123">(WLM59-WLM61)*$C$64*$C$65</f>
        <v>0</v>
      </c>
      <c r="WLO65" s="1678">
        <f t="shared" ref="WLO65" si="16124">(WLO59-WLO61)*$C$64*$C$65</f>
        <v>0</v>
      </c>
      <c r="WLQ65" s="1678">
        <f t="shared" ref="WLQ65" si="16125">(WLQ59-WLQ61)*$C$64*$C$65</f>
        <v>0</v>
      </c>
      <c r="WLS65" s="1678">
        <f t="shared" ref="WLS65" si="16126">(WLS59-WLS61)*$C$64*$C$65</f>
        <v>0</v>
      </c>
      <c r="WLU65" s="1678">
        <f t="shared" ref="WLU65" si="16127">(WLU59-WLU61)*$C$64*$C$65</f>
        <v>0</v>
      </c>
      <c r="WLW65" s="1678">
        <f t="shared" ref="WLW65" si="16128">(WLW59-WLW61)*$C$64*$C$65</f>
        <v>0</v>
      </c>
      <c r="WLY65" s="1678">
        <f t="shared" ref="WLY65" si="16129">(WLY59-WLY61)*$C$64*$C$65</f>
        <v>0</v>
      </c>
      <c r="WMA65" s="1678">
        <f t="shared" ref="WMA65" si="16130">(WMA59-WMA61)*$C$64*$C$65</f>
        <v>0</v>
      </c>
      <c r="WMC65" s="1678">
        <f t="shared" ref="WMC65" si="16131">(WMC59-WMC61)*$C$64*$C$65</f>
        <v>0</v>
      </c>
      <c r="WME65" s="1678">
        <f t="shared" ref="WME65" si="16132">(WME59-WME61)*$C$64*$C$65</f>
        <v>0</v>
      </c>
      <c r="WMG65" s="1678">
        <f t="shared" ref="WMG65" si="16133">(WMG59-WMG61)*$C$64*$C$65</f>
        <v>0</v>
      </c>
      <c r="WMI65" s="1678">
        <f t="shared" ref="WMI65" si="16134">(WMI59-WMI61)*$C$64*$C$65</f>
        <v>0</v>
      </c>
      <c r="WMK65" s="1678">
        <f t="shared" ref="WMK65" si="16135">(WMK59-WMK61)*$C$64*$C$65</f>
        <v>0</v>
      </c>
      <c r="WMM65" s="1678">
        <f t="shared" ref="WMM65" si="16136">(WMM59-WMM61)*$C$64*$C$65</f>
        <v>0</v>
      </c>
      <c r="WMO65" s="1678">
        <f t="shared" ref="WMO65" si="16137">(WMO59-WMO61)*$C$64*$C$65</f>
        <v>0</v>
      </c>
      <c r="WMQ65" s="1678">
        <f t="shared" ref="WMQ65" si="16138">(WMQ59-WMQ61)*$C$64*$C$65</f>
        <v>0</v>
      </c>
      <c r="WMS65" s="1678">
        <f t="shared" ref="WMS65" si="16139">(WMS59-WMS61)*$C$64*$C$65</f>
        <v>0</v>
      </c>
      <c r="WMU65" s="1678">
        <f t="shared" ref="WMU65" si="16140">(WMU59-WMU61)*$C$64*$C$65</f>
        <v>0</v>
      </c>
      <c r="WMW65" s="1678">
        <f t="shared" ref="WMW65" si="16141">(WMW59-WMW61)*$C$64*$C$65</f>
        <v>0</v>
      </c>
      <c r="WMY65" s="1678">
        <f t="shared" ref="WMY65" si="16142">(WMY59-WMY61)*$C$64*$C$65</f>
        <v>0</v>
      </c>
      <c r="WNA65" s="1678">
        <f t="shared" ref="WNA65" si="16143">(WNA59-WNA61)*$C$64*$C$65</f>
        <v>0</v>
      </c>
      <c r="WNC65" s="1678">
        <f t="shared" ref="WNC65" si="16144">(WNC59-WNC61)*$C$64*$C$65</f>
        <v>0</v>
      </c>
      <c r="WNE65" s="1678">
        <f t="shared" ref="WNE65" si="16145">(WNE59-WNE61)*$C$64*$C$65</f>
        <v>0</v>
      </c>
      <c r="WNG65" s="1678">
        <f t="shared" ref="WNG65" si="16146">(WNG59-WNG61)*$C$64*$C$65</f>
        <v>0</v>
      </c>
      <c r="WNI65" s="1678">
        <f t="shared" ref="WNI65" si="16147">(WNI59-WNI61)*$C$64*$C$65</f>
        <v>0</v>
      </c>
      <c r="WNK65" s="1678">
        <f t="shared" ref="WNK65" si="16148">(WNK59-WNK61)*$C$64*$C$65</f>
        <v>0</v>
      </c>
      <c r="WNM65" s="1678">
        <f t="shared" ref="WNM65" si="16149">(WNM59-WNM61)*$C$64*$C$65</f>
        <v>0</v>
      </c>
      <c r="WNO65" s="1678">
        <f t="shared" ref="WNO65" si="16150">(WNO59-WNO61)*$C$64*$C$65</f>
        <v>0</v>
      </c>
      <c r="WNQ65" s="1678">
        <f t="shared" ref="WNQ65" si="16151">(WNQ59-WNQ61)*$C$64*$C$65</f>
        <v>0</v>
      </c>
      <c r="WNS65" s="1678">
        <f t="shared" ref="WNS65" si="16152">(WNS59-WNS61)*$C$64*$C$65</f>
        <v>0</v>
      </c>
      <c r="WNU65" s="1678">
        <f t="shared" ref="WNU65" si="16153">(WNU59-WNU61)*$C$64*$C$65</f>
        <v>0</v>
      </c>
      <c r="WNW65" s="1678">
        <f t="shared" ref="WNW65" si="16154">(WNW59-WNW61)*$C$64*$C$65</f>
        <v>0</v>
      </c>
      <c r="WNY65" s="1678">
        <f t="shared" ref="WNY65" si="16155">(WNY59-WNY61)*$C$64*$C$65</f>
        <v>0</v>
      </c>
      <c r="WOA65" s="1678">
        <f t="shared" ref="WOA65" si="16156">(WOA59-WOA61)*$C$64*$C$65</f>
        <v>0</v>
      </c>
      <c r="WOC65" s="1678">
        <f t="shared" ref="WOC65" si="16157">(WOC59-WOC61)*$C$64*$C$65</f>
        <v>0</v>
      </c>
      <c r="WOE65" s="1678">
        <f t="shared" ref="WOE65" si="16158">(WOE59-WOE61)*$C$64*$C$65</f>
        <v>0</v>
      </c>
      <c r="WOG65" s="1678">
        <f t="shared" ref="WOG65" si="16159">(WOG59-WOG61)*$C$64*$C$65</f>
        <v>0</v>
      </c>
      <c r="WOI65" s="1678">
        <f t="shared" ref="WOI65" si="16160">(WOI59-WOI61)*$C$64*$C$65</f>
        <v>0</v>
      </c>
      <c r="WOK65" s="1678">
        <f t="shared" ref="WOK65" si="16161">(WOK59-WOK61)*$C$64*$C$65</f>
        <v>0</v>
      </c>
      <c r="WOM65" s="1678">
        <f t="shared" ref="WOM65" si="16162">(WOM59-WOM61)*$C$64*$C$65</f>
        <v>0</v>
      </c>
      <c r="WOO65" s="1678">
        <f t="shared" ref="WOO65" si="16163">(WOO59-WOO61)*$C$64*$C$65</f>
        <v>0</v>
      </c>
      <c r="WOQ65" s="1678">
        <f t="shared" ref="WOQ65" si="16164">(WOQ59-WOQ61)*$C$64*$C$65</f>
        <v>0</v>
      </c>
      <c r="WOS65" s="1678">
        <f t="shared" ref="WOS65" si="16165">(WOS59-WOS61)*$C$64*$C$65</f>
        <v>0</v>
      </c>
      <c r="WOU65" s="1678">
        <f t="shared" ref="WOU65" si="16166">(WOU59-WOU61)*$C$64*$C$65</f>
        <v>0</v>
      </c>
      <c r="WOW65" s="1678">
        <f t="shared" ref="WOW65" si="16167">(WOW59-WOW61)*$C$64*$C$65</f>
        <v>0</v>
      </c>
      <c r="WOY65" s="1678">
        <f t="shared" ref="WOY65" si="16168">(WOY59-WOY61)*$C$64*$C$65</f>
        <v>0</v>
      </c>
      <c r="WPA65" s="1678">
        <f t="shared" ref="WPA65" si="16169">(WPA59-WPA61)*$C$64*$C$65</f>
        <v>0</v>
      </c>
      <c r="WPC65" s="1678">
        <f t="shared" ref="WPC65" si="16170">(WPC59-WPC61)*$C$64*$C$65</f>
        <v>0</v>
      </c>
      <c r="WPE65" s="1678">
        <f t="shared" ref="WPE65" si="16171">(WPE59-WPE61)*$C$64*$C$65</f>
        <v>0</v>
      </c>
      <c r="WPG65" s="1678">
        <f t="shared" ref="WPG65" si="16172">(WPG59-WPG61)*$C$64*$C$65</f>
        <v>0</v>
      </c>
      <c r="WPI65" s="1678">
        <f t="shared" ref="WPI65" si="16173">(WPI59-WPI61)*$C$64*$C$65</f>
        <v>0</v>
      </c>
      <c r="WPK65" s="1678">
        <f t="shared" ref="WPK65" si="16174">(WPK59-WPK61)*$C$64*$C$65</f>
        <v>0</v>
      </c>
      <c r="WPM65" s="1678">
        <f t="shared" ref="WPM65" si="16175">(WPM59-WPM61)*$C$64*$C$65</f>
        <v>0</v>
      </c>
      <c r="WPO65" s="1678">
        <f t="shared" ref="WPO65" si="16176">(WPO59-WPO61)*$C$64*$C$65</f>
        <v>0</v>
      </c>
      <c r="WPQ65" s="1678">
        <f t="shared" ref="WPQ65" si="16177">(WPQ59-WPQ61)*$C$64*$C$65</f>
        <v>0</v>
      </c>
      <c r="WPS65" s="1678">
        <f t="shared" ref="WPS65" si="16178">(WPS59-WPS61)*$C$64*$C$65</f>
        <v>0</v>
      </c>
      <c r="WPU65" s="1678">
        <f t="shared" ref="WPU65" si="16179">(WPU59-WPU61)*$C$64*$C$65</f>
        <v>0</v>
      </c>
      <c r="WPW65" s="1678">
        <f t="shared" ref="WPW65" si="16180">(WPW59-WPW61)*$C$64*$C$65</f>
        <v>0</v>
      </c>
      <c r="WPY65" s="1678">
        <f t="shared" ref="WPY65" si="16181">(WPY59-WPY61)*$C$64*$C$65</f>
        <v>0</v>
      </c>
      <c r="WQA65" s="1678">
        <f t="shared" ref="WQA65" si="16182">(WQA59-WQA61)*$C$64*$C$65</f>
        <v>0</v>
      </c>
      <c r="WQC65" s="1678">
        <f t="shared" ref="WQC65" si="16183">(WQC59-WQC61)*$C$64*$C$65</f>
        <v>0</v>
      </c>
      <c r="WQE65" s="1678">
        <f t="shared" ref="WQE65" si="16184">(WQE59-WQE61)*$C$64*$C$65</f>
        <v>0</v>
      </c>
      <c r="WQG65" s="1678">
        <f t="shared" ref="WQG65" si="16185">(WQG59-WQG61)*$C$64*$C$65</f>
        <v>0</v>
      </c>
      <c r="WQI65" s="1678">
        <f t="shared" ref="WQI65" si="16186">(WQI59-WQI61)*$C$64*$C$65</f>
        <v>0</v>
      </c>
      <c r="WQK65" s="1678">
        <f t="shared" ref="WQK65" si="16187">(WQK59-WQK61)*$C$64*$C$65</f>
        <v>0</v>
      </c>
      <c r="WQM65" s="1678">
        <f t="shared" ref="WQM65" si="16188">(WQM59-WQM61)*$C$64*$C$65</f>
        <v>0</v>
      </c>
      <c r="WQO65" s="1678">
        <f t="shared" ref="WQO65" si="16189">(WQO59-WQO61)*$C$64*$C$65</f>
        <v>0</v>
      </c>
      <c r="WQQ65" s="1678">
        <f t="shared" ref="WQQ65" si="16190">(WQQ59-WQQ61)*$C$64*$C$65</f>
        <v>0</v>
      </c>
      <c r="WQS65" s="1678">
        <f t="shared" ref="WQS65" si="16191">(WQS59-WQS61)*$C$64*$C$65</f>
        <v>0</v>
      </c>
      <c r="WQU65" s="1678">
        <f t="shared" ref="WQU65" si="16192">(WQU59-WQU61)*$C$64*$C$65</f>
        <v>0</v>
      </c>
      <c r="WQW65" s="1678">
        <f t="shared" ref="WQW65" si="16193">(WQW59-WQW61)*$C$64*$C$65</f>
        <v>0</v>
      </c>
      <c r="WQY65" s="1678">
        <f t="shared" ref="WQY65" si="16194">(WQY59-WQY61)*$C$64*$C$65</f>
        <v>0</v>
      </c>
      <c r="WRA65" s="1678">
        <f t="shared" ref="WRA65" si="16195">(WRA59-WRA61)*$C$64*$C$65</f>
        <v>0</v>
      </c>
      <c r="WRC65" s="1678">
        <f t="shared" ref="WRC65" si="16196">(WRC59-WRC61)*$C$64*$C$65</f>
        <v>0</v>
      </c>
      <c r="WRE65" s="1678">
        <f t="shared" ref="WRE65" si="16197">(WRE59-WRE61)*$C$64*$C$65</f>
        <v>0</v>
      </c>
      <c r="WRG65" s="1678">
        <f t="shared" ref="WRG65" si="16198">(WRG59-WRG61)*$C$64*$C$65</f>
        <v>0</v>
      </c>
      <c r="WRI65" s="1678">
        <f t="shared" ref="WRI65" si="16199">(WRI59-WRI61)*$C$64*$C$65</f>
        <v>0</v>
      </c>
      <c r="WRK65" s="1678">
        <f t="shared" ref="WRK65" si="16200">(WRK59-WRK61)*$C$64*$C$65</f>
        <v>0</v>
      </c>
      <c r="WRM65" s="1678">
        <f t="shared" ref="WRM65" si="16201">(WRM59-WRM61)*$C$64*$C$65</f>
        <v>0</v>
      </c>
      <c r="WRO65" s="1678">
        <f t="shared" ref="WRO65" si="16202">(WRO59-WRO61)*$C$64*$C$65</f>
        <v>0</v>
      </c>
      <c r="WRQ65" s="1678">
        <f t="shared" ref="WRQ65" si="16203">(WRQ59-WRQ61)*$C$64*$C$65</f>
        <v>0</v>
      </c>
      <c r="WRS65" s="1678">
        <f t="shared" ref="WRS65" si="16204">(WRS59-WRS61)*$C$64*$C$65</f>
        <v>0</v>
      </c>
      <c r="WRU65" s="1678">
        <f t="shared" ref="WRU65" si="16205">(WRU59-WRU61)*$C$64*$C$65</f>
        <v>0</v>
      </c>
      <c r="WRW65" s="1678">
        <f t="shared" ref="WRW65" si="16206">(WRW59-WRW61)*$C$64*$C$65</f>
        <v>0</v>
      </c>
      <c r="WRY65" s="1678">
        <f t="shared" ref="WRY65" si="16207">(WRY59-WRY61)*$C$64*$C$65</f>
        <v>0</v>
      </c>
      <c r="WSA65" s="1678">
        <f t="shared" ref="WSA65" si="16208">(WSA59-WSA61)*$C$64*$C$65</f>
        <v>0</v>
      </c>
      <c r="WSC65" s="1678">
        <f t="shared" ref="WSC65" si="16209">(WSC59-WSC61)*$C$64*$C$65</f>
        <v>0</v>
      </c>
      <c r="WSE65" s="1678">
        <f t="shared" ref="WSE65" si="16210">(WSE59-WSE61)*$C$64*$C$65</f>
        <v>0</v>
      </c>
      <c r="WSG65" s="1678">
        <f t="shared" ref="WSG65" si="16211">(WSG59-WSG61)*$C$64*$C$65</f>
        <v>0</v>
      </c>
      <c r="WSI65" s="1678">
        <f t="shared" ref="WSI65" si="16212">(WSI59-WSI61)*$C$64*$C$65</f>
        <v>0</v>
      </c>
      <c r="WSK65" s="1678">
        <f t="shared" ref="WSK65" si="16213">(WSK59-WSK61)*$C$64*$C$65</f>
        <v>0</v>
      </c>
      <c r="WSM65" s="1678">
        <f t="shared" ref="WSM65" si="16214">(WSM59-WSM61)*$C$64*$C$65</f>
        <v>0</v>
      </c>
      <c r="WSO65" s="1678">
        <f t="shared" ref="WSO65" si="16215">(WSO59-WSO61)*$C$64*$C$65</f>
        <v>0</v>
      </c>
      <c r="WSQ65" s="1678">
        <f t="shared" ref="WSQ65" si="16216">(WSQ59-WSQ61)*$C$64*$C$65</f>
        <v>0</v>
      </c>
      <c r="WSS65" s="1678">
        <f t="shared" ref="WSS65" si="16217">(WSS59-WSS61)*$C$64*$C$65</f>
        <v>0</v>
      </c>
      <c r="WSU65" s="1678">
        <f t="shared" ref="WSU65" si="16218">(WSU59-WSU61)*$C$64*$C$65</f>
        <v>0</v>
      </c>
      <c r="WSW65" s="1678">
        <f t="shared" ref="WSW65" si="16219">(WSW59-WSW61)*$C$64*$C$65</f>
        <v>0</v>
      </c>
      <c r="WSY65" s="1678">
        <f t="shared" ref="WSY65" si="16220">(WSY59-WSY61)*$C$64*$C$65</f>
        <v>0</v>
      </c>
      <c r="WTA65" s="1678">
        <f t="shared" ref="WTA65" si="16221">(WTA59-WTA61)*$C$64*$C$65</f>
        <v>0</v>
      </c>
      <c r="WTC65" s="1678">
        <f t="shared" ref="WTC65" si="16222">(WTC59-WTC61)*$C$64*$C$65</f>
        <v>0</v>
      </c>
      <c r="WTE65" s="1678">
        <f t="shared" ref="WTE65" si="16223">(WTE59-WTE61)*$C$64*$C$65</f>
        <v>0</v>
      </c>
      <c r="WTG65" s="1678">
        <f t="shared" ref="WTG65" si="16224">(WTG59-WTG61)*$C$64*$C$65</f>
        <v>0</v>
      </c>
      <c r="WTI65" s="1678">
        <f t="shared" ref="WTI65" si="16225">(WTI59-WTI61)*$C$64*$C$65</f>
        <v>0</v>
      </c>
      <c r="WTK65" s="1678">
        <f t="shared" ref="WTK65" si="16226">(WTK59-WTK61)*$C$64*$C$65</f>
        <v>0</v>
      </c>
      <c r="WTM65" s="1678">
        <f t="shared" ref="WTM65" si="16227">(WTM59-WTM61)*$C$64*$C$65</f>
        <v>0</v>
      </c>
      <c r="WTO65" s="1678">
        <f t="shared" ref="WTO65" si="16228">(WTO59-WTO61)*$C$64*$C$65</f>
        <v>0</v>
      </c>
      <c r="WTQ65" s="1678">
        <f t="shared" ref="WTQ65" si="16229">(WTQ59-WTQ61)*$C$64*$C$65</f>
        <v>0</v>
      </c>
      <c r="WTS65" s="1678">
        <f t="shared" ref="WTS65" si="16230">(WTS59-WTS61)*$C$64*$C$65</f>
        <v>0</v>
      </c>
      <c r="WTU65" s="1678">
        <f t="shared" ref="WTU65" si="16231">(WTU59-WTU61)*$C$64*$C$65</f>
        <v>0</v>
      </c>
      <c r="WTW65" s="1678">
        <f t="shared" ref="WTW65" si="16232">(WTW59-WTW61)*$C$64*$C$65</f>
        <v>0</v>
      </c>
      <c r="WTY65" s="1678">
        <f t="shared" ref="WTY65" si="16233">(WTY59-WTY61)*$C$64*$C$65</f>
        <v>0</v>
      </c>
      <c r="WUA65" s="1678">
        <f t="shared" ref="WUA65" si="16234">(WUA59-WUA61)*$C$64*$C$65</f>
        <v>0</v>
      </c>
      <c r="WUC65" s="1678">
        <f t="shared" ref="WUC65" si="16235">(WUC59-WUC61)*$C$64*$C$65</f>
        <v>0</v>
      </c>
      <c r="WUE65" s="1678">
        <f t="shared" ref="WUE65" si="16236">(WUE59-WUE61)*$C$64*$C$65</f>
        <v>0</v>
      </c>
      <c r="WUG65" s="1678">
        <f t="shared" ref="WUG65" si="16237">(WUG59-WUG61)*$C$64*$C$65</f>
        <v>0</v>
      </c>
      <c r="WUI65" s="1678">
        <f t="shared" ref="WUI65" si="16238">(WUI59-WUI61)*$C$64*$C$65</f>
        <v>0</v>
      </c>
      <c r="WUK65" s="1678">
        <f t="shared" ref="WUK65" si="16239">(WUK59-WUK61)*$C$64*$C$65</f>
        <v>0</v>
      </c>
      <c r="WUM65" s="1678">
        <f t="shared" ref="WUM65" si="16240">(WUM59-WUM61)*$C$64*$C$65</f>
        <v>0</v>
      </c>
      <c r="WUO65" s="1678">
        <f t="shared" ref="WUO65" si="16241">(WUO59-WUO61)*$C$64*$C$65</f>
        <v>0</v>
      </c>
      <c r="WUQ65" s="1678">
        <f t="shared" ref="WUQ65" si="16242">(WUQ59-WUQ61)*$C$64*$C$65</f>
        <v>0</v>
      </c>
      <c r="WUS65" s="1678">
        <f t="shared" ref="WUS65" si="16243">(WUS59-WUS61)*$C$64*$C$65</f>
        <v>0</v>
      </c>
      <c r="WUU65" s="1678">
        <f t="shared" ref="WUU65" si="16244">(WUU59-WUU61)*$C$64*$C$65</f>
        <v>0</v>
      </c>
      <c r="WUW65" s="1678">
        <f t="shared" ref="WUW65" si="16245">(WUW59-WUW61)*$C$64*$C$65</f>
        <v>0</v>
      </c>
      <c r="WUY65" s="1678">
        <f t="shared" ref="WUY65" si="16246">(WUY59-WUY61)*$C$64*$C$65</f>
        <v>0</v>
      </c>
      <c r="WVA65" s="1678">
        <f t="shared" ref="WVA65" si="16247">(WVA59-WVA61)*$C$64*$C$65</f>
        <v>0</v>
      </c>
      <c r="WVC65" s="1678">
        <f t="shared" ref="WVC65" si="16248">(WVC59-WVC61)*$C$64*$C$65</f>
        <v>0</v>
      </c>
      <c r="WVE65" s="1678">
        <f t="shared" ref="WVE65" si="16249">(WVE59-WVE61)*$C$64*$C$65</f>
        <v>0</v>
      </c>
      <c r="WVG65" s="1678">
        <f t="shared" ref="WVG65" si="16250">(WVG59-WVG61)*$C$64*$C$65</f>
        <v>0</v>
      </c>
      <c r="WVI65" s="1678">
        <f t="shared" ref="WVI65" si="16251">(WVI59-WVI61)*$C$64*$C$65</f>
        <v>0</v>
      </c>
      <c r="WVK65" s="1678">
        <f t="shared" ref="WVK65" si="16252">(WVK59-WVK61)*$C$64*$C$65</f>
        <v>0</v>
      </c>
      <c r="WVM65" s="1678">
        <f t="shared" ref="WVM65" si="16253">(WVM59-WVM61)*$C$64*$C$65</f>
        <v>0</v>
      </c>
      <c r="WVO65" s="1678">
        <f t="shared" ref="WVO65" si="16254">(WVO59-WVO61)*$C$64*$C$65</f>
        <v>0</v>
      </c>
      <c r="WVQ65" s="1678">
        <f t="shared" ref="WVQ65" si="16255">(WVQ59-WVQ61)*$C$64*$C$65</f>
        <v>0</v>
      </c>
      <c r="WVS65" s="1678">
        <f t="shared" ref="WVS65" si="16256">(WVS59-WVS61)*$C$64*$C$65</f>
        <v>0</v>
      </c>
      <c r="WVU65" s="1678">
        <f t="shared" ref="WVU65" si="16257">(WVU59-WVU61)*$C$64*$C$65</f>
        <v>0</v>
      </c>
      <c r="WVW65" s="1678">
        <f t="shared" ref="WVW65" si="16258">(WVW59-WVW61)*$C$64*$C$65</f>
        <v>0</v>
      </c>
      <c r="WVY65" s="1678">
        <f t="shared" ref="WVY65" si="16259">(WVY59-WVY61)*$C$64*$C$65</f>
        <v>0</v>
      </c>
      <c r="WWA65" s="1678">
        <f t="shared" ref="WWA65" si="16260">(WWA59-WWA61)*$C$64*$C$65</f>
        <v>0</v>
      </c>
      <c r="WWC65" s="1678">
        <f t="shared" ref="WWC65" si="16261">(WWC59-WWC61)*$C$64*$C$65</f>
        <v>0</v>
      </c>
      <c r="WWE65" s="1678">
        <f t="shared" ref="WWE65" si="16262">(WWE59-WWE61)*$C$64*$C$65</f>
        <v>0</v>
      </c>
      <c r="WWG65" s="1678">
        <f t="shared" ref="WWG65" si="16263">(WWG59-WWG61)*$C$64*$C$65</f>
        <v>0</v>
      </c>
      <c r="WWI65" s="1678">
        <f t="shared" ref="WWI65" si="16264">(WWI59-WWI61)*$C$64*$C$65</f>
        <v>0</v>
      </c>
      <c r="WWK65" s="1678">
        <f t="shared" ref="WWK65" si="16265">(WWK59-WWK61)*$C$64*$C$65</f>
        <v>0</v>
      </c>
      <c r="WWM65" s="1678">
        <f t="shared" ref="WWM65" si="16266">(WWM59-WWM61)*$C$64*$C$65</f>
        <v>0</v>
      </c>
      <c r="WWO65" s="1678">
        <f t="shared" ref="WWO65" si="16267">(WWO59-WWO61)*$C$64*$C$65</f>
        <v>0</v>
      </c>
      <c r="WWQ65" s="1678">
        <f t="shared" ref="WWQ65" si="16268">(WWQ59-WWQ61)*$C$64*$C$65</f>
        <v>0</v>
      </c>
      <c r="WWS65" s="1678">
        <f t="shared" ref="WWS65" si="16269">(WWS59-WWS61)*$C$64*$C$65</f>
        <v>0</v>
      </c>
      <c r="WWU65" s="1678">
        <f t="shared" ref="WWU65" si="16270">(WWU59-WWU61)*$C$64*$C$65</f>
        <v>0</v>
      </c>
      <c r="WWW65" s="1678">
        <f t="shared" ref="WWW65" si="16271">(WWW59-WWW61)*$C$64*$C$65</f>
        <v>0</v>
      </c>
      <c r="WWY65" s="1678">
        <f t="shared" ref="WWY65" si="16272">(WWY59-WWY61)*$C$64*$C$65</f>
        <v>0</v>
      </c>
      <c r="WXA65" s="1678">
        <f t="shared" ref="WXA65" si="16273">(WXA59-WXA61)*$C$64*$C$65</f>
        <v>0</v>
      </c>
      <c r="WXC65" s="1678">
        <f t="shared" ref="WXC65" si="16274">(WXC59-WXC61)*$C$64*$C$65</f>
        <v>0</v>
      </c>
      <c r="WXE65" s="1678">
        <f t="shared" ref="WXE65" si="16275">(WXE59-WXE61)*$C$64*$C$65</f>
        <v>0</v>
      </c>
      <c r="WXG65" s="1678">
        <f t="shared" ref="WXG65" si="16276">(WXG59-WXG61)*$C$64*$C$65</f>
        <v>0</v>
      </c>
      <c r="WXI65" s="1678">
        <f t="shared" ref="WXI65" si="16277">(WXI59-WXI61)*$C$64*$C$65</f>
        <v>0</v>
      </c>
      <c r="WXK65" s="1678">
        <f t="shared" ref="WXK65" si="16278">(WXK59-WXK61)*$C$64*$C$65</f>
        <v>0</v>
      </c>
      <c r="WXM65" s="1678">
        <f t="shared" ref="WXM65" si="16279">(WXM59-WXM61)*$C$64*$C$65</f>
        <v>0</v>
      </c>
      <c r="WXO65" s="1678">
        <f t="shared" ref="WXO65" si="16280">(WXO59-WXO61)*$C$64*$C$65</f>
        <v>0</v>
      </c>
      <c r="WXQ65" s="1678">
        <f t="shared" ref="WXQ65" si="16281">(WXQ59-WXQ61)*$C$64*$C$65</f>
        <v>0</v>
      </c>
      <c r="WXS65" s="1678">
        <f t="shared" ref="WXS65" si="16282">(WXS59-WXS61)*$C$64*$C$65</f>
        <v>0</v>
      </c>
      <c r="WXU65" s="1678">
        <f t="shared" ref="WXU65" si="16283">(WXU59-WXU61)*$C$64*$C$65</f>
        <v>0</v>
      </c>
      <c r="WXW65" s="1678">
        <f t="shared" ref="WXW65" si="16284">(WXW59-WXW61)*$C$64*$C$65</f>
        <v>0</v>
      </c>
      <c r="WXY65" s="1678">
        <f t="shared" ref="WXY65" si="16285">(WXY59-WXY61)*$C$64*$C$65</f>
        <v>0</v>
      </c>
      <c r="WYA65" s="1678">
        <f t="shared" ref="WYA65" si="16286">(WYA59-WYA61)*$C$64*$C$65</f>
        <v>0</v>
      </c>
      <c r="WYC65" s="1678">
        <f t="shared" ref="WYC65" si="16287">(WYC59-WYC61)*$C$64*$C$65</f>
        <v>0</v>
      </c>
      <c r="WYE65" s="1678">
        <f t="shared" ref="WYE65" si="16288">(WYE59-WYE61)*$C$64*$C$65</f>
        <v>0</v>
      </c>
      <c r="WYG65" s="1678">
        <f t="shared" ref="WYG65" si="16289">(WYG59-WYG61)*$C$64*$C$65</f>
        <v>0</v>
      </c>
      <c r="WYI65" s="1678">
        <f t="shared" ref="WYI65" si="16290">(WYI59-WYI61)*$C$64*$C$65</f>
        <v>0</v>
      </c>
      <c r="WYK65" s="1678">
        <f t="shared" ref="WYK65" si="16291">(WYK59-WYK61)*$C$64*$C$65</f>
        <v>0</v>
      </c>
      <c r="WYM65" s="1678">
        <f t="shared" ref="WYM65" si="16292">(WYM59-WYM61)*$C$64*$C$65</f>
        <v>0</v>
      </c>
      <c r="WYO65" s="1678">
        <f t="shared" ref="WYO65" si="16293">(WYO59-WYO61)*$C$64*$C$65</f>
        <v>0</v>
      </c>
      <c r="WYQ65" s="1678">
        <f t="shared" ref="WYQ65" si="16294">(WYQ59-WYQ61)*$C$64*$C$65</f>
        <v>0</v>
      </c>
      <c r="WYS65" s="1678">
        <f t="shared" ref="WYS65" si="16295">(WYS59-WYS61)*$C$64*$C$65</f>
        <v>0</v>
      </c>
      <c r="WYU65" s="1678">
        <f t="shared" ref="WYU65" si="16296">(WYU59-WYU61)*$C$64*$C$65</f>
        <v>0</v>
      </c>
      <c r="WYW65" s="1678">
        <f t="shared" ref="WYW65" si="16297">(WYW59-WYW61)*$C$64*$C$65</f>
        <v>0</v>
      </c>
      <c r="WYY65" s="1678">
        <f t="shared" ref="WYY65" si="16298">(WYY59-WYY61)*$C$64*$C$65</f>
        <v>0</v>
      </c>
      <c r="WZA65" s="1678">
        <f t="shared" ref="WZA65" si="16299">(WZA59-WZA61)*$C$64*$C$65</f>
        <v>0</v>
      </c>
      <c r="WZC65" s="1678">
        <f t="shared" ref="WZC65" si="16300">(WZC59-WZC61)*$C$64*$C$65</f>
        <v>0</v>
      </c>
      <c r="WZE65" s="1678">
        <f t="shared" ref="WZE65" si="16301">(WZE59-WZE61)*$C$64*$C$65</f>
        <v>0</v>
      </c>
      <c r="WZG65" s="1678">
        <f t="shared" ref="WZG65" si="16302">(WZG59-WZG61)*$C$64*$C$65</f>
        <v>0</v>
      </c>
      <c r="WZI65" s="1678">
        <f t="shared" ref="WZI65" si="16303">(WZI59-WZI61)*$C$64*$C$65</f>
        <v>0</v>
      </c>
      <c r="WZK65" s="1678">
        <f t="shared" ref="WZK65" si="16304">(WZK59-WZK61)*$C$64*$C$65</f>
        <v>0</v>
      </c>
      <c r="WZM65" s="1678">
        <f t="shared" ref="WZM65" si="16305">(WZM59-WZM61)*$C$64*$C$65</f>
        <v>0</v>
      </c>
      <c r="WZO65" s="1678">
        <f t="shared" ref="WZO65" si="16306">(WZO59-WZO61)*$C$64*$C$65</f>
        <v>0</v>
      </c>
      <c r="WZQ65" s="1678">
        <f t="shared" ref="WZQ65" si="16307">(WZQ59-WZQ61)*$C$64*$C$65</f>
        <v>0</v>
      </c>
      <c r="WZS65" s="1678">
        <f t="shared" ref="WZS65" si="16308">(WZS59-WZS61)*$C$64*$C$65</f>
        <v>0</v>
      </c>
      <c r="WZU65" s="1678">
        <f t="shared" ref="WZU65" si="16309">(WZU59-WZU61)*$C$64*$C$65</f>
        <v>0</v>
      </c>
      <c r="WZW65" s="1678">
        <f t="shared" ref="WZW65" si="16310">(WZW59-WZW61)*$C$64*$C$65</f>
        <v>0</v>
      </c>
      <c r="WZY65" s="1678">
        <f t="shared" ref="WZY65" si="16311">(WZY59-WZY61)*$C$64*$C$65</f>
        <v>0</v>
      </c>
      <c r="XAA65" s="1678">
        <f t="shared" ref="XAA65" si="16312">(XAA59-XAA61)*$C$64*$C$65</f>
        <v>0</v>
      </c>
      <c r="XAC65" s="1678">
        <f t="shared" ref="XAC65" si="16313">(XAC59-XAC61)*$C$64*$C$65</f>
        <v>0</v>
      </c>
      <c r="XAE65" s="1678">
        <f t="shared" ref="XAE65" si="16314">(XAE59-XAE61)*$C$64*$C$65</f>
        <v>0</v>
      </c>
      <c r="XAG65" s="1678">
        <f t="shared" ref="XAG65" si="16315">(XAG59-XAG61)*$C$64*$C$65</f>
        <v>0</v>
      </c>
      <c r="XAI65" s="1678">
        <f t="shared" ref="XAI65" si="16316">(XAI59-XAI61)*$C$64*$C$65</f>
        <v>0</v>
      </c>
      <c r="XAK65" s="1678">
        <f t="shared" ref="XAK65" si="16317">(XAK59-XAK61)*$C$64*$C$65</f>
        <v>0</v>
      </c>
      <c r="XAM65" s="1678">
        <f t="shared" ref="XAM65" si="16318">(XAM59-XAM61)*$C$64*$C$65</f>
        <v>0</v>
      </c>
      <c r="XAO65" s="1678">
        <f t="shared" ref="XAO65" si="16319">(XAO59-XAO61)*$C$64*$C$65</f>
        <v>0</v>
      </c>
      <c r="XAQ65" s="1678">
        <f t="shared" ref="XAQ65" si="16320">(XAQ59-XAQ61)*$C$64*$C$65</f>
        <v>0</v>
      </c>
      <c r="XAS65" s="1678">
        <f t="shared" ref="XAS65" si="16321">(XAS59-XAS61)*$C$64*$C$65</f>
        <v>0</v>
      </c>
      <c r="XAU65" s="1678">
        <f t="shared" ref="XAU65" si="16322">(XAU59-XAU61)*$C$64*$C$65</f>
        <v>0</v>
      </c>
      <c r="XAW65" s="1678">
        <f t="shared" ref="XAW65" si="16323">(XAW59-XAW61)*$C$64*$C$65</f>
        <v>0</v>
      </c>
      <c r="XAY65" s="1678">
        <f t="shared" ref="XAY65" si="16324">(XAY59-XAY61)*$C$64*$C$65</f>
        <v>0</v>
      </c>
      <c r="XBA65" s="1678">
        <f t="shared" ref="XBA65" si="16325">(XBA59-XBA61)*$C$64*$C$65</f>
        <v>0</v>
      </c>
      <c r="XBC65" s="1678">
        <f t="shared" ref="XBC65" si="16326">(XBC59-XBC61)*$C$64*$C$65</f>
        <v>0</v>
      </c>
      <c r="XBE65" s="1678">
        <f t="shared" ref="XBE65" si="16327">(XBE59-XBE61)*$C$64*$C$65</f>
        <v>0</v>
      </c>
      <c r="XBG65" s="1678">
        <f t="shared" ref="XBG65" si="16328">(XBG59-XBG61)*$C$64*$C$65</f>
        <v>0</v>
      </c>
      <c r="XBI65" s="1678">
        <f t="shared" ref="XBI65" si="16329">(XBI59-XBI61)*$C$64*$C$65</f>
        <v>0</v>
      </c>
      <c r="XBK65" s="1678">
        <f t="shared" ref="XBK65" si="16330">(XBK59-XBK61)*$C$64*$C$65</f>
        <v>0</v>
      </c>
      <c r="XBM65" s="1678">
        <f t="shared" ref="XBM65" si="16331">(XBM59-XBM61)*$C$64*$C$65</f>
        <v>0</v>
      </c>
      <c r="XBO65" s="1678">
        <f t="shared" ref="XBO65" si="16332">(XBO59-XBO61)*$C$64*$C$65</f>
        <v>0</v>
      </c>
      <c r="XBQ65" s="1678">
        <f t="shared" ref="XBQ65" si="16333">(XBQ59-XBQ61)*$C$64*$C$65</f>
        <v>0</v>
      </c>
      <c r="XBS65" s="1678">
        <f t="shared" ref="XBS65" si="16334">(XBS59-XBS61)*$C$64*$C$65</f>
        <v>0</v>
      </c>
      <c r="XBU65" s="1678">
        <f t="shared" ref="XBU65" si="16335">(XBU59-XBU61)*$C$64*$C$65</f>
        <v>0</v>
      </c>
      <c r="XBW65" s="1678">
        <f t="shared" ref="XBW65" si="16336">(XBW59-XBW61)*$C$64*$C$65</f>
        <v>0</v>
      </c>
      <c r="XBY65" s="1678">
        <f t="shared" ref="XBY65" si="16337">(XBY59-XBY61)*$C$64*$C$65</f>
        <v>0</v>
      </c>
      <c r="XCA65" s="1678">
        <f t="shared" ref="XCA65" si="16338">(XCA59-XCA61)*$C$64*$C$65</f>
        <v>0</v>
      </c>
      <c r="XCC65" s="1678">
        <f t="shared" ref="XCC65" si="16339">(XCC59-XCC61)*$C$64*$C$65</f>
        <v>0</v>
      </c>
      <c r="XCE65" s="1678">
        <f t="shared" ref="XCE65" si="16340">(XCE59-XCE61)*$C$64*$C$65</f>
        <v>0</v>
      </c>
      <c r="XCG65" s="1678">
        <f t="shared" ref="XCG65" si="16341">(XCG59-XCG61)*$C$64*$C$65</f>
        <v>0</v>
      </c>
      <c r="XCI65" s="1678">
        <f t="shared" ref="XCI65" si="16342">(XCI59-XCI61)*$C$64*$C$65</f>
        <v>0</v>
      </c>
      <c r="XCK65" s="1678">
        <f t="shared" ref="XCK65" si="16343">(XCK59-XCK61)*$C$64*$C$65</f>
        <v>0</v>
      </c>
      <c r="XCM65" s="1678">
        <f t="shared" ref="XCM65" si="16344">(XCM59-XCM61)*$C$64*$C$65</f>
        <v>0</v>
      </c>
      <c r="XCO65" s="1678">
        <f t="shared" ref="XCO65" si="16345">(XCO59-XCO61)*$C$64*$C$65</f>
        <v>0</v>
      </c>
      <c r="XCQ65" s="1678">
        <f t="shared" ref="XCQ65" si="16346">(XCQ59-XCQ61)*$C$64*$C$65</f>
        <v>0</v>
      </c>
      <c r="XCS65" s="1678">
        <f t="shared" ref="XCS65" si="16347">(XCS59-XCS61)*$C$64*$C$65</f>
        <v>0</v>
      </c>
      <c r="XCU65" s="1678">
        <f t="shared" ref="XCU65" si="16348">(XCU59-XCU61)*$C$64*$C$65</f>
        <v>0</v>
      </c>
      <c r="XCW65" s="1678">
        <f t="shared" ref="XCW65" si="16349">(XCW59-XCW61)*$C$64*$C$65</f>
        <v>0</v>
      </c>
      <c r="XCY65" s="1678">
        <f t="shared" ref="XCY65" si="16350">(XCY59-XCY61)*$C$64*$C$65</f>
        <v>0</v>
      </c>
      <c r="XDA65" s="1678">
        <f t="shared" ref="XDA65" si="16351">(XDA59-XDA61)*$C$64*$C$65</f>
        <v>0</v>
      </c>
      <c r="XDC65" s="1678">
        <f t="shared" ref="XDC65" si="16352">(XDC59-XDC61)*$C$64*$C$65</f>
        <v>0</v>
      </c>
      <c r="XDE65" s="1678">
        <f t="shared" ref="XDE65" si="16353">(XDE59-XDE61)*$C$64*$C$65</f>
        <v>0</v>
      </c>
      <c r="XDG65" s="1678">
        <f t="shared" ref="XDG65" si="16354">(XDG59-XDG61)*$C$64*$C$65</f>
        <v>0</v>
      </c>
      <c r="XDI65" s="1678">
        <f t="shared" ref="XDI65" si="16355">(XDI59-XDI61)*$C$64*$C$65</f>
        <v>0</v>
      </c>
      <c r="XDK65" s="1678">
        <f t="shared" ref="XDK65" si="16356">(XDK59-XDK61)*$C$64*$C$65</f>
        <v>0</v>
      </c>
      <c r="XDM65" s="1678">
        <f t="shared" ref="XDM65" si="16357">(XDM59-XDM61)*$C$64*$C$65</f>
        <v>0</v>
      </c>
      <c r="XDO65" s="1678">
        <f t="shared" ref="XDO65" si="16358">(XDO59-XDO61)*$C$64*$C$65</f>
        <v>0</v>
      </c>
      <c r="XDQ65" s="1678">
        <f t="shared" ref="XDQ65" si="16359">(XDQ59-XDQ61)*$C$64*$C$65</f>
        <v>0</v>
      </c>
      <c r="XDS65" s="1678">
        <f t="shared" ref="XDS65" si="16360">(XDS59-XDS61)*$C$64*$C$65</f>
        <v>0</v>
      </c>
      <c r="XDU65" s="1678">
        <f t="shared" ref="XDU65" si="16361">(XDU59-XDU61)*$C$64*$C$65</f>
        <v>0</v>
      </c>
      <c r="XDW65" s="1678">
        <f t="shared" ref="XDW65" si="16362">(XDW59-XDW61)*$C$64*$C$65</f>
        <v>0</v>
      </c>
      <c r="XDY65" s="1678">
        <f t="shared" ref="XDY65" si="16363">(XDY59-XDY61)*$C$64*$C$65</f>
        <v>0</v>
      </c>
      <c r="XEA65" s="1678">
        <f t="shared" ref="XEA65" si="16364">(XEA59-XEA61)*$C$64*$C$65</f>
        <v>0</v>
      </c>
      <c r="XEC65" s="1678">
        <f t="shared" ref="XEC65" si="16365">(XEC59-XEC61)*$C$64*$C$65</f>
        <v>0</v>
      </c>
      <c r="XEE65" s="1678">
        <f t="shared" ref="XEE65" si="16366">(XEE59-XEE61)*$C$64*$C$65</f>
        <v>0</v>
      </c>
      <c r="XEG65" s="1678">
        <f t="shared" ref="XEG65" si="16367">(XEG59-XEG61)*$C$64*$C$65</f>
        <v>0</v>
      </c>
      <c r="XEI65" s="1678">
        <f t="shared" ref="XEI65" si="16368">(XEI59-XEI61)*$C$64*$C$65</f>
        <v>0</v>
      </c>
      <c r="XEK65" s="1678">
        <f t="shared" ref="XEK65" si="16369">(XEK59-XEK61)*$C$64*$C$65</f>
        <v>0</v>
      </c>
      <c r="XEM65" s="1678">
        <f t="shared" ref="XEM65" si="16370">(XEM59-XEM61)*$C$64*$C$65</f>
        <v>0</v>
      </c>
      <c r="XEO65" s="1678">
        <f t="shared" ref="XEO65" si="16371">(XEO59-XEO61)*$C$64*$C$65</f>
        <v>0</v>
      </c>
      <c r="XEQ65" s="1678">
        <f t="shared" ref="XEQ65" si="16372">(XEQ59-XEQ61)*$C$64*$C$65</f>
        <v>0</v>
      </c>
      <c r="XES65" s="1678">
        <f t="shared" ref="XES65" si="16373">(XES59-XES61)*$C$64*$C$65</f>
        <v>0</v>
      </c>
      <c r="XEU65" s="1678">
        <f t="shared" ref="XEU65" si="16374">(XEU59-XEU61)*$C$64*$C$65</f>
        <v>0</v>
      </c>
      <c r="XEW65" s="1678">
        <f t="shared" ref="XEW65" si="16375">(XEW59-XEW61)*$C$64*$C$65</f>
        <v>0</v>
      </c>
      <c r="XEY65" s="1678">
        <f t="shared" ref="XEY65" si="16376">(XEY59-XEY61)*$C$64*$C$65</f>
        <v>0</v>
      </c>
      <c r="XFA65" s="1678">
        <f t="shared" ref="XFA65" si="16377">(XFA59-XFA61)*$C$64*$C$65</f>
        <v>0</v>
      </c>
      <c r="XFC65" s="1678">
        <f t="shared" ref="XFC65" si="16378">(XFC59-XFC61)*$C$64*$C$65</f>
        <v>0</v>
      </c>
    </row>
    <row r="66" spans="1:1023 1025:2047 2049:3071 3073:4095 4097:5119 5121:6143 6145:7167 7169:8191 8193:9215 9217:10239 10241:11263 11265:12287 12289:13311 13313:14335 14337:15359 15361:16383" s="1674" customFormat="1">
      <c r="A66" s="1679" t="s">
        <v>2653</v>
      </c>
      <c r="B66" s="1679"/>
      <c r="C66" s="1673">
        <f>'[9]main spreadsheet'!$E$62</f>
        <v>0.29673642059698269</v>
      </c>
      <c r="E66" s="1678">
        <f>(E59-E61)*$C$64*$C$66</f>
        <v>38779.517707342689</v>
      </c>
      <c r="G66" s="1678">
        <f t="shared" ref="G66" si="16379">(G59-G61)*$C$64*$C$66</f>
        <v>43858.399491377349</v>
      </c>
      <c r="I66" s="1678">
        <f t="shared" ref="I66" si="16380">(I59-I61)*$C$64*$C$66</f>
        <v>48970.688266873331</v>
      </c>
      <c r="K66" s="1678">
        <f t="shared" ref="K66" si="16381">(K59-K61)*$C$64*$C$66</f>
        <v>54113.924194852843</v>
      </c>
      <c r="M66" s="1678">
        <f t="shared" ref="M66" si="16382">(M59-M61)*$C$64*$C$66</f>
        <v>59285.470210143969</v>
      </c>
      <c r="O66" s="1678">
        <f t="shared" ref="O66" si="16383">(O59-O61)*$C$64*$C$66</f>
        <v>64482.503532072216</v>
      </c>
      <c r="Q66" s="1678">
        <f t="shared" ref="Q66" si="16384">(Q59-Q61)*$C$64*$C$66</f>
        <v>69702.006820707873</v>
      </c>
      <c r="S66" s="1678">
        <f t="shared" ref="S66" si="16385">(S59-S61)*$C$64*$C$66</f>
        <v>74940.758964820401</v>
      </c>
      <c r="U66" s="1678">
        <f t="shared" ref="U66" si="16386">(U59-U61)*$C$64*$C$66</f>
        <v>80195.325487182388</v>
      </c>
      <c r="W66" s="1678">
        <f t="shared" ref="W66" si="16387">(W59-W61)*$C$64*$C$66</f>
        <v>85462.048552322129</v>
      </c>
      <c r="Y66" s="1678">
        <f t="shared" ref="Y66" si="16388">(Y59-Y61)*$C$64*$C$66</f>
        <v>90737.036561256042</v>
      </c>
      <c r="AA66" s="1678">
        <f t="shared" ref="AA66" si="16389">(AA59-AA61)*$C$64*$C$66</f>
        <v>96016.153317171382</v>
      </c>
      <c r="AC66" s="1678">
        <f t="shared" ref="AC66" si="16390">(AC59-AC61)*$C$64*$C$66</f>
        <v>101295.00674540462</v>
      </c>
      <c r="AE66" s="1678">
        <f t="shared" ref="AE66" si="16391">(AE59-AE61)*$C$64*$C$66</f>
        <v>106568.93715045953</v>
      </c>
      <c r="AG66" s="1678">
        <f t="shared" ref="AG66" si="16392">(AG59-AG61)*$C$64*$C$66</f>
        <v>111833.00499214846</v>
      </c>
      <c r="AI66" s="1678">
        <f t="shared" ref="AI66" si="16393">(AI59-AI61)*$C$64*$C$66</f>
        <v>0</v>
      </c>
      <c r="AK66" s="1678">
        <f t="shared" ref="AK66" si="16394">(AK59-AK61)*$C$64*$C$66</f>
        <v>0</v>
      </c>
      <c r="AM66" s="1678">
        <f t="shared" ref="AM66" si="16395">(AM59-AM61)*$C$64*$C$66</f>
        <v>0</v>
      </c>
      <c r="AO66" s="1678">
        <f t="shared" ref="AO66" si="16396">(AO59-AO61)*$C$64*$C$66</f>
        <v>0</v>
      </c>
      <c r="AQ66" s="1678">
        <f t="shared" ref="AQ66" si="16397">(AQ59-AQ61)*$C$64*$C$66</f>
        <v>0</v>
      </c>
      <c r="AS66" s="1678">
        <f t="shared" ref="AS66" si="16398">(AS59-AS61)*$C$64*$C$66</f>
        <v>0</v>
      </c>
      <c r="AU66" s="1678">
        <f t="shared" ref="AU66" si="16399">(AU59-AU61)*$C$64*$C$66</f>
        <v>0</v>
      </c>
      <c r="AW66" s="1678">
        <f t="shared" ref="AW66" si="16400">(AW59-AW61)*$C$64*$C$66</f>
        <v>0</v>
      </c>
      <c r="AY66" s="1678">
        <f t="shared" ref="AY66" si="16401">(AY59-AY61)*$C$64*$C$66</f>
        <v>0</v>
      </c>
      <c r="BA66" s="1678">
        <f t="shared" ref="BA66" si="16402">(BA59-BA61)*$C$64*$C$66</f>
        <v>0</v>
      </c>
      <c r="BC66" s="1678">
        <f t="shared" ref="BC66" si="16403">(BC59-BC61)*$C$64*$C$66</f>
        <v>0</v>
      </c>
      <c r="BE66" s="1678">
        <f t="shared" ref="BE66" si="16404">(BE59-BE61)*$C$64*$C$66</f>
        <v>0</v>
      </c>
      <c r="BG66" s="1678">
        <f t="shared" ref="BG66" si="16405">(BG59-BG61)*$C$64*$C$66</f>
        <v>0</v>
      </c>
      <c r="BI66" s="1678">
        <f t="shared" ref="BI66" si="16406">(BI59-BI61)*$C$64*$C$66</f>
        <v>0</v>
      </c>
      <c r="BK66" s="1678">
        <f t="shared" ref="BK66" si="16407">(BK59-BK61)*$C$64*$C$66</f>
        <v>0</v>
      </c>
      <c r="BM66" s="1678">
        <f t="shared" ref="BM66" si="16408">(BM59-BM61)*$C$64*$C$66</f>
        <v>0</v>
      </c>
      <c r="BO66" s="1678">
        <f t="shared" ref="BO66" si="16409">(BO59-BO61)*$C$64*$C$66</f>
        <v>0</v>
      </c>
      <c r="BQ66" s="1678">
        <f t="shared" ref="BQ66" si="16410">(BQ59-BQ61)*$C$64*$C$66</f>
        <v>0</v>
      </c>
      <c r="BS66" s="1678">
        <f t="shared" ref="BS66" si="16411">(BS59-BS61)*$C$64*$C$66</f>
        <v>0</v>
      </c>
      <c r="BU66" s="1678">
        <f t="shared" ref="BU66" si="16412">(BU59-BU61)*$C$64*$C$66</f>
        <v>0</v>
      </c>
      <c r="BW66" s="1678">
        <f t="shared" ref="BW66" si="16413">(BW59-BW61)*$C$64*$C$66</f>
        <v>0</v>
      </c>
      <c r="BY66" s="1678">
        <f t="shared" ref="BY66" si="16414">(BY59-BY61)*$C$64*$C$66</f>
        <v>0</v>
      </c>
      <c r="CA66" s="1678">
        <f t="shared" ref="CA66" si="16415">(CA59-CA61)*$C$64*$C$66</f>
        <v>0</v>
      </c>
      <c r="CC66" s="1678">
        <f t="shared" ref="CC66" si="16416">(CC59-CC61)*$C$64*$C$66</f>
        <v>0</v>
      </c>
      <c r="CE66" s="1678">
        <f t="shared" ref="CE66" si="16417">(CE59-CE61)*$C$64*$C$66</f>
        <v>0</v>
      </c>
      <c r="CG66" s="1678">
        <f t="shared" ref="CG66" si="16418">(CG59-CG61)*$C$64*$C$66</f>
        <v>0</v>
      </c>
      <c r="CI66" s="1678">
        <f t="shared" ref="CI66" si="16419">(CI59-CI61)*$C$64*$C$66</f>
        <v>0</v>
      </c>
      <c r="CK66" s="1678">
        <f t="shared" ref="CK66" si="16420">(CK59-CK61)*$C$64*$C$66</f>
        <v>0</v>
      </c>
      <c r="CM66" s="1678">
        <f t="shared" ref="CM66" si="16421">(CM59-CM61)*$C$64*$C$66</f>
        <v>0</v>
      </c>
      <c r="CO66" s="1678">
        <f t="shared" ref="CO66" si="16422">(CO59-CO61)*$C$64*$C$66</f>
        <v>0</v>
      </c>
      <c r="CQ66" s="1678">
        <f t="shared" ref="CQ66" si="16423">(CQ59-CQ61)*$C$64*$C$66</f>
        <v>0</v>
      </c>
      <c r="CS66" s="1678">
        <f t="shared" ref="CS66" si="16424">(CS59-CS61)*$C$64*$C$66</f>
        <v>0</v>
      </c>
      <c r="CU66" s="1678">
        <f t="shared" ref="CU66" si="16425">(CU59-CU61)*$C$64*$C$66</f>
        <v>0</v>
      </c>
      <c r="CW66" s="1678">
        <f t="shared" ref="CW66" si="16426">(CW59-CW61)*$C$64*$C$66</f>
        <v>0</v>
      </c>
      <c r="CY66" s="1678">
        <f t="shared" ref="CY66" si="16427">(CY59-CY61)*$C$64*$C$66</f>
        <v>0</v>
      </c>
      <c r="DA66" s="1678">
        <f t="shared" ref="DA66" si="16428">(DA59-DA61)*$C$64*$C$66</f>
        <v>0</v>
      </c>
      <c r="DC66" s="1678">
        <f t="shared" ref="DC66" si="16429">(DC59-DC61)*$C$64*$C$66</f>
        <v>0</v>
      </c>
      <c r="DE66" s="1678">
        <f t="shared" ref="DE66" si="16430">(DE59-DE61)*$C$64*$C$66</f>
        <v>0</v>
      </c>
      <c r="DG66" s="1678">
        <f t="shared" ref="DG66" si="16431">(DG59-DG61)*$C$64*$C$66</f>
        <v>0</v>
      </c>
      <c r="DI66" s="1678">
        <f t="shared" ref="DI66" si="16432">(DI59-DI61)*$C$64*$C$66</f>
        <v>0</v>
      </c>
      <c r="DK66" s="1678">
        <f t="shared" ref="DK66" si="16433">(DK59-DK61)*$C$64*$C$66</f>
        <v>0</v>
      </c>
      <c r="DM66" s="1678">
        <f t="shared" ref="DM66" si="16434">(DM59-DM61)*$C$64*$C$66</f>
        <v>0</v>
      </c>
      <c r="DO66" s="1678">
        <f t="shared" ref="DO66" si="16435">(DO59-DO61)*$C$64*$C$66</f>
        <v>0</v>
      </c>
      <c r="DQ66" s="1678">
        <f t="shared" ref="DQ66" si="16436">(DQ59-DQ61)*$C$64*$C$66</f>
        <v>0</v>
      </c>
      <c r="DS66" s="1678">
        <f t="shared" ref="DS66" si="16437">(DS59-DS61)*$C$64*$C$66</f>
        <v>0</v>
      </c>
      <c r="DU66" s="1678">
        <f t="shared" ref="DU66" si="16438">(DU59-DU61)*$C$64*$C$66</f>
        <v>0</v>
      </c>
      <c r="DW66" s="1678">
        <f t="shared" ref="DW66" si="16439">(DW59-DW61)*$C$64*$C$66</f>
        <v>0</v>
      </c>
      <c r="DY66" s="1678">
        <f t="shared" ref="DY66" si="16440">(DY59-DY61)*$C$64*$C$66</f>
        <v>0</v>
      </c>
      <c r="EA66" s="1678">
        <f t="shared" ref="EA66" si="16441">(EA59-EA61)*$C$64*$C$66</f>
        <v>0</v>
      </c>
      <c r="EC66" s="1678">
        <f t="shared" ref="EC66" si="16442">(EC59-EC61)*$C$64*$C$66</f>
        <v>0</v>
      </c>
      <c r="EE66" s="1678">
        <f t="shared" ref="EE66" si="16443">(EE59-EE61)*$C$64*$C$66</f>
        <v>0</v>
      </c>
      <c r="EG66" s="1678">
        <f t="shared" ref="EG66" si="16444">(EG59-EG61)*$C$64*$C$66</f>
        <v>0</v>
      </c>
      <c r="EI66" s="1678">
        <f t="shared" ref="EI66" si="16445">(EI59-EI61)*$C$64*$C$66</f>
        <v>0</v>
      </c>
      <c r="EK66" s="1678">
        <f t="shared" ref="EK66" si="16446">(EK59-EK61)*$C$64*$C$66</f>
        <v>0</v>
      </c>
      <c r="EM66" s="1678">
        <f t="shared" ref="EM66" si="16447">(EM59-EM61)*$C$64*$C$66</f>
        <v>0</v>
      </c>
      <c r="EO66" s="1678">
        <f t="shared" ref="EO66" si="16448">(EO59-EO61)*$C$64*$C$66</f>
        <v>0</v>
      </c>
      <c r="EQ66" s="1678">
        <f t="shared" ref="EQ66" si="16449">(EQ59-EQ61)*$C$64*$C$66</f>
        <v>0</v>
      </c>
      <c r="ES66" s="1678">
        <f t="shared" ref="ES66" si="16450">(ES59-ES61)*$C$64*$C$66</f>
        <v>0</v>
      </c>
      <c r="EU66" s="1678">
        <f t="shared" ref="EU66" si="16451">(EU59-EU61)*$C$64*$C$66</f>
        <v>0</v>
      </c>
      <c r="EW66" s="1678">
        <f t="shared" ref="EW66" si="16452">(EW59-EW61)*$C$64*$C$66</f>
        <v>0</v>
      </c>
      <c r="EY66" s="1678">
        <f t="shared" ref="EY66" si="16453">(EY59-EY61)*$C$64*$C$66</f>
        <v>0</v>
      </c>
      <c r="FA66" s="1678">
        <f t="shared" ref="FA66" si="16454">(FA59-FA61)*$C$64*$C$66</f>
        <v>0</v>
      </c>
      <c r="FC66" s="1678">
        <f t="shared" ref="FC66" si="16455">(FC59-FC61)*$C$64*$C$66</f>
        <v>0</v>
      </c>
      <c r="FE66" s="1678">
        <f t="shared" ref="FE66" si="16456">(FE59-FE61)*$C$64*$C$66</f>
        <v>0</v>
      </c>
      <c r="FG66" s="1678">
        <f t="shared" ref="FG66" si="16457">(FG59-FG61)*$C$64*$C$66</f>
        <v>0</v>
      </c>
      <c r="FI66" s="1678">
        <f t="shared" ref="FI66" si="16458">(FI59-FI61)*$C$64*$C$66</f>
        <v>0</v>
      </c>
      <c r="FK66" s="1678">
        <f t="shared" ref="FK66" si="16459">(FK59-FK61)*$C$64*$C$66</f>
        <v>0</v>
      </c>
      <c r="FM66" s="1678">
        <f t="shared" ref="FM66" si="16460">(FM59-FM61)*$C$64*$C$66</f>
        <v>0</v>
      </c>
      <c r="FO66" s="1678">
        <f t="shared" ref="FO66" si="16461">(FO59-FO61)*$C$64*$C$66</f>
        <v>0</v>
      </c>
      <c r="FQ66" s="1678">
        <f t="shared" ref="FQ66" si="16462">(FQ59-FQ61)*$C$64*$C$66</f>
        <v>0</v>
      </c>
      <c r="FS66" s="1678">
        <f t="shared" ref="FS66" si="16463">(FS59-FS61)*$C$64*$C$66</f>
        <v>0</v>
      </c>
      <c r="FU66" s="1678">
        <f t="shared" ref="FU66" si="16464">(FU59-FU61)*$C$64*$C$66</f>
        <v>0</v>
      </c>
      <c r="FW66" s="1678">
        <f t="shared" ref="FW66" si="16465">(FW59-FW61)*$C$64*$C$66</f>
        <v>0</v>
      </c>
      <c r="FY66" s="1678">
        <f t="shared" ref="FY66" si="16466">(FY59-FY61)*$C$64*$C$66</f>
        <v>0</v>
      </c>
      <c r="GA66" s="1678">
        <f t="shared" ref="GA66" si="16467">(GA59-GA61)*$C$64*$C$66</f>
        <v>0</v>
      </c>
      <c r="GC66" s="1678">
        <f t="shared" ref="GC66" si="16468">(GC59-GC61)*$C$64*$C$66</f>
        <v>0</v>
      </c>
      <c r="GE66" s="1678">
        <f t="shared" ref="GE66" si="16469">(GE59-GE61)*$C$64*$C$66</f>
        <v>0</v>
      </c>
      <c r="GG66" s="1678">
        <f t="shared" ref="GG66" si="16470">(GG59-GG61)*$C$64*$C$66</f>
        <v>0</v>
      </c>
      <c r="GI66" s="1678">
        <f t="shared" ref="GI66" si="16471">(GI59-GI61)*$C$64*$C$66</f>
        <v>0</v>
      </c>
      <c r="GK66" s="1678">
        <f t="shared" ref="GK66" si="16472">(GK59-GK61)*$C$64*$C$66</f>
        <v>0</v>
      </c>
      <c r="GM66" s="1678">
        <f t="shared" ref="GM66" si="16473">(GM59-GM61)*$C$64*$C$66</f>
        <v>0</v>
      </c>
      <c r="GO66" s="1678">
        <f t="shared" ref="GO66" si="16474">(GO59-GO61)*$C$64*$C$66</f>
        <v>0</v>
      </c>
      <c r="GQ66" s="1678">
        <f t="shared" ref="GQ66" si="16475">(GQ59-GQ61)*$C$64*$C$66</f>
        <v>0</v>
      </c>
      <c r="GS66" s="1678">
        <f t="shared" ref="GS66" si="16476">(GS59-GS61)*$C$64*$C$66</f>
        <v>0</v>
      </c>
      <c r="GU66" s="1678">
        <f t="shared" ref="GU66" si="16477">(GU59-GU61)*$C$64*$C$66</f>
        <v>0</v>
      </c>
      <c r="GW66" s="1678">
        <f t="shared" ref="GW66" si="16478">(GW59-GW61)*$C$64*$C$66</f>
        <v>0</v>
      </c>
      <c r="GY66" s="1678">
        <f t="shared" ref="GY66" si="16479">(GY59-GY61)*$C$64*$C$66</f>
        <v>0</v>
      </c>
      <c r="HA66" s="1678">
        <f t="shared" ref="HA66" si="16480">(HA59-HA61)*$C$64*$C$66</f>
        <v>0</v>
      </c>
      <c r="HC66" s="1678">
        <f t="shared" ref="HC66" si="16481">(HC59-HC61)*$C$64*$C$66</f>
        <v>0</v>
      </c>
      <c r="HE66" s="1678">
        <f t="shared" ref="HE66" si="16482">(HE59-HE61)*$C$64*$C$66</f>
        <v>0</v>
      </c>
      <c r="HG66" s="1678">
        <f t="shared" ref="HG66" si="16483">(HG59-HG61)*$C$64*$C$66</f>
        <v>0</v>
      </c>
      <c r="HI66" s="1678">
        <f t="shared" ref="HI66" si="16484">(HI59-HI61)*$C$64*$C$66</f>
        <v>0</v>
      </c>
      <c r="HK66" s="1678">
        <f t="shared" ref="HK66" si="16485">(HK59-HK61)*$C$64*$C$66</f>
        <v>0</v>
      </c>
      <c r="HM66" s="1678">
        <f t="shared" ref="HM66" si="16486">(HM59-HM61)*$C$64*$C$66</f>
        <v>0</v>
      </c>
      <c r="HO66" s="1678">
        <f t="shared" ref="HO66" si="16487">(HO59-HO61)*$C$64*$C$66</f>
        <v>0</v>
      </c>
      <c r="HQ66" s="1678">
        <f t="shared" ref="HQ66" si="16488">(HQ59-HQ61)*$C$64*$C$66</f>
        <v>0</v>
      </c>
      <c r="HS66" s="1678">
        <f t="shared" ref="HS66" si="16489">(HS59-HS61)*$C$64*$C$66</f>
        <v>0</v>
      </c>
      <c r="HU66" s="1678">
        <f t="shared" ref="HU66" si="16490">(HU59-HU61)*$C$64*$C$66</f>
        <v>0</v>
      </c>
      <c r="HW66" s="1678">
        <f t="shared" ref="HW66" si="16491">(HW59-HW61)*$C$64*$C$66</f>
        <v>0</v>
      </c>
      <c r="HY66" s="1678">
        <f t="shared" ref="HY66" si="16492">(HY59-HY61)*$C$64*$C$66</f>
        <v>0</v>
      </c>
      <c r="IA66" s="1678">
        <f t="shared" ref="IA66" si="16493">(IA59-IA61)*$C$64*$C$66</f>
        <v>0</v>
      </c>
      <c r="IC66" s="1678">
        <f t="shared" ref="IC66" si="16494">(IC59-IC61)*$C$64*$C$66</f>
        <v>0</v>
      </c>
      <c r="IE66" s="1678">
        <f t="shared" ref="IE66" si="16495">(IE59-IE61)*$C$64*$C$66</f>
        <v>0</v>
      </c>
      <c r="IG66" s="1678">
        <f t="shared" ref="IG66" si="16496">(IG59-IG61)*$C$64*$C$66</f>
        <v>0</v>
      </c>
      <c r="II66" s="1678">
        <f t="shared" ref="II66" si="16497">(II59-II61)*$C$64*$C$66</f>
        <v>0</v>
      </c>
      <c r="IK66" s="1678">
        <f t="shared" ref="IK66" si="16498">(IK59-IK61)*$C$64*$C$66</f>
        <v>0</v>
      </c>
      <c r="IM66" s="1678">
        <f t="shared" ref="IM66" si="16499">(IM59-IM61)*$C$64*$C$66</f>
        <v>0</v>
      </c>
      <c r="IO66" s="1678">
        <f t="shared" ref="IO66" si="16500">(IO59-IO61)*$C$64*$C$66</f>
        <v>0</v>
      </c>
      <c r="IQ66" s="1678">
        <f t="shared" ref="IQ66" si="16501">(IQ59-IQ61)*$C$64*$C$66</f>
        <v>0</v>
      </c>
      <c r="IS66" s="1678">
        <f t="shared" ref="IS66" si="16502">(IS59-IS61)*$C$64*$C$66</f>
        <v>0</v>
      </c>
      <c r="IU66" s="1678">
        <f t="shared" ref="IU66" si="16503">(IU59-IU61)*$C$64*$C$66</f>
        <v>0</v>
      </c>
      <c r="IW66" s="1678">
        <f t="shared" ref="IW66" si="16504">(IW59-IW61)*$C$64*$C$66</f>
        <v>0</v>
      </c>
      <c r="IY66" s="1678">
        <f t="shared" ref="IY66" si="16505">(IY59-IY61)*$C$64*$C$66</f>
        <v>0</v>
      </c>
      <c r="JA66" s="1678">
        <f t="shared" ref="JA66" si="16506">(JA59-JA61)*$C$64*$C$66</f>
        <v>0</v>
      </c>
      <c r="JC66" s="1678">
        <f t="shared" ref="JC66" si="16507">(JC59-JC61)*$C$64*$C$66</f>
        <v>0</v>
      </c>
      <c r="JE66" s="1678">
        <f t="shared" ref="JE66" si="16508">(JE59-JE61)*$C$64*$C$66</f>
        <v>0</v>
      </c>
      <c r="JG66" s="1678">
        <f t="shared" ref="JG66" si="16509">(JG59-JG61)*$C$64*$C$66</f>
        <v>0</v>
      </c>
      <c r="JI66" s="1678">
        <f t="shared" ref="JI66" si="16510">(JI59-JI61)*$C$64*$C$66</f>
        <v>0</v>
      </c>
      <c r="JK66" s="1678">
        <f t="shared" ref="JK66" si="16511">(JK59-JK61)*$C$64*$C$66</f>
        <v>0</v>
      </c>
      <c r="JM66" s="1678">
        <f t="shared" ref="JM66" si="16512">(JM59-JM61)*$C$64*$C$66</f>
        <v>0</v>
      </c>
      <c r="JO66" s="1678">
        <f t="shared" ref="JO66" si="16513">(JO59-JO61)*$C$64*$C$66</f>
        <v>0</v>
      </c>
      <c r="JQ66" s="1678">
        <f t="shared" ref="JQ66" si="16514">(JQ59-JQ61)*$C$64*$C$66</f>
        <v>0</v>
      </c>
      <c r="JS66" s="1678">
        <f t="shared" ref="JS66" si="16515">(JS59-JS61)*$C$64*$C$66</f>
        <v>0</v>
      </c>
      <c r="JU66" s="1678">
        <f t="shared" ref="JU66" si="16516">(JU59-JU61)*$C$64*$C$66</f>
        <v>0</v>
      </c>
      <c r="JW66" s="1678">
        <f t="shared" ref="JW66" si="16517">(JW59-JW61)*$C$64*$C$66</f>
        <v>0</v>
      </c>
      <c r="JY66" s="1678">
        <f t="shared" ref="JY66" si="16518">(JY59-JY61)*$C$64*$C$66</f>
        <v>0</v>
      </c>
      <c r="KA66" s="1678">
        <f t="shared" ref="KA66" si="16519">(KA59-KA61)*$C$64*$C$66</f>
        <v>0</v>
      </c>
      <c r="KC66" s="1678">
        <f t="shared" ref="KC66" si="16520">(KC59-KC61)*$C$64*$C$66</f>
        <v>0</v>
      </c>
      <c r="KE66" s="1678">
        <f t="shared" ref="KE66" si="16521">(KE59-KE61)*$C$64*$C$66</f>
        <v>0</v>
      </c>
      <c r="KG66" s="1678">
        <f t="shared" ref="KG66" si="16522">(KG59-KG61)*$C$64*$C$66</f>
        <v>0</v>
      </c>
      <c r="KI66" s="1678">
        <f t="shared" ref="KI66" si="16523">(KI59-KI61)*$C$64*$C$66</f>
        <v>0</v>
      </c>
      <c r="KK66" s="1678">
        <f t="shared" ref="KK66" si="16524">(KK59-KK61)*$C$64*$C$66</f>
        <v>0</v>
      </c>
      <c r="KM66" s="1678">
        <f t="shared" ref="KM66" si="16525">(KM59-KM61)*$C$64*$C$66</f>
        <v>0</v>
      </c>
      <c r="KO66" s="1678">
        <f t="shared" ref="KO66" si="16526">(KO59-KO61)*$C$64*$C$66</f>
        <v>0</v>
      </c>
      <c r="KQ66" s="1678">
        <f t="shared" ref="KQ66" si="16527">(KQ59-KQ61)*$C$64*$C$66</f>
        <v>0</v>
      </c>
      <c r="KS66" s="1678">
        <f t="shared" ref="KS66" si="16528">(KS59-KS61)*$C$64*$C$66</f>
        <v>0</v>
      </c>
      <c r="KU66" s="1678">
        <f t="shared" ref="KU66" si="16529">(KU59-KU61)*$C$64*$C$66</f>
        <v>0</v>
      </c>
      <c r="KW66" s="1678">
        <f t="shared" ref="KW66" si="16530">(KW59-KW61)*$C$64*$C$66</f>
        <v>0</v>
      </c>
      <c r="KY66" s="1678">
        <f t="shared" ref="KY66" si="16531">(KY59-KY61)*$C$64*$C$66</f>
        <v>0</v>
      </c>
      <c r="LA66" s="1678">
        <f t="shared" ref="LA66" si="16532">(LA59-LA61)*$C$64*$C$66</f>
        <v>0</v>
      </c>
      <c r="LC66" s="1678">
        <f t="shared" ref="LC66" si="16533">(LC59-LC61)*$C$64*$C$66</f>
        <v>0</v>
      </c>
      <c r="LE66" s="1678">
        <f t="shared" ref="LE66" si="16534">(LE59-LE61)*$C$64*$C$66</f>
        <v>0</v>
      </c>
      <c r="LG66" s="1678">
        <f t="shared" ref="LG66" si="16535">(LG59-LG61)*$C$64*$C$66</f>
        <v>0</v>
      </c>
      <c r="LI66" s="1678">
        <f t="shared" ref="LI66" si="16536">(LI59-LI61)*$C$64*$C$66</f>
        <v>0</v>
      </c>
      <c r="LK66" s="1678">
        <f t="shared" ref="LK66" si="16537">(LK59-LK61)*$C$64*$C$66</f>
        <v>0</v>
      </c>
      <c r="LM66" s="1678">
        <f t="shared" ref="LM66" si="16538">(LM59-LM61)*$C$64*$C$66</f>
        <v>0</v>
      </c>
      <c r="LO66" s="1678">
        <f t="shared" ref="LO66" si="16539">(LO59-LO61)*$C$64*$C$66</f>
        <v>0</v>
      </c>
      <c r="LQ66" s="1678">
        <f t="shared" ref="LQ66" si="16540">(LQ59-LQ61)*$C$64*$C$66</f>
        <v>0</v>
      </c>
      <c r="LS66" s="1678">
        <f t="shared" ref="LS66" si="16541">(LS59-LS61)*$C$64*$C$66</f>
        <v>0</v>
      </c>
      <c r="LU66" s="1678">
        <f t="shared" ref="LU66" si="16542">(LU59-LU61)*$C$64*$C$66</f>
        <v>0</v>
      </c>
      <c r="LW66" s="1678">
        <f t="shared" ref="LW66" si="16543">(LW59-LW61)*$C$64*$C$66</f>
        <v>0</v>
      </c>
      <c r="LY66" s="1678">
        <f t="shared" ref="LY66" si="16544">(LY59-LY61)*$C$64*$C$66</f>
        <v>0</v>
      </c>
      <c r="MA66" s="1678">
        <f t="shared" ref="MA66" si="16545">(MA59-MA61)*$C$64*$C$66</f>
        <v>0</v>
      </c>
      <c r="MC66" s="1678">
        <f t="shared" ref="MC66" si="16546">(MC59-MC61)*$C$64*$C$66</f>
        <v>0</v>
      </c>
      <c r="ME66" s="1678">
        <f t="shared" ref="ME66" si="16547">(ME59-ME61)*$C$64*$C$66</f>
        <v>0</v>
      </c>
      <c r="MG66" s="1678">
        <f t="shared" ref="MG66" si="16548">(MG59-MG61)*$C$64*$C$66</f>
        <v>0</v>
      </c>
      <c r="MI66" s="1678">
        <f t="shared" ref="MI66" si="16549">(MI59-MI61)*$C$64*$C$66</f>
        <v>0</v>
      </c>
      <c r="MK66" s="1678">
        <f t="shared" ref="MK66" si="16550">(MK59-MK61)*$C$64*$C$66</f>
        <v>0</v>
      </c>
      <c r="MM66" s="1678">
        <f t="shared" ref="MM66" si="16551">(MM59-MM61)*$C$64*$C$66</f>
        <v>0</v>
      </c>
      <c r="MO66" s="1678">
        <f t="shared" ref="MO66" si="16552">(MO59-MO61)*$C$64*$C$66</f>
        <v>0</v>
      </c>
      <c r="MQ66" s="1678">
        <f t="shared" ref="MQ66" si="16553">(MQ59-MQ61)*$C$64*$C$66</f>
        <v>0</v>
      </c>
      <c r="MS66" s="1678">
        <f t="shared" ref="MS66" si="16554">(MS59-MS61)*$C$64*$C$66</f>
        <v>0</v>
      </c>
      <c r="MU66" s="1678">
        <f t="shared" ref="MU66" si="16555">(MU59-MU61)*$C$64*$C$66</f>
        <v>0</v>
      </c>
      <c r="MW66" s="1678">
        <f t="shared" ref="MW66" si="16556">(MW59-MW61)*$C$64*$C$66</f>
        <v>0</v>
      </c>
      <c r="MY66" s="1678">
        <f t="shared" ref="MY66" si="16557">(MY59-MY61)*$C$64*$C$66</f>
        <v>0</v>
      </c>
      <c r="NA66" s="1678">
        <f t="shared" ref="NA66" si="16558">(NA59-NA61)*$C$64*$C$66</f>
        <v>0</v>
      </c>
      <c r="NC66" s="1678">
        <f t="shared" ref="NC66" si="16559">(NC59-NC61)*$C$64*$C$66</f>
        <v>0</v>
      </c>
      <c r="NE66" s="1678">
        <f t="shared" ref="NE66" si="16560">(NE59-NE61)*$C$64*$C$66</f>
        <v>0</v>
      </c>
      <c r="NG66" s="1678">
        <f t="shared" ref="NG66" si="16561">(NG59-NG61)*$C$64*$C$66</f>
        <v>0</v>
      </c>
      <c r="NI66" s="1678">
        <f t="shared" ref="NI66" si="16562">(NI59-NI61)*$C$64*$C$66</f>
        <v>0</v>
      </c>
      <c r="NK66" s="1678">
        <f t="shared" ref="NK66" si="16563">(NK59-NK61)*$C$64*$C$66</f>
        <v>0</v>
      </c>
      <c r="NM66" s="1678">
        <f t="shared" ref="NM66" si="16564">(NM59-NM61)*$C$64*$C$66</f>
        <v>0</v>
      </c>
      <c r="NO66" s="1678">
        <f t="shared" ref="NO66" si="16565">(NO59-NO61)*$C$64*$C$66</f>
        <v>0</v>
      </c>
      <c r="NQ66" s="1678">
        <f t="shared" ref="NQ66" si="16566">(NQ59-NQ61)*$C$64*$C$66</f>
        <v>0</v>
      </c>
      <c r="NS66" s="1678">
        <f t="shared" ref="NS66" si="16567">(NS59-NS61)*$C$64*$C$66</f>
        <v>0</v>
      </c>
      <c r="NU66" s="1678">
        <f t="shared" ref="NU66" si="16568">(NU59-NU61)*$C$64*$C$66</f>
        <v>0</v>
      </c>
      <c r="NW66" s="1678">
        <f t="shared" ref="NW66" si="16569">(NW59-NW61)*$C$64*$C$66</f>
        <v>0</v>
      </c>
      <c r="NY66" s="1678">
        <f t="shared" ref="NY66" si="16570">(NY59-NY61)*$C$64*$C$66</f>
        <v>0</v>
      </c>
      <c r="OA66" s="1678">
        <f t="shared" ref="OA66" si="16571">(OA59-OA61)*$C$64*$C$66</f>
        <v>0</v>
      </c>
      <c r="OC66" s="1678">
        <f t="shared" ref="OC66" si="16572">(OC59-OC61)*$C$64*$C$66</f>
        <v>0</v>
      </c>
      <c r="OE66" s="1678">
        <f t="shared" ref="OE66" si="16573">(OE59-OE61)*$C$64*$C$66</f>
        <v>0</v>
      </c>
      <c r="OG66" s="1678">
        <f t="shared" ref="OG66" si="16574">(OG59-OG61)*$C$64*$C$66</f>
        <v>0</v>
      </c>
      <c r="OI66" s="1678">
        <f t="shared" ref="OI66" si="16575">(OI59-OI61)*$C$64*$C$66</f>
        <v>0</v>
      </c>
      <c r="OK66" s="1678">
        <f t="shared" ref="OK66" si="16576">(OK59-OK61)*$C$64*$C$66</f>
        <v>0</v>
      </c>
      <c r="OM66" s="1678">
        <f t="shared" ref="OM66" si="16577">(OM59-OM61)*$C$64*$C$66</f>
        <v>0</v>
      </c>
      <c r="OO66" s="1678">
        <f t="shared" ref="OO66" si="16578">(OO59-OO61)*$C$64*$C$66</f>
        <v>0</v>
      </c>
      <c r="OQ66" s="1678">
        <f t="shared" ref="OQ66" si="16579">(OQ59-OQ61)*$C$64*$C$66</f>
        <v>0</v>
      </c>
      <c r="OS66" s="1678">
        <f t="shared" ref="OS66" si="16580">(OS59-OS61)*$C$64*$C$66</f>
        <v>0</v>
      </c>
      <c r="OU66" s="1678">
        <f t="shared" ref="OU66" si="16581">(OU59-OU61)*$C$64*$C$66</f>
        <v>0</v>
      </c>
      <c r="OW66" s="1678">
        <f t="shared" ref="OW66" si="16582">(OW59-OW61)*$C$64*$C$66</f>
        <v>0</v>
      </c>
      <c r="OY66" s="1678">
        <f t="shared" ref="OY66" si="16583">(OY59-OY61)*$C$64*$C$66</f>
        <v>0</v>
      </c>
      <c r="PA66" s="1678">
        <f t="shared" ref="PA66" si="16584">(PA59-PA61)*$C$64*$C$66</f>
        <v>0</v>
      </c>
      <c r="PC66" s="1678">
        <f t="shared" ref="PC66" si="16585">(PC59-PC61)*$C$64*$C$66</f>
        <v>0</v>
      </c>
      <c r="PE66" s="1678">
        <f t="shared" ref="PE66" si="16586">(PE59-PE61)*$C$64*$C$66</f>
        <v>0</v>
      </c>
      <c r="PG66" s="1678">
        <f t="shared" ref="PG66" si="16587">(PG59-PG61)*$C$64*$C$66</f>
        <v>0</v>
      </c>
      <c r="PI66" s="1678">
        <f t="shared" ref="PI66" si="16588">(PI59-PI61)*$C$64*$C$66</f>
        <v>0</v>
      </c>
      <c r="PK66" s="1678">
        <f t="shared" ref="PK66" si="16589">(PK59-PK61)*$C$64*$C$66</f>
        <v>0</v>
      </c>
      <c r="PM66" s="1678">
        <f t="shared" ref="PM66" si="16590">(PM59-PM61)*$C$64*$C$66</f>
        <v>0</v>
      </c>
      <c r="PO66" s="1678">
        <f t="shared" ref="PO66" si="16591">(PO59-PO61)*$C$64*$C$66</f>
        <v>0</v>
      </c>
      <c r="PQ66" s="1678">
        <f t="shared" ref="PQ66" si="16592">(PQ59-PQ61)*$C$64*$C$66</f>
        <v>0</v>
      </c>
      <c r="PS66" s="1678">
        <f t="shared" ref="PS66" si="16593">(PS59-PS61)*$C$64*$C$66</f>
        <v>0</v>
      </c>
      <c r="PU66" s="1678">
        <f t="shared" ref="PU66" si="16594">(PU59-PU61)*$C$64*$C$66</f>
        <v>0</v>
      </c>
      <c r="PW66" s="1678">
        <f t="shared" ref="PW66" si="16595">(PW59-PW61)*$C$64*$C$66</f>
        <v>0</v>
      </c>
      <c r="PY66" s="1678">
        <f t="shared" ref="PY66" si="16596">(PY59-PY61)*$C$64*$C$66</f>
        <v>0</v>
      </c>
      <c r="QA66" s="1678">
        <f t="shared" ref="QA66" si="16597">(QA59-QA61)*$C$64*$C$66</f>
        <v>0</v>
      </c>
      <c r="QC66" s="1678">
        <f t="shared" ref="QC66" si="16598">(QC59-QC61)*$C$64*$C$66</f>
        <v>0</v>
      </c>
      <c r="QE66" s="1678">
        <f t="shared" ref="QE66" si="16599">(QE59-QE61)*$C$64*$C$66</f>
        <v>0</v>
      </c>
      <c r="QG66" s="1678">
        <f t="shared" ref="QG66" si="16600">(QG59-QG61)*$C$64*$C$66</f>
        <v>0</v>
      </c>
      <c r="QI66" s="1678">
        <f t="shared" ref="QI66" si="16601">(QI59-QI61)*$C$64*$C$66</f>
        <v>0</v>
      </c>
      <c r="QK66" s="1678">
        <f t="shared" ref="QK66" si="16602">(QK59-QK61)*$C$64*$C$66</f>
        <v>0</v>
      </c>
      <c r="QM66" s="1678">
        <f t="shared" ref="QM66" si="16603">(QM59-QM61)*$C$64*$C$66</f>
        <v>0</v>
      </c>
      <c r="QO66" s="1678">
        <f t="shared" ref="QO66" si="16604">(QO59-QO61)*$C$64*$C$66</f>
        <v>0</v>
      </c>
      <c r="QQ66" s="1678">
        <f t="shared" ref="QQ66" si="16605">(QQ59-QQ61)*$C$64*$C$66</f>
        <v>0</v>
      </c>
      <c r="QS66" s="1678">
        <f t="shared" ref="QS66" si="16606">(QS59-QS61)*$C$64*$C$66</f>
        <v>0</v>
      </c>
      <c r="QU66" s="1678">
        <f t="shared" ref="QU66" si="16607">(QU59-QU61)*$C$64*$C$66</f>
        <v>0</v>
      </c>
      <c r="QW66" s="1678">
        <f t="shared" ref="QW66" si="16608">(QW59-QW61)*$C$64*$C$66</f>
        <v>0</v>
      </c>
      <c r="QY66" s="1678">
        <f t="shared" ref="QY66" si="16609">(QY59-QY61)*$C$64*$C$66</f>
        <v>0</v>
      </c>
      <c r="RA66" s="1678">
        <f t="shared" ref="RA66" si="16610">(RA59-RA61)*$C$64*$C$66</f>
        <v>0</v>
      </c>
      <c r="RC66" s="1678">
        <f t="shared" ref="RC66" si="16611">(RC59-RC61)*$C$64*$C$66</f>
        <v>0</v>
      </c>
      <c r="RE66" s="1678">
        <f t="shared" ref="RE66" si="16612">(RE59-RE61)*$C$64*$C$66</f>
        <v>0</v>
      </c>
      <c r="RG66" s="1678">
        <f t="shared" ref="RG66" si="16613">(RG59-RG61)*$C$64*$C$66</f>
        <v>0</v>
      </c>
      <c r="RI66" s="1678">
        <f t="shared" ref="RI66" si="16614">(RI59-RI61)*$C$64*$C$66</f>
        <v>0</v>
      </c>
      <c r="RK66" s="1678">
        <f t="shared" ref="RK66" si="16615">(RK59-RK61)*$C$64*$C$66</f>
        <v>0</v>
      </c>
      <c r="RM66" s="1678">
        <f t="shared" ref="RM66" si="16616">(RM59-RM61)*$C$64*$C$66</f>
        <v>0</v>
      </c>
      <c r="RO66" s="1678">
        <f t="shared" ref="RO66" si="16617">(RO59-RO61)*$C$64*$C$66</f>
        <v>0</v>
      </c>
      <c r="RQ66" s="1678">
        <f t="shared" ref="RQ66" si="16618">(RQ59-RQ61)*$C$64*$C$66</f>
        <v>0</v>
      </c>
      <c r="RS66" s="1678">
        <f t="shared" ref="RS66" si="16619">(RS59-RS61)*$C$64*$C$66</f>
        <v>0</v>
      </c>
      <c r="RU66" s="1678">
        <f t="shared" ref="RU66" si="16620">(RU59-RU61)*$C$64*$C$66</f>
        <v>0</v>
      </c>
      <c r="RW66" s="1678">
        <f t="shared" ref="RW66" si="16621">(RW59-RW61)*$C$64*$C$66</f>
        <v>0</v>
      </c>
      <c r="RY66" s="1678">
        <f t="shared" ref="RY66" si="16622">(RY59-RY61)*$C$64*$C$66</f>
        <v>0</v>
      </c>
      <c r="SA66" s="1678">
        <f t="shared" ref="SA66" si="16623">(SA59-SA61)*$C$64*$C$66</f>
        <v>0</v>
      </c>
      <c r="SC66" s="1678">
        <f t="shared" ref="SC66" si="16624">(SC59-SC61)*$C$64*$C$66</f>
        <v>0</v>
      </c>
      <c r="SE66" s="1678">
        <f t="shared" ref="SE66" si="16625">(SE59-SE61)*$C$64*$C$66</f>
        <v>0</v>
      </c>
      <c r="SG66" s="1678">
        <f t="shared" ref="SG66" si="16626">(SG59-SG61)*$C$64*$C$66</f>
        <v>0</v>
      </c>
      <c r="SI66" s="1678">
        <f t="shared" ref="SI66" si="16627">(SI59-SI61)*$C$64*$C$66</f>
        <v>0</v>
      </c>
      <c r="SK66" s="1678">
        <f t="shared" ref="SK66" si="16628">(SK59-SK61)*$C$64*$C$66</f>
        <v>0</v>
      </c>
      <c r="SM66" s="1678">
        <f t="shared" ref="SM66" si="16629">(SM59-SM61)*$C$64*$C$66</f>
        <v>0</v>
      </c>
      <c r="SO66" s="1678">
        <f t="shared" ref="SO66" si="16630">(SO59-SO61)*$C$64*$C$66</f>
        <v>0</v>
      </c>
      <c r="SQ66" s="1678">
        <f t="shared" ref="SQ66" si="16631">(SQ59-SQ61)*$C$64*$C$66</f>
        <v>0</v>
      </c>
      <c r="SS66" s="1678">
        <f t="shared" ref="SS66" si="16632">(SS59-SS61)*$C$64*$C$66</f>
        <v>0</v>
      </c>
      <c r="SU66" s="1678">
        <f t="shared" ref="SU66" si="16633">(SU59-SU61)*$C$64*$C$66</f>
        <v>0</v>
      </c>
      <c r="SW66" s="1678">
        <f t="shared" ref="SW66" si="16634">(SW59-SW61)*$C$64*$C$66</f>
        <v>0</v>
      </c>
      <c r="SY66" s="1678">
        <f t="shared" ref="SY66" si="16635">(SY59-SY61)*$C$64*$C$66</f>
        <v>0</v>
      </c>
      <c r="TA66" s="1678">
        <f t="shared" ref="TA66" si="16636">(TA59-TA61)*$C$64*$C$66</f>
        <v>0</v>
      </c>
      <c r="TC66" s="1678">
        <f t="shared" ref="TC66" si="16637">(TC59-TC61)*$C$64*$C$66</f>
        <v>0</v>
      </c>
      <c r="TE66" s="1678">
        <f t="shared" ref="TE66" si="16638">(TE59-TE61)*$C$64*$C$66</f>
        <v>0</v>
      </c>
      <c r="TG66" s="1678">
        <f t="shared" ref="TG66" si="16639">(TG59-TG61)*$C$64*$C$66</f>
        <v>0</v>
      </c>
      <c r="TI66" s="1678">
        <f t="shared" ref="TI66" si="16640">(TI59-TI61)*$C$64*$C$66</f>
        <v>0</v>
      </c>
      <c r="TK66" s="1678">
        <f t="shared" ref="TK66" si="16641">(TK59-TK61)*$C$64*$C$66</f>
        <v>0</v>
      </c>
      <c r="TM66" s="1678">
        <f t="shared" ref="TM66" si="16642">(TM59-TM61)*$C$64*$C$66</f>
        <v>0</v>
      </c>
      <c r="TO66" s="1678">
        <f t="shared" ref="TO66" si="16643">(TO59-TO61)*$C$64*$C$66</f>
        <v>0</v>
      </c>
      <c r="TQ66" s="1678">
        <f t="shared" ref="TQ66" si="16644">(TQ59-TQ61)*$C$64*$C$66</f>
        <v>0</v>
      </c>
      <c r="TS66" s="1678">
        <f t="shared" ref="TS66" si="16645">(TS59-TS61)*$C$64*$C$66</f>
        <v>0</v>
      </c>
      <c r="TU66" s="1678">
        <f t="shared" ref="TU66" si="16646">(TU59-TU61)*$C$64*$C$66</f>
        <v>0</v>
      </c>
      <c r="TW66" s="1678">
        <f t="shared" ref="TW66" si="16647">(TW59-TW61)*$C$64*$C$66</f>
        <v>0</v>
      </c>
      <c r="TY66" s="1678">
        <f t="shared" ref="TY66" si="16648">(TY59-TY61)*$C$64*$C$66</f>
        <v>0</v>
      </c>
      <c r="UA66" s="1678">
        <f t="shared" ref="UA66" si="16649">(UA59-UA61)*$C$64*$C$66</f>
        <v>0</v>
      </c>
      <c r="UC66" s="1678">
        <f t="shared" ref="UC66" si="16650">(UC59-UC61)*$C$64*$C$66</f>
        <v>0</v>
      </c>
      <c r="UE66" s="1678">
        <f t="shared" ref="UE66" si="16651">(UE59-UE61)*$C$64*$C$66</f>
        <v>0</v>
      </c>
      <c r="UG66" s="1678">
        <f t="shared" ref="UG66" si="16652">(UG59-UG61)*$C$64*$C$66</f>
        <v>0</v>
      </c>
      <c r="UI66" s="1678">
        <f t="shared" ref="UI66" si="16653">(UI59-UI61)*$C$64*$C$66</f>
        <v>0</v>
      </c>
      <c r="UK66" s="1678">
        <f t="shared" ref="UK66" si="16654">(UK59-UK61)*$C$64*$C$66</f>
        <v>0</v>
      </c>
      <c r="UM66" s="1678">
        <f t="shared" ref="UM66" si="16655">(UM59-UM61)*$C$64*$C$66</f>
        <v>0</v>
      </c>
      <c r="UO66" s="1678">
        <f t="shared" ref="UO66" si="16656">(UO59-UO61)*$C$64*$C$66</f>
        <v>0</v>
      </c>
      <c r="UQ66" s="1678">
        <f t="shared" ref="UQ66" si="16657">(UQ59-UQ61)*$C$64*$C$66</f>
        <v>0</v>
      </c>
      <c r="US66" s="1678">
        <f t="shared" ref="US66" si="16658">(US59-US61)*$C$64*$C$66</f>
        <v>0</v>
      </c>
      <c r="UU66" s="1678">
        <f t="shared" ref="UU66" si="16659">(UU59-UU61)*$C$64*$C$66</f>
        <v>0</v>
      </c>
      <c r="UW66" s="1678">
        <f t="shared" ref="UW66" si="16660">(UW59-UW61)*$C$64*$C$66</f>
        <v>0</v>
      </c>
      <c r="UY66" s="1678">
        <f t="shared" ref="UY66" si="16661">(UY59-UY61)*$C$64*$C$66</f>
        <v>0</v>
      </c>
      <c r="VA66" s="1678">
        <f t="shared" ref="VA66" si="16662">(VA59-VA61)*$C$64*$C$66</f>
        <v>0</v>
      </c>
      <c r="VC66" s="1678">
        <f t="shared" ref="VC66" si="16663">(VC59-VC61)*$C$64*$C$66</f>
        <v>0</v>
      </c>
      <c r="VE66" s="1678">
        <f t="shared" ref="VE66" si="16664">(VE59-VE61)*$C$64*$C$66</f>
        <v>0</v>
      </c>
      <c r="VG66" s="1678">
        <f t="shared" ref="VG66" si="16665">(VG59-VG61)*$C$64*$C$66</f>
        <v>0</v>
      </c>
      <c r="VI66" s="1678">
        <f t="shared" ref="VI66" si="16666">(VI59-VI61)*$C$64*$C$66</f>
        <v>0</v>
      </c>
      <c r="VK66" s="1678">
        <f t="shared" ref="VK66" si="16667">(VK59-VK61)*$C$64*$C$66</f>
        <v>0</v>
      </c>
      <c r="VM66" s="1678">
        <f t="shared" ref="VM66" si="16668">(VM59-VM61)*$C$64*$C$66</f>
        <v>0</v>
      </c>
      <c r="VO66" s="1678">
        <f t="shared" ref="VO66" si="16669">(VO59-VO61)*$C$64*$C$66</f>
        <v>0</v>
      </c>
      <c r="VQ66" s="1678">
        <f t="shared" ref="VQ66" si="16670">(VQ59-VQ61)*$C$64*$C$66</f>
        <v>0</v>
      </c>
      <c r="VS66" s="1678">
        <f t="shared" ref="VS66" si="16671">(VS59-VS61)*$C$64*$C$66</f>
        <v>0</v>
      </c>
      <c r="VU66" s="1678">
        <f t="shared" ref="VU66" si="16672">(VU59-VU61)*$C$64*$C$66</f>
        <v>0</v>
      </c>
      <c r="VW66" s="1678">
        <f t="shared" ref="VW66" si="16673">(VW59-VW61)*$C$64*$C$66</f>
        <v>0</v>
      </c>
      <c r="VY66" s="1678">
        <f t="shared" ref="VY66" si="16674">(VY59-VY61)*$C$64*$C$66</f>
        <v>0</v>
      </c>
      <c r="WA66" s="1678">
        <f t="shared" ref="WA66" si="16675">(WA59-WA61)*$C$64*$C$66</f>
        <v>0</v>
      </c>
      <c r="WC66" s="1678">
        <f t="shared" ref="WC66" si="16676">(WC59-WC61)*$C$64*$C$66</f>
        <v>0</v>
      </c>
      <c r="WE66" s="1678">
        <f t="shared" ref="WE66" si="16677">(WE59-WE61)*$C$64*$C$66</f>
        <v>0</v>
      </c>
      <c r="WG66" s="1678">
        <f t="shared" ref="WG66" si="16678">(WG59-WG61)*$C$64*$C$66</f>
        <v>0</v>
      </c>
      <c r="WI66" s="1678">
        <f t="shared" ref="WI66" si="16679">(WI59-WI61)*$C$64*$C$66</f>
        <v>0</v>
      </c>
      <c r="WK66" s="1678">
        <f t="shared" ref="WK66" si="16680">(WK59-WK61)*$C$64*$C$66</f>
        <v>0</v>
      </c>
      <c r="WM66" s="1678">
        <f t="shared" ref="WM66" si="16681">(WM59-WM61)*$C$64*$C$66</f>
        <v>0</v>
      </c>
      <c r="WO66" s="1678">
        <f t="shared" ref="WO66" si="16682">(WO59-WO61)*$C$64*$C$66</f>
        <v>0</v>
      </c>
      <c r="WQ66" s="1678">
        <f t="shared" ref="WQ66" si="16683">(WQ59-WQ61)*$C$64*$C$66</f>
        <v>0</v>
      </c>
      <c r="WS66" s="1678">
        <f t="shared" ref="WS66" si="16684">(WS59-WS61)*$C$64*$C$66</f>
        <v>0</v>
      </c>
      <c r="WU66" s="1678">
        <f t="shared" ref="WU66" si="16685">(WU59-WU61)*$C$64*$C$66</f>
        <v>0</v>
      </c>
      <c r="WW66" s="1678">
        <f t="shared" ref="WW66" si="16686">(WW59-WW61)*$C$64*$C$66</f>
        <v>0</v>
      </c>
      <c r="WY66" s="1678">
        <f t="shared" ref="WY66" si="16687">(WY59-WY61)*$C$64*$C$66</f>
        <v>0</v>
      </c>
      <c r="XA66" s="1678">
        <f t="shared" ref="XA66" si="16688">(XA59-XA61)*$C$64*$C$66</f>
        <v>0</v>
      </c>
      <c r="XC66" s="1678">
        <f t="shared" ref="XC66" si="16689">(XC59-XC61)*$C$64*$C$66</f>
        <v>0</v>
      </c>
      <c r="XE66" s="1678">
        <f t="shared" ref="XE66" si="16690">(XE59-XE61)*$C$64*$C$66</f>
        <v>0</v>
      </c>
      <c r="XG66" s="1678">
        <f t="shared" ref="XG66" si="16691">(XG59-XG61)*$C$64*$C$66</f>
        <v>0</v>
      </c>
      <c r="XI66" s="1678">
        <f t="shared" ref="XI66" si="16692">(XI59-XI61)*$C$64*$C$66</f>
        <v>0</v>
      </c>
      <c r="XK66" s="1678">
        <f t="shared" ref="XK66" si="16693">(XK59-XK61)*$C$64*$C$66</f>
        <v>0</v>
      </c>
      <c r="XM66" s="1678">
        <f t="shared" ref="XM66" si="16694">(XM59-XM61)*$C$64*$C$66</f>
        <v>0</v>
      </c>
      <c r="XO66" s="1678">
        <f t="shared" ref="XO66" si="16695">(XO59-XO61)*$C$64*$C$66</f>
        <v>0</v>
      </c>
      <c r="XQ66" s="1678">
        <f t="shared" ref="XQ66" si="16696">(XQ59-XQ61)*$C$64*$C$66</f>
        <v>0</v>
      </c>
      <c r="XS66" s="1678">
        <f t="shared" ref="XS66" si="16697">(XS59-XS61)*$C$64*$C$66</f>
        <v>0</v>
      </c>
      <c r="XU66" s="1678">
        <f t="shared" ref="XU66" si="16698">(XU59-XU61)*$C$64*$C$66</f>
        <v>0</v>
      </c>
      <c r="XW66" s="1678">
        <f t="shared" ref="XW66" si="16699">(XW59-XW61)*$C$64*$C$66</f>
        <v>0</v>
      </c>
      <c r="XY66" s="1678">
        <f t="shared" ref="XY66" si="16700">(XY59-XY61)*$C$64*$C$66</f>
        <v>0</v>
      </c>
      <c r="YA66" s="1678">
        <f t="shared" ref="YA66" si="16701">(YA59-YA61)*$C$64*$C$66</f>
        <v>0</v>
      </c>
      <c r="YC66" s="1678">
        <f t="shared" ref="YC66" si="16702">(YC59-YC61)*$C$64*$C$66</f>
        <v>0</v>
      </c>
      <c r="YE66" s="1678">
        <f t="shared" ref="YE66" si="16703">(YE59-YE61)*$C$64*$C$66</f>
        <v>0</v>
      </c>
      <c r="YG66" s="1678">
        <f t="shared" ref="YG66" si="16704">(YG59-YG61)*$C$64*$C$66</f>
        <v>0</v>
      </c>
      <c r="YI66" s="1678">
        <f t="shared" ref="YI66" si="16705">(YI59-YI61)*$C$64*$C$66</f>
        <v>0</v>
      </c>
      <c r="YK66" s="1678">
        <f t="shared" ref="YK66" si="16706">(YK59-YK61)*$C$64*$C$66</f>
        <v>0</v>
      </c>
      <c r="YM66" s="1678">
        <f t="shared" ref="YM66" si="16707">(YM59-YM61)*$C$64*$C$66</f>
        <v>0</v>
      </c>
      <c r="YO66" s="1678">
        <f t="shared" ref="YO66" si="16708">(YO59-YO61)*$C$64*$C$66</f>
        <v>0</v>
      </c>
      <c r="YQ66" s="1678">
        <f t="shared" ref="YQ66" si="16709">(YQ59-YQ61)*$C$64*$C$66</f>
        <v>0</v>
      </c>
      <c r="YS66" s="1678">
        <f t="shared" ref="YS66" si="16710">(YS59-YS61)*$C$64*$C$66</f>
        <v>0</v>
      </c>
      <c r="YU66" s="1678">
        <f t="shared" ref="YU66" si="16711">(YU59-YU61)*$C$64*$C$66</f>
        <v>0</v>
      </c>
      <c r="YW66" s="1678">
        <f t="shared" ref="YW66" si="16712">(YW59-YW61)*$C$64*$C$66</f>
        <v>0</v>
      </c>
      <c r="YY66" s="1678">
        <f t="shared" ref="YY66" si="16713">(YY59-YY61)*$C$64*$C$66</f>
        <v>0</v>
      </c>
      <c r="ZA66" s="1678">
        <f t="shared" ref="ZA66" si="16714">(ZA59-ZA61)*$C$64*$C$66</f>
        <v>0</v>
      </c>
      <c r="ZC66" s="1678">
        <f t="shared" ref="ZC66" si="16715">(ZC59-ZC61)*$C$64*$C$66</f>
        <v>0</v>
      </c>
      <c r="ZE66" s="1678">
        <f t="shared" ref="ZE66" si="16716">(ZE59-ZE61)*$C$64*$C$66</f>
        <v>0</v>
      </c>
      <c r="ZG66" s="1678">
        <f t="shared" ref="ZG66" si="16717">(ZG59-ZG61)*$C$64*$C$66</f>
        <v>0</v>
      </c>
      <c r="ZI66" s="1678">
        <f t="shared" ref="ZI66" si="16718">(ZI59-ZI61)*$C$64*$C$66</f>
        <v>0</v>
      </c>
      <c r="ZK66" s="1678">
        <f t="shared" ref="ZK66" si="16719">(ZK59-ZK61)*$C$64*$C$66</f>
        <v>0</v>
      </c>
      <c r="ZM66" s="1678">
        <f t="shared" ref="ZM66" si="16720">(ZM59-ZM61)*$C$64*$C$66</f>
        <v>0</v>
      </c>
      <c r="ZO66" s="1678">
        <f t="shared" ref="ZO66" si="16721">(ZO59-ZO61)*$C$64*$C$66</f>
        <v>0</v>
      </c>
      <c r="ZQ66" s="1678">
        <f t="shared" ref="ZQ66" si="16722">(ZQ59-ZQ61)*$C$64*$C$66</f>
        <v>0</v>
      </c>
      <c r="ZS66" s="1678">
        <f t="shared" ref="ZS66" si="16723">(ZS59-ZS61)*$C$64*$C$66</f>
        <v>0</v>
      </c>
      <c r="ZU66" s="1678">
        <f t="shared" ref="ZU66" si="16724">(ZU59-ZU61)*$C$64*$C$66</f>
        <v>0</v>
      </c>
      <c r="ZW66" s="1678">
        <f t="shared" ref="ZW66" si="16725">(ZW59-ZW61)*$C$64*$C$66</f>
        <v>0</v>
      </c>
      <c r="ZY66" s="1678">
        <f t="shared" ref="ZY66" si="16726">(ZY59-ZY61)*$C$64*$C$66</f>
        <v>0</v>
      </c>
      <c r="AAA66" s="1678">
        <f t="shared" ref="AAA66" si="16727">(AAA59-AAA61)*$C$64*$C$66</f>
        <v>0</v>
      </c>
      <c r="AAC66" s="1678">
        <f t="shared" ref="AAC66" si="16728">(AAC59-AAC61)*$C$64*$C$66</f>
        <v>0</v>
      </c>
      <c r="AAE66" s="1678">
        <f t="shared" ref="AAE66" si="16729">(AAE59-AAE61)*$C$64*$C$66</f>
        <v>0</v>
      </c>
      <c r="AAG66" s="1678">
        <f t="shared" ref="AAG66" si="16730">(AAG59-AAG61)*$C$64*$C$66</f>
        <v>0</v>
      </c>
      <c r="AAI66" s="1678">
        <f t="shared" ref="AAI66" si="16731">(AAI59-AAI61)*$C$64*$C$66</f>
        <v>0</v>
      </c>
      <c r="AAK66" s="1678">
        <f t="shared" ref="AAK66" si="16732">(AAK59-AAK61)*$C$64*$C$66</f>
        <v>0</v>
      </c>
      <c r="AAM66" s="1678">
        <f t="shared" ref="AAM66" si="16733">(AAM59-AAM61)*$C$64*$C$66</f>
        <v>0</v>
      </c>
      <c r="AAO66" s="1678">
        <f t="shared" ref="AAO66" si="16734">(AAO59-AAO61)*$C$64*$C$66</f>
        <v>0</v>
      </c>
      <c r="AAQ66" s="1678">
        <f t="shared" ref="AAQ66" si="16735">(AAQ59-AAQ61)*$C$64*$C$66</f>
        <v>0</v>
      </c>
      <c r="AAS66" s="1678">
        <f t="shared" ref="AAS66" si="16736">(AAS59-AAS61)*$C$64*$C$66</f>
        <v>0</v>
      </c>
      <c r="AAU66" s="1678">
        <f t="shared" ref="AAU66" si="16737">(AAU59-AAU61)*$C$64*$C$66</f>
        <v>0</v>
      </c>
      <c r="AAW66" s="1678">
        <f t="shared" ref="AAW66" si="16738">(AAW59-AAW61)*$C$64*$C$66</f>
        <v>0</v>
      </c>
      <c r="AAY66" s="1678">
        <f t="shared" ref="AAY66" si="16739">(AAY59-AAY61)*$C$64*$C$66</f>
        <v>0</v>
      </c>
      <c r="ABA66" s="1678">
        <f t="shared" ref="ABA66" si="16740">(ABA59-ABA61)*$C$64*$C$66</f>
        <v>0</v>
      </c>
      <c r="ABC66" s="1678">
        <f t="shared" ref="ABC66" si="16741">(ABC59-ABC61)*$C$64*$C$66</f>
        <v>0</v>
      </c>
      <c r="ABE66" s="1678">
        <f t="shared" ref="ABE66" si="16742">(ABE59-ABE61)*$C$64*$C$66</f>
        <v>0</v>
      </c>
      <c r="ABG66" s="1678">
        <f t="shared" ref="ABG66" si="16743">(ABG59-ABG61)*$C$64*$C$66</f>
        <v>0</v>
      </c>
      <c r="ABI66" s="1678">
        <f t="shared" ref="ABI66" si="16744">(ABI59-ABI61)*$C$64*$C$66</f>
        <v>0</v>
      </c>
      <c r="ABK66" s="1678">
        <f t="shared" ref="ABK66" si="16745">(ABK59-ABK61)*$C$64*$C$66</f>
        <v>0</v>
      </c>
      <c r="ABM66" s="1678">
        <f t="shared" ref="ABM66" si="16746">(ABM59-ABM61)*$C$64*$C$66</f>
        <v>0</v>
      </c>
      <c r="ABO66" s="1678">
        <f t="shared" ref="ABO66" si="16747">(ABO59-ABO61)*$C$64*$C$66</f>
        <v>0</v>
      </c>
      <c r="ABQ66" s="1678">
        <f t="shared" ref="ABQ66" si="16748">(ABQ59-ABQ61)*$C$64*$C$66</f>
        <v>0</v>
      </c>
      <c r="ABS66" s="1678">
        <f t="shared" ref="ABS66" si="16749">(ABS59-ABS61)*$C$64*$C$66</f>
        <v>0</v>
      </c>
      <c r="ABU66" s="1678">
        <f t="shared" ref="ABU66" si="16750">(ABU59-ABU61)*$C$64*$C$66</f>
        <v>0</v>
      </c>
      <c r="ABW66" s="1678">
        <f t="shared" ref="ABW66" si="16751">(ABW59-ABW61)*$C$64*$C$66</f>
        <v>0</v>
      </c>
      <c r="ABY66" s="1678">
        <f t="shared" ref="ABY66" si="16752">(ABY59-ABY61)*$C$64*$C$66</f>
        <v>0</v>
      </c>
      <c r="ACA66" s="1678">
        <f t="shared" ref="ACA66" si="16753">(ACA59-ACA61)*$C$64*$C$66</f>
        <v>0</v>
      </c>
      <c r="ACC66" s="1678">
        <f t="shared" ref="ACC66" si="16754">(ACC59-ACC61)*$C$64*$C$66</f>
        <v>0</v>
      </c>
      <c r="ACE66" s="1678">
        <f t="shared" ref="ACE66" si="16755">(ACE59-ACE61)*$C$64*$C$66</f>
        <v>0</v>
      </c>
      <c r="ACG66" s="1678">
        <f t="shared" ref="ACG66" si="16756">(ACG59-ACG61)*$C$64*$C$66</f>
        <v>0</v>
      </c>
      <c r="ACI66" s="1678">
        <f t="shared" ref="ACI66" si="16757">(ACI59-ACI61)*$C$64*$C$66</f>
        <v>0</v>
      </c>
      <c r="ACK66" s="1678">
        <f t="shared" ref="ACK66" si="16758">(ACK59-ACK61)*$C$64*$C$66</f>
        <v>0</v>
      </c>
      <c r="ACM66" s="1678">
        <f t="shared" ref="ACM66" si="16759">(ACM59-ACM61)*$C$64*$C$66</f>
        <v>0</v>
      </c>
      <c r="ACO66" s="1678">
        <f t="shared" ref="ACO66" si="16760">(ACO59-ACO61)*$C$64*$C$66</f>
        <v>0</v>
      </c>
      <c r="ACQ66" s="1678">
        <f t="shared" ref="ACQ66" si="16761">(ACQ59-ACQ61)*$C$64*$C$66</f>
        <v>0</v>
      </c>
      <c r="ACS66" s="1678">
        <f t="shared" ref="ACS66" si="16762">(ACS59-ACS61)*$C$64*$C$66</f>
        <v>0</v>
      </c>
      <c r="ACU66" s="1678">
        <f t="shared" ref="ACU66" si="16763">(ACU59-ACU61)*$C$64*$C$66</f>
        <v>0</v>
      </c>
      <c r="ACW66" s="1678">
        <f t="shared" ref="ACW66" si="16764">(ACW59-ACW61)*$C$64*$C$66</f>
        <v>0</v>
      </c>
      <c r="ACY66" s="1678">
        <f t="shared" ref="ACY66" si="16765">(ACY59-ACY61)*$C$64*$C$66</f>
        <v>0</v>
      </c>
      <c r="ADA66" s="1678">
        <f t="shared" ref="ADA66" si="16766">(ADA59-ADA61)*$C$64*$C$66</f>
        <v>0</v>
      </c>
      <c r="ADC66" s="1678">
        <f t="shared" ref="ADC66" si="16767">(ADC59-ADC61)*$C$64*$C$66</f>
        <v>0</v>
      </c>
      <c r="ADE66" s="1678">
        <f t="shared" ref="ADE66" si="16768">(ADE59-ADE61)*$C$64*$C$66</f>
        <v>0</v>
      </c>
      <c r="ADG66" s="1678">
        <f t="shared" ref="ADG66" si="16769">(ADG59-ADG61)*$C$64*$C$66</f>
        <v>0</v>
      </c>
      <c r="ADI66" s="1678">
        <f t="shared" ref="ADI66" si="16770">(ADI59-ADI61)*$C$64*$C$66</f>
        <v>0</v>
      </c>
      <c r="ADK66" s="1678">
        <f t="shared" ref="ADK66" si="16771">(ADK59-ADK61)*$C$64*$C$66</f>
        <v>0</v>
      </c>
      <c r="ADM66" s="1678">
        <f t="shared" ref="ADM66" si="16772">(ADM59-ADM61)*$C$64*$C$66</f>
        <v>0</v>
      </c>
      <c r="ADO66" s="1678">
        <f t="shared" ref="ADO66" si="16773">(ADO59-ADO61)*$C$64*$C$66</f>
        <v>0</v>
      </c>
      <c r="ADQ66" s="1678">
        <f t="shared" ref="ADQ66" si="16774">(ADQ59-ADQ61)*$C$64*$C$66</f>
        <v>0</v>
      </c>
      <c r="ADS66" s="1678">
        <f t="shared" ref="ADS66" si="16775">(ADS59-ADS61)*$C$64*$C$66</f>
        <v>0</v>
      </c>
      <c r="ADU66" s="1678">
        <f t="shared" ref="ADU66" si="16776">(ADU59-ADU61)*$C$64*$C$66</f>
        <v>0</v>
      </c>
      <c r="ADW66" s="1678">
        <f t="shared" ref="ADW66" si="16777">(ADW59-ADW61)*$C$64*$C$66</f>
        <v>0</v>
      </c>
      <c r="ADY66" s="1678">
        <f t="shared" ref="ADY66" si="16778">(ADY59-ADY61)*$C$64*$C$66</f>
        <v>0</v>
      </c>
      <c r="AEA66" s="1678">
        <f t="shared" ref="AEA66" si="16779">(AEA59-AEA61)*$C$64*$C$66</f>
        <v>0</v>
      </c>
      <c r="AEC66" s="1678">
        <f t="shared" ref="AEC66" si="16780">(AEC59-AEC61)*$C$64*$C$66</f>
        <v>0</v>
      </c>
      <c r="AEE66" s="1678">
        <f t="shared" ref="AEE66" si="16781">(AEE59-AEE61)*$C$64*$C$66</f>
        <v>0</v>
      </c>
      <c r="AEG66" s="1678">
        <f t="shared" ref="AEG66" si="16782">(AEG59-AEG61)*$C$64*$C$66</f>
        <v>0</v>
      </c>
      <c r="AEI66" s="1678">
        <f t="shared" ref="AEI66" si="16783">(AEI59-AEI61)*$C$64*$C$66</f>
        <v>0</v>
      </c>
      <c r="AEK66" s="1678">
        <f t="shared" ref="AEK66" si="16784">(AEK59-AEK61)*$C$64*$C$66</f>
        <v>0</v>
      </c>
      <c r="AEM66" s="1678">
        <f t="shared" ref="AEM66" si="16785">(AEM59-AEM61)*$C$64*$C$66</f>
        <v>0</v>
      </c>
      <c r="AEO66" s="1678">
        <f t="shared" ref="AEO66" si="16786">(AEO59-AEO61)*$C$64*$C$66</f>
        <v>0</v>
      </c>
      <c r="AEQ66" s="1678">
        <f t="shared" ref="AEQ66" si="16787">(AEQ59-AEQ61)*$C$64*$C$66</f>
        <v>0</v>
      </c>
      <c r="AES66" s="1678">
        <f t="shared" ref="AES66" si="16788">(AES59-AES61)*$C$64*$C$66</f>
        <v>0</v>
      </c>
      <c r="AEU66" s="1678">
        <f t="shared" ref="AEU66" si="16789">(AEU59-AEU61)*$C$64*$C$66</f>
        <v>0</v>
      </c>
      <c r="AEW66" s="1678">
        <f t="shared" ref="AEW66" si="16790">(AEW59-AEW61)*$C$64*$C$66</f>
        <v>0</v>
      </c>
      <c r="AEY66" s="1678">
        <f t="shared" ref="AEY66" si="16791">(AEY59-AEY61)*$C$64*$C$66</f>
        <v>0</v>
      </c>
      <c r="AFA66" s="1678">
        <f t="shared" ref="AFA66" si="16792">(AFA59-AFA61)*$C$64*$C$66</f>
        <v>0</v>
      </c>
      <c r="AFC66" s="1678">
        <f t="shared" ref="AFC66" si="16793">(AFC59-AFC61)*$C$64*$C$66</f>
        <v>0</v>
      </c>
      <c r="AFE66" s="1678">
        <f t="shared" ref="AFE66" si="16794">(AFE59-AFE61)*$C$64*$C$66</f>
        <v>0</v>
      </c>
      <c r="AFG66" s="1678">
        <f t="shared" ref="AFG66" si="16795">(AFG59-AFG61)*$C$64*$C$66</f>
        <v>0</v>
      </c>
      <c r="AFI66" s="1678">
        <f t="shared" ref="AFI66" si="16796">(AFI59-AFI61)*$C$64*$C$66</f>
        <v>0</v>
      </c>
      <c r="AFK66" s="1678">
        <f t="shared" ref="AFK66" si="16797">(AFK59-AFK61)*$C$64*$C$66</f>
        <v>0</v>
      </c>
      <c r="AFM66" s="1678">
        <f t="shared" ref="AFM66" si="16798">(AFM59-AFM61)*$C$64*$C$66</f>
        <v>0</v>
      </c>
      <c r="AFO66" s="1678">
        <f t="shared" ref="AFO66" si="16799">(AFO59-AFO61)*$C$64*$C$66</f>
        <v>0</v>
      </c>
      <c r="AFQ66" s="1678">
        <f t="shared" ref="AFQ66" si="16800">(AFQ59-AFQ61)*$C$64*$C$66</f>
        <v>0</v>
      </c>
      <c r="AFS66" s="1678">
        <f t="shared" ref="AFS66" si="16801">(AFS59-AFS61)*$C$64*$C$66</f>
        <v>0</v>
      </c>
      <c r="AFU66" s="1678">
        <f t="shared" ref="AFU66" si="16802">(AFU59-AFU61)*$C$64*$C$66</f>
        <v>0</v>
      </c>
      <c r="AFW66" s="1678">
        <f t="shared" ref="AFW66" si="16803">(AFW59-AFW61)*$C$64*$C$66</f>
        <v>0</v>
      </c>
      <c r="AFY66" s="1678">
        <f t="shared" ref="AFY66" si="16804">(AFY59-AFY61)*$C$64*$C$66</f>
        <v>0</v>
      </c>
      <c r="AGA66" s="1678">
        <f t="shared" ref="AGA66" si="16805">(AGA59-AGA61)*$C$64*$C$66</f>
        <v>0</v>
      </c>
      <c r="AGC66" s="1678">
        <f t="shared" ref="AGC66" si="16806">(AGC59-AGC61)*$C$64*$C$66</f>
        <v>0</v>
      </c>
      <c r="AGE66" s="1678">
        <f t="shared" ref="AGE66" si="16807">(AGE59-AGE61)*$C$64*$C$66</f>
        <v>0</v>
      </c>
      <c r="AGG66" s="1678">
        <f t="shared" ref="AGG66" si="16808">(AGG59-AGG61)*$C$64*$C$66</f>
        <v>0</v>
      </c>
      <c r="AGI66" s="1678">
        <f t="shared" ref="AGI66" si="16809">(AGI59-AGI61)*$C$64*$C$66</f>
        <v>0</v>
      </c>
      <c r="AGK66" s="1678">
        <f t="shared" ref="AGK66" si="16810">(AGK59-AGK61)*$C$64*$C$66</f>
        <v>0</v>
      </c>
      <c r="AGM66" s="1678">
        <f t="shared" ref="AGM66" si="16811">(AGM59-AGM61)*$C$64*$C$66</f>
        <v>0</v>
      </c>
      <c r="AGO66" s="1678">
        <f t="shared" ref="AGO66" si="16812">(AGO59-AGO61)*$C$64*$C$66</f>
        <v>0</v>
      </c>
      <c r="AGQ66" s="1678">
        <f t="shared" ref="AGQ66" si="16813">(AGQ59-AGQ61)*$C$64*$C$66</f>
        <v>0</v>
      </c>
      <c r="AGS66" s="1678">
        <f t="shared" ref="AGS66" si="16814">(AGS59-AGS61)*$C$64*$C$66</f>
        <v>0</v>
      </c>
      <c r="AGU66" s="1678">
        <f t="shared" ref="AGU66" si="16815">(AGU59-AGU61)*$C$64*$C$66</f>
        <v>0</v>
      </c>
      <c r="AGW66" s="1678">
        <f t="shared" ref="AGW66" si="16816">(AGW59-AGW61)*$C$64*$C$66</f>
        <v>0</v>
      </c>
      <c r="AGY66" s="1678">
        <f t="shared" ref="AGY66" si="16817">(AGY59-AGY61)*$C$64*$C$66</f>
        <v>0</v>
      </c>
      <c r="AHA66" s="1678">
        <f t="shared" ref="AHA66" si="16818">(AHA59-AHA61)*$C$64*$C$66</f>
        <v>0</v>
      </c>
      <c r="AHC66" s="1678">
        <f t="shared" ref="AHC66" si="16819">(AHC59-AHC61)*$C$64*$C$66</f>
        <v>0</v>
      </c>
      <c r="AHE66" s="1678">
        <f t="shared" ref="AHE66" si="16820">(AHE59-AHE61)*$C$64*$C$66</f>
        <v>0</v>
      </c>
      <c r="AHG66" s="1678">
        <f t="shared" ref="AHG66" si="16821">(AHG59-AHG61)*$C$64*$C$66</f>
        <v>0</v>
      </c>
      <c r="AHI66" s="1678">
        <f t="shared" ref="AHI66" si="16822">(AHI59-AHI61)*$C$64*$C$66</f>
        <v>0</v>
      </c>
      <c r="AHK66" s="1678">
        <f t="shared" ref="AHK66" si="16823">(AHK59-AHK61)*$C$64*$C$66</f>
        <v>0</v>
      </c>
      <c r="AHM66" s="1678">
        <f t="shared" ref="AHM66" si="16824">(AHM59-AHM61)*$C$64*$C$66</f>
        <v>0</v>
      </c>
      <c r="AHO66" s="1678">
        <f t="shared" ref="AHO66" si="16825">(AHO59-AHO61)*$C$64*$C$66</f>
        <v>0</v>
      </c>
      <c r="AHQ66" s="1678">
        <f t="shared" ref="AHQ66" si="16826">(AHQ59-AHQ61)*$C$64*$C$66</f>
        <v>0</v>
      </c>
      <c r="AHS66" s="1678">
        <f t="shared" ref="AHS66" si="16827">(AHS59-AHS61)*$C$64*$C$66</f>
        <v>0</v>
      </c>
      <c r="AHU66" s="1678">
        <f t="shared" ref="AHU66" si="16828">(AHU59-AHU61)*$C$64*$C$66</f>
        <v>0</v>
      </c>
      <c r="AHW66" s="1678">
        <f t="shared" ref="AHW66" si="16829">(AHW59-AHW61)*$C$64*$C$66</f>
        <v>0</v>
      </c>
      <c r="AHY66" s="1678">
        <f t="shared" ref="AHY66" si="16830">(AHY59-AHY61)*$C$64*$C$66</f>
        <v>0</v>
      </c>
      <c r="AIA66" s="1678">
        <f t="shared" ref="AIA66" si="16831">(AIA59-AIA61)*$C$64*$C$66</f>
        <v>0</v>
      </c>
      <c r="AIC66" s="1678">
        <f t="shared" ref="AIC66" si="16832">(AIC59-AIC61)*$C$64*$C$66</f>
        <v>0</v>
      </c>
      <c r="AIE66" s="1678">
        <f t="shared" ref="AIE66" si="16833">(AIE59-AIE61)*$C$64*$C$66</f>
        <v>0</v>
      </c>
      <c r="AIG66" s="1678">
        <f t="shared" ref="AIG66" si="16834">(AIG59-AIG61)*$C$64*$C$66</f>
        <v>0</v>
      </c>
      <c r="AII66" s="1678">
        <f t="shared" ref="AII66" si="16835">(AII59-AII61)*$C$64*$C$66</f>
        <v>0</v>
      </c>
      <c r="AIK66" s="1678">
        <f t="shared" ref="AIK66" si="16836">(AIK59-AIK61)*$C$64*$C$66</f>
        <v>0</v>
      </c>
      <c r="AIM66" s="1678">
        <f t="shared" ref="AIM66" si="16837">(AIM59-AIM61)*$C$64*$C$66</f>
        <v>0</v>
      </c>
      <c r="AIO66" s="1678">
        <f t="shared" ref="AIO66" si="16838">(AIO59-AIO61)*$C$64*$C$66</f>
        <v>0</v>
      </c>
      <c r="AIQ66" s="1678">
        <f t="shared" ref="AIQ66" si="16839">(AIQ59-AIQ61)*$C$64*$C$66</f>
        <v>0</v>
      </c>
      <c r="AIS66" s="1678">
        <f t="shared" ref="AIS66" si="16840">(AIS59-AIS61)*$C$64*$C$66</f>
        <v>0</v>
      </c>
      <c r="AIU66" s="1678">
        <f t="shared" ref="AIU66" si="16841">(AIU59-AIU61)*$C$64*$C$66</f>
        <v>0</v>
      </c>
      <c r="AIW66" s="1678">
        <f t="shared" ref="AIW66" si="16842">(AIW59-AIW61)*$C$64*$C$66</f>
        <v>0</v>
      </c>
      <c r="AIY66" s="1678">
        <f t="shared" ref="AIY66" si="16843">(AIY59-AIY61)*$C$64*$C$66</f>
        <v>0</v>
      </c>
      <c r="AJA66" s="1678">
        <f t="shared" ref="AJA66" si="16844">(AJA59-AJA61)*$C$64*$C$66</f>
        <v>0</v>
      </c>
      <c r="AJC66" s="1678">
        <f t="shared" ref="AJC66" si="16845">(AJC59-AJC61)*$C$64*$C$66</f>
        <v>0</v>
      </c>
      <c r="AJE66" s="1678">
        <f t="shared" ref="AJE66" si="16846">(AJE59-AJE61)*$C$64*$C$66</f>
        <v>0</v>
      </c>
      <c r="AJG66" s="1678">
        <f t="shared" ref="AJG66" si="16847">(AJG59-AJG61)*$C$64*$C$66</f>
        <v>0</v>
      </c>
      <c r="AJI66" s="1678">
        <f t="shared" ref="AJI66" si="16848">(AJI59-AJI61)*$C$64*$C$66</f>
        <v>0</v>
      </c>
      <c r="AJK66" s="1678">
        <f t="shared" ref="AJK66" si="16849">(AJK59-AJK61)*$C$64*$C$66</f>
        <v>0</v>
      </c>
      <c r="AJM66" s="1678">
        <f t="shared" ref="AJM66" si="16850">(AJM59-AJM61)*$C$64*$C$66</f>
        <v>0</v>
      </c>
      <c r="AJO66" s="1678">
        <f t="shared" ref="AJO66" si="16851">(AJO59-AJO61)*$C$64*$C$66</f>
        <v>0</v>
      </c>
      <c r="AJQ66" s="1678">
        <f t="shared" ref="AJQ66" si="16852">(AJQ59-AJQ61)*$C$64*$C$66</f>
        <v>0</v>
      </c>
      <c r="AJS66" s="1678">
        <f t="shared" ref="AJS66" si="16853">(AJS59-AJS61)*$C$64*$C$66</f>
        <v>0</v>
      </c>
      <c r="AJU66" s="1678">
        <f t="shared" ref="AJU66" si="16854">(AJU59-AJU61)*$C$64*$C$66</f>
        <v>0</v>
      </c>
      <c r="AJW66" s="1678">
        <f t="shared" ref="AJW66" si="16855">(AJW59-AJW61)*$C$64*$C$66</f>
        <v>0</v>
      </c>
      <c r="AJY66" s="1678">
        <f t="shared" ref="AJY66" si="16856">(AJY59-AJY61)*$C$64*$C$66</f>
        <v>0</v>
      </c>
      <c r="AKA66" s="1678">
        <f t="shared" ref="AKA66" si="16857">(AKA59-AKA61)*$C$64*$C$66</f>
        <v>0</v>
      </c>
      <c r="AKC66" s="1678">
        <f t="shared" ref="AKC66" si="16858">(AKC59-AKC61)*$C$64*$C$66</f>
        <v>0</v>
      </c>
      <c r="AKE66" s="1678">
        <f t="shared" ref="AKE66" si="16859">(AKE59-AKE61)*$C$64*$C$66</f>
        <v>0</v>
      </c>
      <c r="AKG66" s="1678">
        <f t="shared" ref="AKG66" si="16860">(AKG59-AKG61)*$C$64*$C$66</f>
        <v>0</v>
      </c>
      <c r="AKI66" s="1678">
        <f t="shared" ref="AKI66" si="16861">(AKI59-AKI61)*$C$64*$C$66</f>
        <v>0</v>
      </c>
      <c r="AKK66" s="1678">
        <f t="shared" ref="AKK66" si="16862">(AKK59-AKK61)*$C$64*$C$66</f>
        <v>0</v>
      </c>
      <c r="AKM66" s="1678">
        <f t="shared" ref="AKM66" si="16863">(AKM59-AKM61)*$C$64*$C$66</f>
        <v>0</v>
      </c>
      <c r="AKO66" s="1678">
        <f t="shared" ref="AKO66" si="16864">(AKO59-AKO61)*$C$64*$C$66</f>
        <v>0</v>
      </c>
      <c r="AKQ66" s="1678">
        <f t="shared" ref="AKQ66" si="16865">(AKQ59-AKQ61)*$C$64*$C$66</f>
        <v>0</v>
      </c>
      <c r="AKS66" s="1678">
        <f t="shared" ref="AKS66" si="16866">(AKS59-AKS61)*$C$64*$C$66</f>
        <v>0</v>
      </c>
      <c r="AKU66" s="1678">
        <f t="shared" ref="AKU66" si="16867">(AKU59-AKU61)*$C$64*$C$66</f>
        <v>0</v>
      </c>
      <c r="AKW66" s="1678">
        <f t="shared" ref="AKW66" si="16868">(AKW59-AKW61)*$C$64*$C$66</f>
        <v>0</v>
      </c>
      <c r="AKY66" s="1678">
        <f t="shared" ref="AKY66" si="16869">(AKY59-AKY61)*$C$64*$C$66</f>
        <v>0</v>
      </c>
      <c r="ALA66" s="1678">
        <f t="shared" ref="ALA66" si="16870">(ALA59-ALA61)*$C$64*$C$66</f>
        <v>0</v>
      </c>
      <c r="ALC66" s="1678">
        <f t="shared" ref="ALC66" si="16871">(ALC59-ALC61)*$C$64*$C$66</f>
        <v>0</v>
      </c>
      <c r="ALE66" s="1678">
        <f t="shared" ref="ALE66" si="16872">(ALE59-ALE61)*$C$64*$C$66</f>
        <v>0</v>
      </c>
      <c r="ALG66" s="1678">
        <f t="shared" ref="ALG66" si="16873">(ALG59-ALG61)*$C$64*$C$66</f>
        <v>0</v>
      </c>
      <c r="ALI66" s="1678">
        <f t="shared" ref="ALI66" si="16874">(ALI59-ALI61)*$C$64*$C$66</f>
        <v>0</v>
      </c>
      <c r="ALK66" s="1678">
        <f t="shared" ref="ALK66" si="16875">(ALK59-ALK61)*$C$64*$C$66</f>
        <v>0</v>
      </c>
      <c r="ALM66" s="1678">
        <f t="shared" ref="ALM66" si="16876">(ALM59-ALM61)*$C$64*$C$66</f>
        <v>0</v>
      </c>
      <c r="ALO66" s="1678">
        <f t="shared" ref="ALO66" si="16877">(ALO59-ALO61)*$C$64*$C$66</f>
        <v>0</v>
      </c>
      <c r="ALQ66" s="1678">
        <f t="shared" ref="ALQ66" si="16878">(ALQ59-ALQ61)*$C$64*$C$66</f>
        <v>0</v>
      </c>
      <c r="ALS66" s="1678">
        <f t="shared" ref="ALS66" si="16879">(ALS59-ALS61)*$C$64*$C$66</f>
        <v>0</v>
      </c>
      <c r="ALU66" s="1678">
        <f t="shared" ref="ALU66" si="16880">(ALU59-ALU61)*$C$64*$C$66</f>
        <v>0</v>
      </c>
      <c r="ALW66" s="1678">
        <f t="shared" ref="ALW66" si="16881">(ALW59-ALW61)*$C$64*$C$66</f>
        <v>0</v>
      </c>
      <c r="ALY66" s="1678">
        <f t="shared" ref="ALY66" si="16882">(ALY59-ALY61)*$C$64*$C$66</f>
        <v>0</v>
      </c>
      <c r="AMA66" s="1678">
        <f t="shared" ref="AMA66" si="16883">(AMA59-AMA61)*$C$64*$C$66</f>
        <v>0</v>
      </c>
      <c r="AMC66" s="1678">
        <f t="shared" ref="AMC66" si="16884">(AMC59-AMC61)*$C$64*$C$66</f>
        <v>0</v>
      </c>
      <c r="AME66" s="1678">
        <f t="shared" ref="AME66" si="16885">(AME59-AME61)*$C$64*$C$66</f>
        <v>0</v>
      </c>
      <c r="AMG66" s="1678">
        <f t="shared" ref="AMG66" si="16886">(AMG59-AMG61)*$C$64*$C$66</f>
        <v>0</v>
      </c>
      <c r="AMI66" s="1678">
        <f t="shared" ref="AMI66" si="16887">(AMI59-AMI61)*$C$64*$C$66</f>
        <v>0</v>
      </c>
      <c r="AMK66" s="1678">
        <f t="shared" ref="AMK66" si="16888">(AMK59-AMK61)*$C$64*$C$66</f>
        <v>0</v>
      </c>
      <c r="AMM66" s="1678">
        <f t="shared" ref="AMM66" si="16889">(AMM59-AMM61)*$C$64*$C$66</f>
        <v>0</v>
      </c>
      <c r="AMO66" s="1678">
        <f t="shared" ref="AMO66" si="16890">(AMO59-AMO61)*$C$64*$C$66</f>
        <v>0</v>
      </c>
      <c r="AMQ66" s="1678">
        <f t="shared" ref="AMQ66" si="16891">(AMQ59-AMQ61)*$C$64*$C$66</f>
        <v>0</v>
      </c>
      <c r="AMS66" s="1678">
        <f t="shared" ref="AMS66" si="16892">(AMS59-AMS61)*$C$64*$C$66</f>
        <v>0</v>
      </c>
      <c r="AMU66" s="1678">
        <f t="shared" ref="AMU66" si="16893">(AMU59-AMU61)*$C$64*$C$66</f>
        <v>0</v>
      </c>
      <c r="AMW66" s="1678">
        <f t="shared" ref="AMW66" si="16894">(AMW59-AMW61)*$C$64*$C$66</f>
        <v>0</v>
      </c>
      <c r="AMY66" s="1678">
        <f t="shared" ref="AMY66" si="16895">(AMY59-AMY61)*$C$64*$C$66</f>
        <v>0</v>
      </c>
      <c r="ANA66" s="1678">
        <f t="shared" ref="ANA66" si="16896">(ANA59-ANA61)*$C$64*$C$66</f>
        <v>0</v>
      </c>
      <c r="ANC66" s="1678">
        <f t="shared" ref="ANC66" si="16897">(ANC59-ANC61)*$C$64*$C$66</f>
        <v>0</v>
      </c>
      <c r="ANE66" s="1678">
        <f t="shared" ref="ANE66" si="16898">(ANE59-ANE61)*$C$64*$C$66</f>
        <v>0</v>
      </c>
      <c r="ANG66" s="1678">
        <f t="shared" ref="ANG66" si="16899">(ANG59-ANG61)*$C$64*$C$66</f>
        <v>0</v>
      </c>
      <c r="ANI66" s="1678">
        <f t="shared" ref="ANI66" si="16900">(ANI59-ANI61)*$C$64*$C$66</f>
        <v>0</v>
      </c>
      <c r="ANK66" s="1678">
        <f t="shared" ref="ANK66" si="16901">(ANK59-ANK61)*$C$64*$C$66</f>
        <v>0</v>
      </c>
      <c r="ANM66" s="1678">
        <f t="shared" ref="ANM66" si="16902">(ANM59-ANM61)*$C$64*$C$66</f>
        <v>0</v>
      </c>
      <c r="ANO66" s="1678">
        <f t="shared" ref="ANO66" si="16903">(ANO59-ANO61)*$C$64*$C$66</f>
        <v>0</v>
      </c>
      <c r="ANQ66" s="1678">
        <f t="shared" ref="ANQ66" si="16904">(ANQ59-ANQ61)*$C$64*$C$66</f>
        <v>0</v>
      </c>
      <c r="ANS66" s="1678">
        <f t="shared" ref="ANS66" si="16905">(ANS59-ANS61)*$C$64*$C$66</f>
        <v>0</v>
      </c>
      <c r="ANU66" s="1678">
        <f t="shared" ref="ANU66" si="16906">(ANU59-ANU61)*$C$64*$C$66</f>
        <v>0</v>
      </c>
      <c r="ANW66" s="1678">
        <f t="shared" ref="ANW66" si="16907">(ANW59-ANW61)*$C$64*$C$66</f>
        <v>0</v>
      </c>
      <c r="ANY66" s="1678">
        <f t="shared" ref="ANY66" si="16908">(ANY59-ANY61)*$C$64*$C$66</f>
        <v>0</v>
      </c>
      <c r="AOA66" s="1678">
        <f t="shared" ref="AOA66" si="16909">(AOA59-AOA61)*$C$64*$C$66</f>
        <v>0</v>
      </c>
      <c r="AOC66" s="1678">
        <f t="shared" ref="AOC66" si="16910">(AOC59-AOC61)*$C$64*$C$66</f>
        <v>0</v>
      </c>
      <c r="AOE66" s="1678">
        <f t="shared" ref="AOE66" si="16911">(AOE59-AOE61)*$C$64*$C$66</f>
        <v>0</v>
      </c>
      <c r="AOG66" s="1678">
        <f t="shared" ref="AOG66" si="16912">(AOG59-AOG61)*$C$64*$C$66</f>
        <v>0</v>
      </c>
      <c r="AOI66" s="1678">
        <f t="shared" ref="AOI66" si="16913">(AOI59-AOI61)*$C$64*$C$66</f>
        <v>0</v>
      </c>
      <c r="AOK66" s="1678">
        <f t="shared" ref="AOK66" si="16914">(AOK59-AOK61)*$C$64*$C$66</f>
        <v>0</v>
      </c>
      <c r="AOM66" s="1678">
        <f t="shared" ref="AOM66" si="16915">(AOM59-AOM61)*$C$64*$C$66</f>
        <v>0</v>
      </c>
      <c r="AOO66" s="1678">
        <f t="shared" ref="AOO66" si="16916">(AOO59-AOO61)*$C$64*$C$66</f>
        <v>0</v>
      </c>
      <c r="AOQ66" s="1678">
        <f t="shared" ref="AOQ66" si="16917">(AOQ59-AOQ61)*$C$64*$C$66</f>
        <v>0</v>
      </c>
      <c r="AOS66" s="1678">
        <f t="shared" ref="AOS66" si="16918">(AOS59-AOS61)*$C$64*$C$66</f>
        <v>0</v>
      </c>
      <c r="AOU66" s="1678">
        <f t="shared" ref="AOU66" si="16919">(AOU59-AOU61)*$C$64*$C$66</f>
        <v>0</v>
      </c>
      <c r="AOW66" s="1678">
        <f t="shared" ref="AOW66" si="16920">(AOW59-AOW61)*$C$64*$C$66</f>
        <v>0</v>
      </c>
      <c r="AOY66" s="1678">
        <f t="shared" ref="AOY66" si="16921">(AOY59-AOY61)*$C$64*$C$66</f>
        <v>0</v>
      </c>
      <c r="APA66" s="1678">
        <f t="shared" ref="APA66" si="16922">(APA59-APA61)*$C$64*$C$66</f>
        <v>0</v>
      </c>
      <c r="APC66" s="1678">
        <f t="shared" ref="APC66" si="16923">(APC59-APC61)*$C$64*$C$66</f>
        <v>0</v>
      </c>
      <c r="APE66" s="1678">
        <f t="shared" ref="APE66" si="16924">(APE59-APE61)*$C$64*$C$66</f>
        <v>0</v>
      </c>
      <c r="APG66" s="1678">
        <f t="shared" ref="APG66" si="16925">(APG59-APG61)*$C$64*$C$66</f>
        <v>0</v>
      </c>
      <c r="API66" s="1678">
        <f t="shared" ref="API66" si="16926">(API59-API61)*$C$64*$C$66</f>
        <v>0</v>
      </c>
      <c r="APK66" s="1678">
        <f t="shared" ref="APK66" si="16927">(APK59-APK61)*$C$64*$C$66</f>
        <v>0</v>
      </c>
      <c r="APM66" s="1678">
        <f t="shared" ref="APM66" si="16928">(APM59-APM61)*$C$64*$C$66</f>
        <v>0</v>
      </c>
      <c r="APO66" s="1678">
        <f t="shared" ref="APO66" si="16929">(APO59-APO61)*$C$64*$C$66</f>
        <v>0</v>
      </c>
      <c r="APQ66" s="1678">
        <f t="shared" ref="APQ66" si="16930">(APQ59-APQ61)*$C$64*$C$66</f>
        <v>0</v>
      </c>
      <c r="APS66" s="1678">
        <f t="shared" ref="APS66" si="16931">(APS59-APS61)*$C$64*$C$66</f>
        <v>0</v>
      </c>
      <c r="APU66" s="1678">
        <f t="shared" ref="APU66" si="16932">(APU59-APU61)*$C$64*$C$66</f>
        <v>0</v>
      </c>
      <c r="APW66" s="1678">
        <f t="shared" ref="APW66" si="16933">(APW59-APW61)*$C$64*$C$66</f>
        <v>0</v>
      </c>
      <c r="APY66" s="1678">
        <f t="shared" ref="APY66" si="16934">(APY59-APY61)*$C$64*$C$66</f>
        <v>0</v>
      </c>
      <c r="AQA66" s="1678">
        <f t="shared" ref="AQA66" si="16935">(AQA59-AQA61)*$C$64*$C$66</f>
        <v>0</v>
      </c>
      <c r="AQC66" s="1678">
        <f t="shared" ref="AQC66" si="16936">(AQC59-AQC61)*$C$64*$C$66</f>
        <v>0</v>
      </c>
      <c r="AQE66" s="1678">
        <f t="shared" ref="AQE66" si="16937">(AQE59-AQE61)*$C$64*$C$66</f>
        <v>0</v>
      </c>
      <c r="AQG66" s="1678">
        <f t="shared" ref="AQG66" si="16938">(AQG59-AQG61)*$C$64*$C$66</f>
        <v>0</v>
      </c>
      <c r="AQI66" s="1678">
        <f t="shared" ref="AQI66" si="16939">(AQI59-AQI61)*$C$64*$C$66</f>
        <v>0</v>
      </c>
      <c r="AQK66" s="1678">
        <f t="shared" ref="AQK66" si="16940">(AQK59-AQK61)*$C$64*$C$66</f>
        <v>0</v>
      </c>
      <c r="AQM66" s="1678">
        <f t="shared" ref="AQM66" si="16941">(AQM59-AQM61)*$C$64*$C$66</f>
        <v>0</v>
      </c>
      <c r="AQO66" s="1678">
        <f t="shared" ref="AQO66" si="16942">(AQO59-AQO61)*$C$64*$C$66</f>
        <v>0</v>
      </c>
      <c r="AQQ66" s="1678">
        <f t="shared" ref="AQQ66" si="16943">(AQQ59-AQQ61)*$C$64*$C$66</f>
        <v>0</v>
      </c>
      <c r="AQS66" s="1678">
        <f t="shared" ref="AQS66" si="16944">(AQS59-AQS61)*$C$64*$C$66</f>
        <v>0</v>
      </c>
      <c r="AQU66" s="1678">
        <f t="shared" ref="AQU66" si="16945">(AQU59-AQU61)*$C$64*$C$66</f>
        <v>0</v>
      </c>
      <c r="AQW66" s="1678">
        <f t="shared" ref="AQW66" si="16946">(AQW59-AQW61)*$C$64*$C$66</f>
        <v>0</v>
      </c>
      <c r="AQY66" s="1678">
        <f t="shared" ref="AQY66" si="16947">(AQY59-AQY61)*$C$64*$C$66</f>
        <v>0</v>
      </c>
      <c r="ARA66" s="1678">
        <f t="shared" ref="ARA66" si="16948">(ARA59-ARA61)*$C$64*$C$66</f>
        <v>0</v>
      </c>
      <c r="ARC66" s="1678">
        <f t="shared" ref="ARC66" si="16949">(ARC59-ARC61)*$C$64*$C$66</f>
        <v>0</v>
      </c>
      <c r="ARE66" s="1678">
        <f t="shared" ref="ARE66" si="16950">(ARE59-ARE61)*$C$64*$C$66</f>
        <v>0</v>
      </c>
      <c r="ARG66" s="1678">
        <f t="shared" ref="ARG66" si="16951">(ARG59-ARG61)*$C$64*$C$66</f>
        <v>0</v>
      </c>
      <c r="ARI66" s="1678">
        <f t="shared" ref="ARI66" si="16952">(ARI59-ARI61)*$C$64*$C$66</f>
        <v>0</v>
      </c>
      <c r="ARK66" s="1678">
        <f t="shared" ref="ARK66" si="16953">(ARK59-ARK61)*$C$64*$C$66</f>
        <v>0</v>
      </c>
      <c r="ARM66" s="1678">
        <f t="shared" ref="ARM66" si="16954">(ARM59-ARM61)*$C$64*$C$66</f>
        <v>0</v>
      </c>
      <c r="ARO66" s="1678">
        <f t="shared" ref="ARO66" si="16955">(ARO59-ARO61)*$C$64*$C$66</f>
        <v>0</v>
      </c>
      <c r="ARQ66" s="1678">
        <f t="shared" ref="ARQ66" si="16956">(ARQ59-ARQ61)*$C$64*$C$66</f>
        <v>0</v>
      </c>
      <c r="ARS66" s="1678">
        <f t="shared" ref="ARS66" si="16957">(ARS59-ARS61)*$C$64*$C$66</f>
        <v>0</v>
      </c>
      <c r="ARU66" s="1678">
        <f t="shared" ref="ARU66" si="16958">(ARU59-ARU61)*$C$64*$C$66</f>
        <v>0</v>
      </c>
      <c r="ARW66" s="1678">
        <f t="shared" ref="ARW66" si="16959">(ARW59-ARW61)*$C$64*$C$66</f>
        <v>0</v>
      </c>
      <c r="ARY66" s="1678">
        <f t="shared" ref="ARY66" si="16960">(ARY59-ARY61)*$C$64*$C$66</f>
        <v>0</v>
      </c>
      <c r="ASA66" s="1678">
        <f t="shared" ref="ASA66" si="16961">(ASA59-ASA61)*$C$64*$C$66</f>
        <v>0</v>
      </c>
      <c r="ASC66" s="1678">
        <f t="shared" ref="ASC66" si="16962">(ASC59-ASC61)*$C$64*$C$66</f>
        <v>0</v>
      </c>
      <c r="ASE66" s="1678">
        <f t="shared" ref="ASE66" si="16963">(ASE59-ASE61)*$C$64*$C$66</f>
        <v>0</v>
      </c>
      <c r="ASG66" s="1678">
        <f t="shared" ref="ASG66" si="16964">(ASG59-ASG61)*$C$64*$C$66</f>
        <v>0</v>
      </c>
      <c r="ASI66" s="1678">
        <f t="shared" ref="ASI66" si="16965">(ASI59-ASI61)*$C$64*$C$66</f>
        <v>0</v>
      </c>
      <c r="ASK66" s="1678">
        <f t="shared" ref="ASK66" si="16966">(ASK59-ASK61)*$C$64*$C$66</f>
        <v>0</v>
      </c>
      <c r="ASM66" s="1678">
        <f t="shared" ref="ASM66" si="16967">(ASM59-ASM61)*$C$64*$C$66</f>
        <v>0</v>
      </c>
      <c r="ASO66" s="1678">
        <f t="shared" ref="ASO66" si="16968">(ASO59-ASO61)*$C$64*$C$66</f>
        <v>0</v>
      </c>
      <c r="ASQ66" s="1678">
        <f t="shared" ref="ASQ66" si="16969">(ASQ59-ASQ61)*$C$64*$C$66</f>
        <v>0</v>
      </c>
      <c r="ASS66" s="1678">
        <f t="shared" ref="ASS66" si="16970">(ASS59-ASS61)*$C$64*$C$66</f>
        <v>0</v>
      </c>
      <c r="ASU66" s="1678">
        <f t="shared" ref="ASU66" si="16971">(ASU59-ASU61)*$C$64*$C$66</f>
        <v>0</v>
      </c>
      <c r="ASW66" s="1678">
        <f t="shared" ref="ASW66" si="16972">(ASW59-ASW61)*$C$64*$C$66</f>
        <v>0</v>
      </c>
      <c r="ASY66" s="1678">
        <f t="shared" ref="ASY66" si="16973">(ASY59-ASY61)*$C$64*$C$66</f>
        <v>0</v>
      </c>
      <c r="ATA66" s="1678">
        <f t="shared" ref="ATA66" si="16974">(ATA59-ATA61)*$C$64*$C$66</f>
        <v>0</v>
      </c>
      <c r="ATC66" s="1678">
        <f t="shared" ref="ATC66" si="16975">(ATC59-ATC61)*$C$64*$C$66</f>
        <v>0</v>
      </c>
      <c r="ATE66" s="1678">
        <f t="shared" ref="ATE66" si="16976">(ATE59-ATE61)*$C$64*$C$66</f>
        <v>0</v>
      </c>
      <c r="ATG66" s="1678">
        <f t="shared" ref="ATG66" si="16977">(ATG59-ATG61)*$C$64*$C$66</f>
        <v>0</v>
      </c>
      <c r="ATI66" s="1678">
        <f t="shared" ref="ATI66" si="16978">(ATI59-ATI61)*$C$64*$C$66</f>
        <v>0</v>
      </c>
      <c r="ATK66" s="1678">
        <f t="shared" ref="ATK66" si="16979">(ATK59-ATK61)*$C$64*$C$66</f>
        <v>0</v>
      </c>
      <c r="ATM66" s="1678">
        <f t="shared" ref="ATM66" si="16980">(ATM59-ATM61)*$C$64*$C$66</f>
        <v>0</v>
      </c>
      <c r="ATO66" s="1678">
        <f t="shared" ref="ATO66" si="16981">(ATO59-ATO61)*$C$64*$C$66</f>
        <v>0</v>
      </c>
      <c r="ATQ66" s="1678">
        <f t="shared" ref="ATQ66" si="16982">(ATQ59-ATQ61)*$C$64*$C$66</f>
        <v>0</v>
      </c>
      <c r="ATS66" s="1678">
        <f t="shared" ref="ATS66" si="16983">(ATS59-ATS61)*$C$64*$C$66</f>
        <v>0</v>
      </c>
      <c r="ATU66" s="1678">
        <f t="shared" ref="ATU66" si="16984">(ATU59-ATU61)*$C$64*$C$66</f>
        <v>0</v>
      </c>
      <c r="ATW66" s="1678">
        <f t="shared" ref="ATW66" si="16985">(ATW59-ATW61)*$C$64*$C$66</f>
        <v>0</v>
      </c>
      <c r="ATY66" s="1678">
        <f t="shared" ref="ATY66" si="16986">(ATY59-ATY61)*$C$64*$C$66</f>
        <v>0</v>
      </c>
      <c r="AUA66" s="1678">
        <f t="shared" ref="AUA66" si="16987">(AUA59-AUA61)*$C$64*$C$66</f>
        <v>0</v>
      </c>
      <c r="AUC66" s="1678">
        <f t="shared" ref="AUC66" si="16988">(AUC59-AUC61)*$C$64*$C$66</f>
        <v>0</v>
      </c>
      <c r="AUE66" s="1678">
        <f t="shared" ref="AUE66" si="16989">(AUE59-AUE61)*$C$64*$C$66</f>
        <v>0</v>
      </c>
      <c r="AUG66" s="1678">
        <f t="shared" ref="AUG66" si="16990">(AUG59-AUG61)*$C$64*$C$66</f>
        <v>0</v>
      </c>
      <c r="AUI66" s="1678">
        <f t="shared" ref="AUI66" si="16991">(AUI59-AUI61)*$C$64*$C$66</f>
        <v>0</v>
      </c>
      <c r="AUK66" s="1678">
        <f t="shared" ref="AUK66" si="16992">(AUK59-AUK61)*$C$64*$C$66</f>
        <v>0</v>
      </c>
      <c r="AUM66" s="1678">
        <f t="shared" ref="AUM66" si="16993">(AUM59-AUM61)*$C$64*$C$66</f>
        <v>0</v>
      </c>
      <c r="AUO66" s="1678">
        <f t="shared" ref="AUO66" si="16994">(AUO59-AUO61)*$C$64*$C$66</f>
        <v>0</v>
      </c>
      <c r="AUQ66" s="1678">
        <f t="shared" ref="AUQ66" si="16995">(AUQ59-AUQ61)*$C$64*$C$66</f>
        <v>0</v>
      </c>
      <c r="AUS66" s="1678">
        <f t="shared" ref="AUS66" si="16996">(AUS59-AUS61)*$C$64*$C$66</f>
        <v>0</v>
      </c>
      <c r="AUU66" s="1678">
        <f t="shared" ref="AUU66" si="16997">(AUU59-AUU61)*$C$64*$C$66</f>
        <v>0</v>
      </c>
      <c r="AUW66" s="1678">
        <f t="shared" ref="AUW66" si="16998">(AUW59-AUW61)*$C$64*$C$66</f>
        <v>0</v>
      </c>
      <c r="AUY66" s="1678">
        <f t="shared" ref="AUY66" si="16999">(AUY59-AUY61)*$C$64*$C$66</f>
        <v>0</v>
      </c>
      <c r="AVA66" s="1678">
        <f t="shared" ref="AVA66" si="17000">(AVA59-AVA61)*$C$64*$C$66</f>
        <v>0</v>
      </c>
      <c r="AVC66" s="1678">
        <f t="shared" ref="AVC66" si="17001">(AVC59-AVC61)*$C$64*$C$66</f>
        <v>0</v>
      </c>
      <c r="AVE66" s="1678">
        <f t="shared" ref="AVE66" si="17002">(AVE59-AVE61)*$C$64*$C$66</f>
        <v>0</v>
      </c>
      <c r="AVG66" s="1678">
        <f t="shared" ref="AVG66" si="17003">(AVG59-AVG61)*$C$64*$C$66</f>
        <v>0</v>
      </c>
      <c r="AVI66" s="1678">
        <f t="shared" ref="AVI66" si="17004">(AVI59-AVI61)*$C$64*$C$66</f>
        <v>0</v>
      </c>
      <c r="AVK66" s="1678">
        <f t="shared" ref="AVK66" si="17005">(AVK59-AVK61)*$C$64*$C$66</f>
        <v>0</v>
      </c>
      <c r="AVM66" s="1678">
        <f t="shared" ref="AVM66" si="17006">(AVM59-AVM61)*$C$64*$C$66</f>
        <v>0</v>
      </c>
      <c r="AVO66" s="1678">
        <f t="shared" ref="AVO66" si="17007">(AVO59-AVO61)*$C$64*$C$66</f>
        <v>0</v>
      </c>
      <c r="AVQ66" s="1678">
        <f t="shared" ref="AVQ66" si="17008">(AVQ59-AVQ61)*$C$64*$C$66</f>
        <v>0</v>
      </c>
      <c r="AVS66" s="1678">
        <f t="shared" ref="AVS66" si="17009">(AVS59-AVS61)*$C$64*$C$66</f>
        <v>0</v>
      </c>
      <c r="AVU66" s="1678">
        <f t="shared" ref="AVU66" si="17010">(AVU59-AVU61)*$C$64*$C$66</f>
        <v>0</v>
      </c>
      <c r="AVW66" s="1678">
        <f t="shared" ref="AVW66" si="17011">(AVW59-AVW61)*$C$64*$C$66</f>
        <v>0</v>
      </c>
      <c r="AVY66" s="1678">
        <f t="shared" ref="AVY66" si="17012">(AVY59-AVY61)*$C$64*$C$66</f>
        <v>0</v>
      </c>
      <c r="AWA66" s="1678">
        <f t="shared" ref="AWA66" si="17013">(AWA59-AWA61)*$C$64*$C$66</f>
        <v>0</v>
      </c>
      <c r="AWC66" s="1678">
        <f t="shared" ref="AWC66" si="17014">(AWC59-AWC61)*$C$64*$C$66</f>
        <v>0</v>
      </c>
      <c r="AWE66" s="1678">
        <f t="shared" ref="AWE66" si="17015">(AWE59-AWE61)*$C$64*$C$66</f>
        <v>0</v>
      </c>
      <c r="AWG66" s="1678">
        <f t="shared" ref="AWG66" si="17016">(AWG59-AWG61)*$C$64*$C$66</f>
        <v>0</v>
      </c>
      <c r="AWI66" s="1678">
        <f t="shared" ref="AWI66" si="17017">(AWI59-AWI61)*$C$64*$C$66</f>
        <v>0</v>
      </c>
      <c r="AWK66" s="1678">
        <f t="shared" ref="AWK66" si="17018">(AWK59-AWK61)*$C$64*$C$66</f>
        <v>0</v>
      </c>
      <c r="AWM66" s="1678">
        <f t="shared" ref="AWM66" si="17019">(AWM59-AWM61)*$C$64*$C$66</f>
        <v>0</v>
      </c>
      <c r="AWO66" s="1678">
        <f t="shared" ref="AWO66" si="17020">(AWO59-AWO61)*$C$64*$C$66</f>
        <v>0</v>
      </c>
      <c r="AWQ66" s="1678">
        <f t="shared" ref="AWQ66" si="17021">(AWQ59-AWQ61)*$C$64*$C$66</f>
        <v>0</v>
      </c>
      <c r="AWS66" s="1678">
        <f t="shared" ref="AWS66" si="17022">(AWS59-AWS61)*$C$64*$C$66</f>
        <v>0</v>
      </c>
      <c r="AWU66" s="1678">
        <f t="shared" ref="AWU66" si="17023">(AWU59-AWU61)*$C$64*$C$66</f>
        <v>0</v>
      </c>
      <c r="AWW66" s="1678">
        <f t="shared" ref="AWW66" si="17024">(AWW59-AWW61)*$C$64*$C$66</f>
        <v>0</v>
      </c>
      <c r="AWY66" s="1678">
        <f t="shared" ref="AWY66" si="17025">(AWY59-AWY61)*$C$64*$C$66</f>
        <v>0</v>
      </c>
      <c r="AXA66" s="1678">
        <f t="shared" ref="AXA66" si="17026">(AXA59-AXA61)*$C$64*$C$66</f>
        <v>0</v>
      </c>
      <c r="AXC66" s="1678">
        <f t="shared" ref="AXC66" si="17027">(AXC59-AXC61)*$C$64*$C$66</f>
        <v>0</v>
      </c>
      <c r="AXE66" s="1678">
        <f t="shared" ref="AXE66" si="17028">(AXE59-AXE61)*$C$64*$C$66</f>
        <v>0</v>
      </c>
      <c r="AXG66" s="1678">
        <f t="shared" ref="AXG66" si="17029">(AXG59-AXG61)*$C$64*$C$66</f>
        <v>0</v>
      </c>
      <c r="AXI66" s="1678">
        <f t="shared" ref="AXI66" si="17030">(AXI59-AXI61)*$C$64*$C$66</f>
        <v>0</v>
      </c>
      <c r="AXK66" s="1678">
        <f t="shared" ref="AXK66" si="17031">(AXK59-AXK61)*$C$64*$C$66</f>
        <v>0</v>
      </c>
      <c r="AXM66" s="1678">
        <f t="shared" ref="AXM66" si="17032">(AXM59-AXM61)*$C$64*$C$66</f>
        <v>0</v>
      </c>
      <c r="AXO66" s="1678">
        <f t="shared" ref="AXO66" si="17033">(AXO59-AXO61)*$C$64*$C$66</f>
        <v>0</v>
      </c>
      <c r="AXQ66" s="1678">
        <f t="shared" ref="AXQ66" si="17034">(AXQ59-AXQ61)*$C$64*$C$66</f>
        <v>0</v>
      </c>
      <c r="AXS66" s="1678">
        <f t="shared" ref="AXS66" si="17035">(AXS59-AXS61)*$C$64*$C$66</f>
        <v>0</v>
      </c>
      <c r="AXU66" s="1678">
        <f t="shared" ref="AXU66" si="17036">(AXU59-AXU61)*$C$64*$C$66</f>
        <v>0</v>
      </c>
      <c r="AXW66" s="1678">
        <f t="shared" ref="AXW66" si="17037">(AXW59-AXW61)*$C$64*$C$66</f>
        <v>0</v>
      </c>
      <c r="AXY66" s="1678">
        <f t="shared" ref="AXY66" si="17038">(AXY59-AXY61)*$C$64*$C$66</f>
        <v>0</v>
      </c>
      <c r="AYA66" s="1678">
        <f t="shared" ref="AYA66" si="17039">(AYA59-AYA61)*$C$64*$C$66</f>
        <v>0</v>
      </c>
      <c r="AYC66" s="1678">
        <f t="shared" ref="AYC66" si="17040">(AYC59-AYC61)*$C$64*$C$66</f>
        <v>0</v>
      </c>
      <c r="AYE66" s="1678">
        <f t="shared" ref="AYE66" si="17041">(AYE59-AYE61)*$C$64*$C$66</f>
        <v>0</v>
      </c>
      <c r="AYG66" s="1678">
        <f t="shared" ref="AYG66" si="17042">(AYG59-AYG61)*$C$64*$C$66</f>
        <v>0</v>
      </c>
      <c r="AYI66" s="1678">
        <f t="shared" ref="AYI66" si="17043">(AYI59-AYI61)*$C$64*$C$66</f>
        <v>0</v>
      </c>
      <c r="AYK66" s="1678">
        <f t="shared" ref="AYK66" si="17044">(AYK59-AYK61)*$C$64*$C$66</f>
        <v>0</v>
      </c>
      <c r="AYM66" s="1678">
        <f t="shared" ref="AYM66" si="17045">(AYM59-AYM61)*$C$64*$C$66</f>
        <v>0</v>
      </c>
      <c r="AYO66" s="1678">
        <f t="shared" ref="AYO66" si="17046">(AYO59-AYO61)*$C$64*$C$66</f>
        <v>0</v>
      </c>
      <c r="AYQ66" s="1678">
        <f t="shared" ref="AYQ66" si="17047">(AYQ59-AYQ61)*$C$64*$C$66</f>
        <v>0</v>
      </c>
      <c r="AYS66" s="1678">
        <f t="shared" ref="AYS66" si="17048">(AYS59-AYS61)*$C$64*$C$66</f>
        <v>0</v>
      </c>
      <c r="AYU66" s="1678">
        <f t="shared" ref="AYU66" si="17049">(AYU59-AYU61)*$C$64*$C$66</f>
        <v>0</v>
      </c>
      <c r="AYW66" s="1678">
        <f t="shared" ref="AYW66" si="17050">(AYW59-AYW61)*$C$64*$C$66</f>
        <v>0</v>
      </c>
      <c r="AYY66" s="1678">
        <f t="shared" ref="AYY66" si="17051">(AYY59-AYY61)*$C$64*$C$66</f>
        <v>0</v>
      </c>
      <c r="AZA66" s="1678">
        <f t="shared" ref="AZA66" si="17052">(AZA59-AZA61)*$C$64*$C$66</f>
        <v>0</v>
      </c>
      <c r="AZC66" s="1678">
        <f t="shared" ref="AZC66" si="17053">(AZC59-AZC61)*$C$64*$C$66</f>
        <v>0</v>
      </c>
      <c r="AZE66" s="1678">
        <f t="shared" ref="AZE66" si="17054">(AZE59-AZE61)*$C$64*$C$66</f>
        <v>0</v>
      </c>
      <c r="AZG66" s="1678">
        <f t="shared" ref="AZG66" si="17055">(AZG59-AZG61)*$C$64*$C$66</f>
        <v>0</v>
      </c>
      <c r="AZI66" s="1678">
        <f t="shared" ref="AZI66" si="17056">(AZI59-AZI61)*$C$64*$C$66</f>
        <v>0</v>
      </c>
      <c r="AZK66" s="1678">
        <f t="shared" ref="AZK66" si="17057">(AZK59-AZK61)*$C$64*$C$66</f>
        <v>0</v>
      </c>
      <c r="AZM66" s="1678">
        <f t="shared" ref="AZM66" si="17058">(AZM59-AZM61)*$C$64*$C$66</f>
        <v>0</v>
      </c>
      <c r="AZO66" s="1678">
        <f t="shared" ref="AZO66" si="17059">(AZO59-AZO61)*$C$64*$C$66</f>
        <v>0</v>
      </c>
      <c r="AZQ66" s="1678">
        <f t="shared" ref="AZQ66" si="17060">(AZQ59-AZQ61)*$C$64*$C$66</f>
        <v>0</v>
      </c>
      <c r="AZS66" s="1678">
        <f t="shared" ref="AZS66" si="17061">(AZS59-AZS61)*$C$64*$C$66</f>
        <v>0</v>
      </c>
      <c r="AZU66" s="1678">
        <f t="shared" ref="AZU66" si="17062">(AZU59-AZU61)*$C$64*$C$66</f>
        <v>0</v>
      </c>
      <c r="AZW66" s="1678">
        <f t="shared" ref="AZW66" si="17063">(AZW59-AZW61)*$C$64*$C$66</f>
        <v>0</v>
      </c>
      <c r="AZY66" s="1678">
        <f t="shared" ref="AZY66" si="17064">(AZY59-AZY61)*$C$64*$C$66</f>
        <v>0</v>
      </c>
      <c r="BAA66" s="1678">
        <f t="shared" ref="BAA66" si="17065">(BAA59-BAA61)*$C$64*$C$66</f>
        <v>0</v>
      </c>
      <c r="BAC66" s="1678">
        <f t="shared" ref="BAC66" si="17066">(BAC59-BAC61)*$C$64*$C$66</f>
        <v>0</v>
      </c>
      <c r="BAE66" s="1678">
        <f t="shared" ref="BAE66" si="17067">(BAE59-BAE61)*$C$64*$C$66</f>
        <v>0</v>
      </c>
      <c r="BAG66" s="1678">
        <f t="shared" ref="BAG66" si="17068">(BAG59-BAG61)*$C$64*$C$66</f>
        <v>0</v>
      </c>
      <c r="BAI66" s="1678">
        <f t="shared" ref="BAI66" si="17069">(BAI59-BAI61)*$C$64*$C$66</f>
        <v>0</v>
      </c>
      <c r="BAK66" s="1678">
        <f t="shared" ref="BAK66" si="17070">(BAK59-BAK61)*$C$64*$C$66</f>
        <v>0</v>
      </c>
      <c r="BAM66" s="1678">
        <f t="shared" ref="BAM66" si="17071">(BAM59-BAM61)*$C$64*$C$66</f>
        <v>0</v>
      </c>
      <c r="BAO66" s="1678">
        <f t="shared" ref="BAO66" si="17072">(BAO59-BAO61)*$C$64*$C$66</f>
        <v>0</v>
      </c>
      <c r="BAQ66" s="1678">
        <f t="shared" ref="BAQ66" si="17073">(BAQ59-BAQ61)*$C$64*$C$66</f>
        <v>0</v>
      </c>
      <c r="BAS66" s="1678">
        <f t="shared" ref="BAS66" si="17074">(BAS59-BAS61)*$C$64*$C$66</f>
        <v>0</v>
      </c>
      <c r="BAU66" s="1678">
        <f t="shared" ref="BAU66" si="17075">(BAU59-BAU61)*$C$64*$C$66</f>
        <v>0</v>
      </c>
      <c r="BAW66" s="1678">
        <f t="shared" ref="BAW66" si="17076">(BAW59-BAW61)*$C$64*$C$66</f>
        <v>0</v>
      </c>
      <c r="BAY66" s="1678">
        <f t="shared" ref="BAY66" si="17077">(BAY59-BAY61)*$C$64*$C$66</f>
        <v>0</v>
      </c>
      <c r="BBA66" s="1678">
        <f t="shared" ref="BBA66" si="17078">(BBA59-BBA61)*$C$64*$C$66</f>
        <v>0</v>
      </c>
      <c r="BBC66" s="1678">
        <f t="shared" ref="BBC66" si="17079">(BBC59-BBC61)*$C$64*$C$66</f>
        <v>0</v>
      </c>
      <c r="BBE66" s="1678">
        <f t="shared" ref="BBE66" si="17080">(BBE59-BBE61)*$C$64*$C$66</f>
        <v>0</v>
      </c>
      <c r="BBG66" s="1678">
        <f t="shared" ref="BBG66" si="17081">(BBG59-BBG61)*$C$64*$C$66</f>
        <v>0</v>
      </c>
      <c r="BBI66" s="1678">
        <f t="shared" ref="BBI66" si="17082">(BBI59-BBI61)*$C$64*$C$66</f>
        <v>0</v>
      </c>
      <c r="BBK66" s="1678">
        <f t="shared" ref="BBK66" si="17083">(BBK59-BBK61)*$C$64*$C$66</f>
        <v>0</v>
      </c>
      <c r="BBM66" s="1678">
        <f t="shared" ref="BBM66" si="17084">(BBM59-BBM61)*$C$64*$C$66</f>
        <v>0</v>
      </c>
      <c r="BBO66" s="1678">
        <f t="shared" ref="BBO66" si="17085">(BBO59-BBO61)*$C$64*$C$66</f>
        <v>0</v>
      </c>
      <c r="BBQ66" s="1678">
        <f t="shared" ref="BBQ66" si="17086">(BBQ59-BBQ61)*$C$64*$C$66</f>
        <v>0</v>
      </c>
      <c r="BBS66" s="1678">
        <f t="shared" ref="BBS66" si="17087">(BBS59-BBS61)*$C$64*$C$66</f>
        <v>0</v>
      </c>
      <c r="BBU66" s="1678">
        <f t="shared" ref="BBU66" si="17088">(BBU59-BBU61)*$C$64*$C$66</f>
        <v>0</v>
      </c>
      <c r="BBW66" s="1678">
        <f t="shared" ref="BBW66" si="17089">(BBW59-BBW61)*$C$64*$C$66</f>
        <v>0</v>
      </c>
      <c r="BBY66" s="1678">
        <f t="shared" ref="BBY66" si="17090">(BBY59-BBY61)*$C$64*$C$66</f>
        <v>0</v>
      </c>
      <c r="BCA66" s="1678">
        <f t="shared" ref="BCA66" si="17091">(BCA59-BCA61)*$C$64*$C$66</f>
        <v>0</v>
      </c>
      <c r="BCC66" s="1678">
        <f t="shared" ref="BCC66" si="17092">(BCC59-BCC61)*$C$64*$C$66</f>
        <v>0</v>
      </c>
      <c r="BCE66" s="1678">
        <f t="shared" ref="BCE66" si="17093">(BCE59-BCE61)*$C$64*$C$66</f>
        <v>0</v>
      </c>
      <c r="BCG66" s="1678">
        <f t="shared" ref="BCG66" si="17094">(BCG59-BCG61)*$C$64*$C$66</f>
        <v>0</v>
      </c>
      <c r="BCI66" s="1678">
        <f t="shared" ref="BCI66" si="17095">(BCI59-BCI61)*$C$64*$C$66</f>
        <v>0</v>
      </c>
      <c r="BCK66" s="1678">
        <f t="shared" ref="BCK66" si="17096">(BCK59-BCK61)*$C$64*$C$66</f>
        <v>0</v>
      </c>
      <c r="BCM66" s="1678">
        <f t="shared" ref="BCM66" si="17097">(BCM59-BCM61)*$C$64*$C$66</f>
        <v>0</v>
      </c>
      <c r="BCO66" s="1678">
        <f t="shared" ref="BCO66" si="17098">(BCO59-BCO61)*$C$64*$C$66</f>
        <v>0</v>
      </c>
      <c r="BCQ66" s="1678">
        <f t="shared" ref="BCQ66" si="17099">(BCQ59-BCQ61)*$C$64*$C$66</f>
        <v>0</v>
      </c>
      <c r="BCS66" s="1678">
        <f t="shared" ref="BCS66" si="17100">(BCS59-BCS61)*$C$64*$C$66</f>
        <v>0</v>
      </c>
      <c r="BCU66" s="1678">
        <f t="shared" ref="BCU66" si="17101">(BCU59-BCU61)*$C$64*$C$66</f>
        <v>0</v>
      </c>
      <c r="BCW66" s="1678">
        <f t="shared" ref="BCW66" si="17102">(BCW59-BCW61)*$C$64*$C$66</f>
        <v>0</v>
      </c>
      <c r="BCY66" s="1678">
        <f t="shared" ref="BCY66" si="17103">(BCY59-BCY61)*$C$64*$C$66</f>
        <v>0</v>
      </c>
      <c r="BDA66" s="1678">
        <f t="shared" ref="BDA66" si="17104">(BDA59-BDA61)*$C$64*$C$66</f>
        <v>0</v>
      </c>
      <c r="BDC66" s="1678">
        <f t="shared" ref="BDC66" si="17105">(BDC59-BDC61)*$C$64*$C$66</f>
        <v>0</v>
      </c>
      <c r="BDE66" s="1678">
        <f t="shared" ref="BDE66" si="17106">(BDE59-BDE61)*$C$64*$C$66</f>
        <v>0</v>
      </c>
      <c r="BDG66" s="1678">
        <f t="shared" ref="BDG66" si="17107">(BDG59-BDG61)*$C$64*$C$66</f>
        <v>0</v>
      </c>
      <c r="BDI66" s="1678">
        <f t="shared" ref="BDI66" si="17108">(BDI59-BDI61)*$C$64*$C$66</f>
        <v>0</v>
      </c>
      <c r="BDK66" s="1678">
        <f t="shared" ref="BDK66" si="17109">(BDK59-BDK61)*$C$64*$C$66</f>
        <v>0</v>
      </c>
      <c r="BDM66" s="1678">
        <f t="shared" ref="BDM66" si="17110">(BDM59-BDM61)*$C$64*$C$66</f>
        <v>0</v>
      </c>
      <c r="BDO66" s="1678">
        <f t="shared" ref="BDO66" si="17111">(BDO59-BDO61)*$C$64*$C$66</f>
        <v>0</v>
      </c>
      <c r="BDQ66" s="1678">
        <f t="shared" ref="BDQ66" si="17112">(BDQ59-BDQ61)*$C$64*$C$66</f>
        <v>0</v>
      </c>
      <c r="BDS66" s="1678">
        <f t="shared" ref="BDS66" si="17113">(BDS59-BDS61)*$C$64*$C$66</f>
        <v>0</v>
      </c>
      <c r="BDU66" s="1678">
        <f t="shared" ref="BDU66" si="17114">(BDU59-BDU61)*$C$64*$C$66</f>
        <v>0</v>
      </c>
      <c r="BDW66" s="1678">
        <f t="shared" ref="BDW66" si="17115">(BDW59-BDW61)*$C$64*$C$66</f>
        <v>0</v>
      </c>
      <c r="BDY66" s="1678">
        <f t="shared" ref="BDY66" si="17116">(BDY59-BDY61)*$C$64*$C$66</f>
        <v>0</v>
      </c>
      <c r="BEA66" s="1678">
        <f t="shared" ref="BEA66" si="17117">(BEA59-BEA61)*$C$64*$C$66</f>
        <v>0</v>
      </c>
      <c r="BEC66" s="1678">
        <f t="shared" ref="BEC66" si="17118">(BEC59-BEC61)*$C$64*$C$66</f>
        <v>0</v>
      </c>
      <c r="BEE66" s="1678">
        <f t="shared" ref="BEE66" si="17119">(BEE59-BEE61)*$C$64*$C$66</f>
        <v>0</v>
      </c>
      <c r="BEG66" s="1678">
        <f t="shared" ref="BEG66" si="17120">(BEG59-BEG61)*$C$64*$C$66</f>
        <v>0</v>
      </c>
      <c r="BEI66" s="1678">
        <f t="shared" ref="BEI66" si="17121">(BEI59-BEI61)*$C$64*$C$66</f>
        <v>0</v>
      </c>
      <c r="BEK66" s="1678">
        <f t="shared" ref="BEK66" si="17122">(BEK59-BEK61)*$C$64*$C$66</f>
        <v>0</v>
      </c>
      <c r="BEM66" s="1678">
        <f t="shared" ref="BEM66" si="17123">(BEM59-BEM61)*$C$64*$C$66</f>
        <v>0</v>
      </c>
      <c r="BEO66" s="1678">
        <f t="shared" ref="BEO66" si="17124">(BEO59-BEO61)*$C$64*$C$66</f>
        <v>0</v>
      </c>
      <c r="BEQ66" s="1678">
        <f t="shared" ref="BEQ66" si="17125">(BEQ59-BEQ61)*$C$64*$C$66</f>
        <v>0</v>
      </c>
      <c r="BES66" s="1678">
        <f t="shared" ref="BES66" si="17126">(BES59-BES61)*$C$64*$C$66</f>
        <v>0</v>
      </c>
      <c r="BEU66" s="1678">
        <f t="shared" ref="BEU66" si="17127">(BEU59-BEU61)*$C$64*$C$66</f>
        <v>0</v>
      </c>
      <c r="BEW66" s="1678">
        <f t="shared" ref="BEW66" si="17128">(BEW59-BEW61)*$C$64*$C$66</f>
        <v>0</v>
      </c>
      <c r="BEY66" s="1678">
        <f t="shared" ref="BEY66" si="17129">(BEY59-BEY61)*$C$64*$C$66</f>
        <v>0</v>
      </c>
      <c r="BFA66" s="1678">
        <f t="shared" ref="BFA66" si="17130">(BFA59-BFA61)*$C$64*$C$66</f>
        <v>0</v>
      </c>
      <c r="BFC66" s="1678">
        <f t="shared" ref="BFC66" si="17131">(BFC59-BFC61)*$C$64*$C$66</f>
        <v>0</v>
      </c>
      <c r="BFE66" s="1678">
        <f t="shared" ref="BFE66" si="17132">(BFE59-BFE61)*$C$64*$C$66</f>
        <v>0</v>
      </c>
      <c r="BFG66" s="1678">
        <f t="shared" ref="BFG66" si="17133">(BFG59-BFG61)*$C$64*$C$66</f>
        <v>0</v>
      </c>
      <c r="BFI66" s="1678">
        <f t="shared" ref="BFI66" si="17134">(BFI59-BFI61)*$C$64*$C$66</f>
        <v>0</v>
      </c>
      <c r="BFK66" s="1678">
        <f t="shared" ref="BFK66" si="17135">(BFK59-BFK61)*$C$64*$C$66</f>
        <v>0</v>
      </c>
      <c r="BFM66" s="1678">
        <f t="shared" ref="BFM66" si="17136">(BFM59-BFM61)*$C$64*$C$66</f>
        <v>0</v>
      </c>
      <c r="BFO66" s="1678">
        <f t="shared" ref="BFO66" si="17137">(BFO59-BFO61)*$C$64*$C$66</f>
        <v>0</v>
      </c>
      <c r="BFQ66" s="1678">
        <f t="shared" ref="BFQ66" si="17138">(BFQ59-BFQ61)*$C$64*$C$66</f>
        <v>0</v>
      </c>
      <c r="BFS66" s="1678">
        <f t="shared" ref="BFS66" si="17139">(BFS59-BFS61)*$C$64*$C$66</f>
        <v>0</v>
      </c>
      <c r="BFU66" s="1678">
        <f t="shared" ref="BFU66" si="17140">(BFU59-BFU61)*$C$64*$C$66</f>
        <v>0</v>
      </c>
      <c r="BFW66" s="1678">
        <f t="shared" ref="BFW66" si="17141">(BFW59-BFW61)*$C$64*$C$66</f>
        <v>0</v>
      </c>
      <c r="BFY66" s="1678">
        <f t="shared" ref="BFY66" si="17142">(BFY59-BFY61)*$C$64*$C$66</f>
        <v>0</v>
      </c>
      <c r="BGA66" s="1678">
        <f t="shared" ref="BGA66" si="17143">(BGA59-BGA61)*$C$64*$C$66</f>
        <v>0</v>
      </c>
      <c r="BGC66" s="1678">
        <f t="shared" ref="BGC66" si="17144">(BGC59-BGC61)*$C$64*$C$66</f>
        <v>0</v>
      </c>
      <c r="BGE66" s="1678">
        <f t="shared" ref="BGE66" si="17145">(BGE59-BGE61)*$C$64*$C$66</f>
        <v>0</v>
      </c>
      <c r="BGG66" s="1678">
        <f t="shared" ref="BGG66" si="17146">(BGG59-BGG61)*$C$64*$C$66</f>
        <v>0</v>
      </c>
      <c r="BGI66" s="1678">
        <f t="shared" ref="BGI66" si="17147">(BGI59-BGI61)*$C$64*$C$66</f>
        <v>0</v>
      </c>
      <c r="BGK66" s="1678">
        <f t="shared" ref="BGK66" si="17148">(BGK59-BGK61)*$C$64*$C$66</f>
        <v>0</v>
      </c>
      <c r="BGM66" s="1678">
        <f t="shared" ref="BGM66" si="17149">(BGM59-BGM61)*$C$64*$C$66</f>
        <v>0</v>
      </c>
      <c r="BGO66" s="1678">
        <f t="shared" ref="BGO66" si="17150">(BGO59-BGO61)*$C$64*$C$66</f>
        <v>0</v>
      </c>
      <c r="BGQ66" s="1678">
        <f t="shared" ref="BGQ66" si="17151">(BGQ59-BGQ61)*$C$64*$C$66</f>
        <v>0</v>
      </c>
      <c r="BGS66" s="1678">
        <f t="shared" ref="BGS66" si="17152">(BGS59-BGS61)*$C$64*$C$66</f>
        <v>0</v>
      </c>
      <c r="BGU66" s="1678">
        <f t="shared" ref="BGU66" si="17153">(BGU59-BGU61)*$C$64*$C$66</f>
        <v>0</v>
      </c>
      <c r="BGW66" s="1678">
        <f t="shared" ref="BGW66" si="17154">(BGW59-BGW61)*$C$64*$C$66</f>
        <v>0</v>
      </c>
      <c r="BGY66" s="1678">
        <f t="shared" ref="BGY66" si="17155">(BGY59-BGY61)*$C$64*$C$66</f>
        <v>0</v>
      </c>
      <c r="BHA66" s="1678">
        <f t="shared" ref="BHA66" si="17156">(BHA59-BHA61)*$C$64*$C$66</f>
        <v>0</v>
      </c>
      <c r="BHC66" s="1678">
        <f t="shared" ref="BHC66" si="17157">(BHC59-BHC61)*$C$64*$C$66</f>
        <v>0</v>
      </c>
      <c r="BHE66" s="1678">
        <f t="shared" ref="BHE66" si="17158">(BHE59-BHE61)*$C$64*$C$66</f>
        <v>0</v>
      </c>
      <c r="BHG66" s="1678">
        <f t="shared" ref="BHG66" si="17159">(BHG59-BHG61)*$C$64*$C$66</f>
        <v>0</v>
      </c>
      <c r="BHI66" s="1678">
        <f t="shared" ref="BHI66" si="17160">(BHI59-BHI61)*$C$64*$C$66</f>
        <v>0</v>
      </c>
      <c r="BHK66" s="1678">
        <f t="shared" ref="BHK66" si="17161">(BHK59-BHK61)*$C$64*$C$66</f>
        <v>0</v>
      </c>
      <c r="BHM66" s="1678">
        <f t="shared" ref="BHM66" si="17162">(BHM59-BHM61)*$C$64*$C$66</f>
        <v>0</v>
      </c>
      <c r="BHO66" s="1678">
        <f t="shared" ref="BHO66" si="17163">(BHO59-BHO61)*$C$64*$C$66</f>
        <v>0</v>
      </c>
      <c r="BHQ66" s="1678">
        <f t="shared" ref="BHQ66" si="17164">(BHQ59-BHQ61)*$C$64*$C$66</f>
        <v>0</v>
      </c>
      <c r="BHS66" s="1678">
        <f t="shared" ref="BHS66" si="17165">(BHS59-BHS61)*$C$64*$C$66</f>
        <v>0</v>
      </c>
      <c r="BHU66" s="1678">
        <f t="shared" ref="BHU66" si="17166">(BHU59-BHU61)*$C$64*$C$66</f>
        <v>0</v>
      </c>
      <c r="BHW66" s="1678">
        <f t="shared" ref="BHW66" si="17167">(BHW59-BHW61)*$C$64*$C$66</f>
        <v>0</v>
      </c>
      <c r="BHY66" s="1678">
        <f t="shared" ref="BHY66" si="17168">(BHY59-BHY61)*$C$64*$C$66</f>
        <v>0</v>
      </c>
      <c r="BIA66" s="1678">
        <f t="shared" ref="BIA66" si="17169">(BIA59-BIA61)*$C$64*$C$66</f>
        <v>0</v>
      </c>
      <c r="BIC66" s="1678">
        <f t="shared" ref="BIC66" si="17170">(BIC59-BIC61)*$C$64*$C$66</f>
        <v>0</v>
      </c>
      <c r="BIE66" s="1678">
        <f t="shared" ref="BIE66" si="17171">(BIE59-BIE61)*$C$64*$C$66</f>
        <v>0</v>
      </c>
      <c r="BIG66" s="1678">
        <f t="shared" ref="BIG66" si="17172">(BIG59-BIG61)*$C$64*$C$66</f>
        <v>0</v>
      </c>
      <c r="BII66" s="1678">
        <f t="shared" ref="BII66" si="17173">(BII59-BII61)*$C$64*$C$66</f>
        <v>0</v>
      </c>
      <c r="BIK66" s="1678">
        <f t="shared" ref="BIK66" si="17174">(BIK59-BIK61)*$C$64*$C$66</f>
        <v>0</v>
      </c>
      <c r="BIM66" s="1678">
        <f t="shared" ref="BIM66" si="17175">(BIM59-BIM61)*$C$64*$C$66</f>
        <v>0</v>
      </c>
      <c r="BIO66" s="1678">
        <f t="shared" ref="BIO66" si="17176">(BIO59-BIO61)*$C$64*$C$66</f>
        <v>0</v>
      </c>
      <c r="BIQ66" s="1678">
        <f t="shared" ref="BIQ66" si="17177">(BIQ59-BIQ61)*$C$64*$C$66</f>
        <v>0</v>
      </c>
      <c r="BIS66" s="1678">
        <f t="shared" ref="BIS66" si="17178">(BIS59-BIS61)*$C$64*$C$66</f>
        <v>0</v>
      </c>
      <c r="BIU66" s="1678">
        <f t="shared" ref="BIU66" si="17179">(BIU59-BIU61)*$C$64*$C$66</f>
        <v>0</v>
      </c>
      <c r="BIW66" s="1678">
        <f t="shared" ref="BIW66" si="17180">(BIW59-BIW61)*$C$64*$C$66</f>
        <v>0</v>
      </c>
      <c r="BIY66" s="1678">
        <f t="shared" ref="BIY66" si="17181">(BIY59-BIY61)*$C$64*$C$66</f>
        <v>0</v>
      </c>
      <c r="BJA66" s="1678">
        <f t="shared" ref="BJA66" si="17182">(BJA59-BJA61)*$C$64*$C$66</f>
        <v>0</v>
      </c>
      <c r="BJC66" s="1678">
        <f t="shared" ref="BJC66" si="17183">(BJC59-BJC61)*$C$64*$C$66</f>
        <v>0</v>
      </c>
      <c r="BJE66" s="1678">
        <f t="shared" ref="BJE66" si="17184">(BJE59-BJE61)*$C$64*$C$66</f>
        <v>0</v>
      </c>
      <c r="BJG66" s="1678">
        <f t="shared" ref="BJG66" si="17185">(BJG59-BJG61)*$C$64*$C$66</f>
        <v>0</v>
      </c>
      <c r="BJI66" s="1678">
        <f t="shared" ref="BJI66" si="17186">(BJI59-BJI61)*$C$64*$C$66</f>
        <v>0</v>
      </c>
      <c r="BJK66" s="1678">
        <f t="shared" ref="BJK66" si="17187">(BJK59-BJK61)*$C$64*$C$66</f>
        <v>0</v>
      </c>
      <c r="BJM66" s="1678">
        <f t="shared" ref="BJM66" si="17188">(BJM59-BJM61)*$C$64*$C$66</f>
        <v>0</v>
      </c>
      <c r="BJO66" s="1678">
        <f t="shared" ref="BJO66" si="17189">(BJO59-BJO61)*$C$64*$C$66</f>
        <v>0</v>
      </c>
      <c r="BJQ66" s="1678">
        <f t="shared" ref="BJQ66" si="17190">(BJQ59-BJQ61)*$C$64*$C$66</f>
        <v>0</v>
      </c>
      <c r="BJS66" s="1678">
        <f t="shared" ref="BJS66" si="17191">(BJS59-BJS61)*$C$64*$C$66</f>
        <v>0</v>
      </c>
      <c r="BJU66" s="1678">
        <f t="shared" ref="BJU66" si="17192">(BJU59-BJU61)*$C$64*$C$66</f>
        <v>0</v>
      </c>
      <c r="BJW66" s="1678">
        <f t="shared" ref="BJW66" si="17193">(BJW59-BJW61)*$C$64*$C$66</f>
        <v>0</v>
      </c>
      <c r="BJY66" s="1678">
        <f t="shared" ref="BJY66" si="17194">(BJY59-BJY61)*$C$64*$C$66</f>
        <v>0</v>
      </c>
      <c r="BKA66" s="1678">
        <f t="shared" ref="BKA66" si="17195">(BKA59-BKA61)*$C$64*$C$66</f>
        <v>0</v>
      </c>
      <c r="BKC66" s="1678">
        <f t="shared" ref="BKC66" si="17196">(BKC59-BKC61)*$C$64*$C$66</f>
        <v>0</v>
      </c>
      <c r="BKE66" s="1678">
        <f t="shared" ref="BKE66" si="17197">(BKE59-BKE61)*$C$64*$C$66</f>
        <v>0</v>
      </c>
      <c r="BKG66" s="1678">
        <f t="shared" ref="BKG66" si="17198">(BKG59-BKG61)*$C$64*$C$66</f>
        <v>0</v>
      </c>
      <c r="BKI66" s="1678">
        <f t="shared" ref="BKI66" si="17199">(BKI59-BKI61)*$C$64*$C$66</f>
        <v>0</v>
      </c>
      <c r="BKK66" s="1678">
        <f t="shared" ref="BKK66" si="17200">(BKK59-BKK61)*$C$64*$C$66</f>
        <v>0</v>
      </c>
      <c r="BKM66" s="1678">
        <f t="shared" ref="BKM66" si="17201">(BKM59-BKM61)*$C$64*$C$66</f>
        <v>0</v>
      </c>
      <c r="BKO66" s="1678">
        <f t="shared" ref="BKO66" si="17202">(BKO59-BKO61)*$C$64*$C$66</f>
        <v>0</v>
      </c>
      <c r="BKQ66" s="1678">
        <f t="shared" ref="BKQ66" si="17203">(BKQ59-BKQ61)*$C$64*$C$66</f>
        <v>0</v>
      </c>
      <c r="BKS66" s="1678">
        <f t="shared" ref="BKS66" si="17204">(BKS59-BKS61)*$C$64*$C$66</f>
        <v>0</v>
      </c>
      <c r="BKU66" s="1678">
        <f t="shared" ref="BKU66" si="17205">(BKU59-BKU61)*$C$64*$C$66</f>
        <v>0</v>
      </c>
      <c r="BKW66" s="1678">
        <f t="shared" ref="BKW66" si="17206">(BKW59-BKW61)*$C$64*$C$66</f>
        <v>0</v>
      </c>
      <c r="BKY66" s="1678">
        <f t="shared" ref="BKY66" si="17207">(BKY59-BKY61)*$C$64*$C$66</f>
        <v>0</v>
      </c>
      <c r="BLA66" s="1678">
        <f t="shared" ref="BLA66" si="17208">(BLA59-BLA61)*$C$64*$C$66</f>
        <v>0</v>
      </c>
      <c r="BLC66" s="1678">
        <f t="shared" ref="BLC66" si="17209">(BLC59-BLC61)*$C$64*$C$66</f>
        <v>0</v>
      </c>
      <c r="BLE66" s="1678">
        <f t="shared" ref="BLE66" si="17210">(BLE59-BLE61)*$C$64*$C$66</f>
        <v>0</v>
      </c>
      <c r="BLG66" s="1678">
        <f t="shared" ref="BLG66" si="17211">(BLG59-BLG61)*$C$64*$C$66</f>
        <v>0</v>
      </c>
      <c r="BLI66" s="1678">
        <f t="shared" ref="BLI66" si="17212">(BLI59-BLI61)*$C$64*$C$66</f>
        <v>0</v>
      </c>
      <c r="BLK66" s="1678">
        <f t="shared" ref="BLK66" si="17213">(BLK59-BLK61)*$C$64*$C$66</f>
        <v>0</v>
      </c>
      <c r="BLM66" s="1678">
        <f t="shared" ref="BLM66" si="17214">(BLM59-BLM61)*$C$64*$C$66</f>
        <v>0</v>
      </c>
      <c r="BLO66" s="1678">
        <f t="shared" ref="BLO66" si="17215">(BLO59-BLO61)*$C$64*$C$66</f>
        <v>0</v>
      </c>
      <c r="BLQ66" s="1678">
        <f t="shared" ref="BLQ66" si="17216">(BLQ59-BLQ61)*$C$64*$C$66</f>
        <v>0</v>
      </c>
      <c r="BLS66" s="1678">
        <f t="shared" ref="BLS66" si="17217">(BLS59-BLS61)*$C$64*$C$66</f>
        <v>0</v>
      </c>
      <c r="BLU66" s="1678">
        <f t="shared" ref="BLU66" si="17218">(BLU59-BLU61)*$C$64*$C$66</f>
        <v>0</v>
      </c>
      <c r="BLW66" s="1678">
        <f t="shared" ref="BLW66" si="17219">(BLW59-BLW61)*$C$64*$C$66</f>
        <v>0</v>
      </c>
      <c r="BLY66" s="1678">
        <f t="shared" ref="BLY66" si="17220">(BLY59-BLY61)*$C$64*$C$66</f>
        <v>0</v>
      </c>
      <c r="BMA66" s="1678">
        <f t="shared" ref="BMA66" si="17221">(BMA59-BMA61)*$C$64*$C$66</f>
        <v>0</v>
      </c>
      <c r="BMC66" s="1678">
        <f t="shared" ref="BMC66" si="17222">(BMC59-BMC61)*$C$64*$C$66</f>
        <v>0</v>
      </c>
      <c r="BME66" s="1678">
        <f t="shared" ref="BME66" si="17223">(BME59-BME61)*$C$64*$C$66</f>
        <v>0</v>
      </c>
      <c r="BMG66" s="1678">
        <f t="shared" ref="BMG66" si="17224">(BMG59-BMG61)*$C$64*$C$66</f>
        <v>0</v>
      </c>
      <c r="BMI66" s="1678">
        <f t="shared" ref="BMI66" si="17225">(BMI59-BMI61)*$C$64*$C$66</f>
        <v>0</v>
      </c>
      <c r="BMK66" s="1678">
        <f t="shared" ref="BMK66" si="17226">(BMK59-BMK61)*$C$64*$C$66</f>
        <v>0</v>
      </c>
      <c r="BMM66" s="1678">
        <f t="shared" ref="BMM66" si="17227">(BMM59-BMM61)*$C$64*$C$66</f>
        <v>0</v>
      </c>
      <c r="BMO66" s="1678">
        <f t="shared" ref="BMO66" si="17228">(BMO59-BMO61)*$C$64*$C$66</f>
        <v>0</v>
      </c>
      <c r="BMQ66" s="1678">
        <f t="shared" ref="BMQ66" si="17229">(BMQ59-BMQ61)*$C$64*$C$66</f>
        <v>0</v>
      </c>
      <c r="BMS66" s="1678">
        <f t="shared" ref="BMS66" si="17230">(BMS59-BMS61)*$C$64*$C$66</f>
        <v>0</v>
      </c>
      <c r="BMU66" s="1678">
        <f t="shared" ref="BMU66" si="17231">(BMU59-BMU61)*$C$64*$C$66</f>
        <v>0</v>
      </c>
      <c r="BMW66" s="1678">
        <f t="shared" ref="BMW66" si="17232">(BMW59-BMW61)*$C$64*$C$66</f>
        <v>0</v>
      </c>
      <c r="BMY66" s="1678">
        <f t="shared" ref="BMY66" si="17233">(BMY59-BMY61)*$C$64*$C$66</f>
        <v>0</v>
      </c>
      <c r="BNA66" s="1678">
        <f t="shared" ref="BNA66" si="17234">(BNA59-BNA61)*$C$64*$C$66</f>
        <v>0</v>
      </c>
      <c r="BNC66" s="1678">
        <f t="shared" ref="BNC66" si="17235">(BNC59-BNC61)*$C$64*$C$66</f>
        <v>0</v>
      </c>
      <c r="BNE66" s="1678">
        <f t="shared" ref="BNE66" si="17236">(BNE59-BNE61)*$C$64*$C$66</f>
        <v>0</v>
      </c>
      <c r="BNG66" s="1678">
        <f t="shared" ref="BNG66" si="17237">(BNG59-BNG61)*$C$64*$C$66</f>
        <v>0</v>
      </c>
      <c r="BNI66" s="1678">
        <f t="shared" ref="BNI66" si="17238">(BNI59-BNI61)*$C$64*$C$66</f>
        <v>0</v>
      </c>
      <c r="BNK66" s="1678">
        <f t="shared" ref="BNK66" si="17239">(BNK59-BNK61)*$C$64*$C$66</f>
        <v>0</v>
      </c>
      <c r="BNM66" s="1678">
        <f t="shared" ref="BNM66" si="17240">(BNM59-BNM61)*$C$64*$C$66</f>
        <v>0</v>
      </c>
      <c r="BNO66" s="1678">
        <f t="shared" ref="BNO66" si="17241">(BNO59-BNO61)*$C$64*$C$66</f>
        <v>0</v>
      </c>
      <c r="BNQ66" s="1678">
        <f t="shared" ref="BNQ66" si="17242">(BNQ59-BNQ61)*$C$64*$C$66</f>
        <v>0</v>
      </c>
      <c r="BNS66" s="1678">
        <f t="shared" ref="BNS66" si="17243">(BNS59-BNS61)*$C$64*$C$66</f>
        <v>0</v>
      </c>
      <c r="BNU66" s="1678">
        <f t="shared" ref="BNU66" si="17244">(BNU59-BNU61)*$C$64*$C$66</f>
        <v>0</v>
      </c>
      <c r="BNW66" s="1678">
        <f t="shared" ref="BNW66" si="17245">(BNW59-BNW61)*$C$64*$C$66</f>
        <v>0</v>
      </c>
      <c r="BNY66" s="1678">
        <f t="shared" ref="BNY66" si="17246">(BNY59-BNY61)*$C$64*$C$66</f>
        <v>0</v>
      </c>
      <c r="BOA66" s="1678">
        <f t="shared" ref="BOA66" si="17247">(BOA59-BOA61)*$C$64*$C$66</f>
        <v>0</v>
      </c>
      <c r="BOC66" s="1678">
        <f t="shared" ref="BOC66" si="17248">(BOC59-BOC61)*$C$64*$C$66</f>
        <v>0</v>
      </c>
      <c r="BOE66" s="1678">
        <f t="shared" ref="BOE66" si="17249">(BOE59-BOE61)*$C$64*$C$66</f>
        <v>0</v>
      </c>
      <c r="BOG66" s="1678">
        <f t="shared" ref="BOG66" si="17250">(BOG59-BOG61)*$C$64*$C$66</f>
        <v>0</v>
      </c>
      <c r="BOI66" s="1678">
        <f t="shared" ref="BOI66" si="17251">(BOI59-BOI61)*$C$64*$C$66</f>
        <v>0</v>
      </c>
      <c r="BOK66" s="1678">
        <f t="shared" ref="BOK66" si="17252">(BOK59-BOK61)*$C$64*$C$66</f>
        <v>0</v>
      </c>
      <c r="BOM66" s="1678">
        <f t="shared" ref="BOM66" si="17253">(BOM59-BOM61)*$C$64*$C$66</f>
        <v>0</v>
      </c>
      <c r="BOO66" s="1678">
        <f t="shared" ref="BOO66" si="17254">(BOO59-BOO61)*$C$64*$C$66</f>
        <v>0</v>
      </c>
      <c r="BOQ66" s="1678">
        <f t="shared" ref="BOQ66" si="17255">(BOQ59-BOQ61)*$C$64*$C$66</f>
        <v>0</v>
      </c>
      <c r="BOS66" s="1678">
        <f t="shared" ref="BOS66" si="17256">(BOS59-BOS61)*$C$64*$C$66</f>
        <v>0</v>
      </c>
      <c r="BOU66" s="1678">
        <f t="shared" ref="BOU66" si="17257">(BOU59-BOU61)*$C$64*$C$66</f>
        <v>0</v>
      </c>
      <c r="BOW66" s="1678">
        <f t="shared" ref="BOW66" si="17258">(BOW59-BOW61)*$C$64*$C$66</f>
        <v>0</v>
      </c>
      <c r="BOY66" s="1678">
        <f t="shared" ref="BOY66" si="17259">(BOY59-BOY61)*$C$64*$C$66</f>
        <v>0</v>
      </c>
      <c r="BPA66" s="1678">
        <f t="shared" ref="BPA66" si="17260">(BPA59-BPA61)*$C$64*$C$66</f>
        <v>0</v>
      </c>
      <c r="BPC66" s="1678">
        <f t="shared" ref="BPC66" si="17261">(BPC59-BPC61)*$C$64*$C$66</f>
        <v>0</v>
      </c>
      <c r="BPE66" s="1678">
        <f t="shared" ref="BPE66" si="17262">(BPE59-BPE61)*$C$64*$C$66</f>
        <v>0</v>
      </c>
      <c r="BPG66" s="1678">
        <f t="shared" ref="BPG66" si="17263">(BPG59-BPG61)*$C$64*$C$66</f>
        <v>0</v>
      </c>
      <c r="BPI66" s="1678">
        <f t="shared" ref="BPI66" si="17264">(BPI59-BPI61)*$C$64*$C$66</f>
        <v>0</v>
      </c>
      <c r="BPK66" s="1678">
        <f t="shared" ref="BPK66" si="17265">(BPK59-BPK61)*$C$64*$C$66</f>
        <v>0</v>
      </c>
      <c r="BPM66" s="1678">
        <f t="shared" ref="BPM66" si="17266">(BPM59-BPM61)*$C$64*$C$66</f>
        <v>0</v>
      </c>
      <c r="BPO66" s="1678">
        <f t="shared" ref="BPO66" si="17267">(BPO59-BPO61)*$C$64*$C$66</f>
        <v>0</v>
      </c>
      <c r="BPQ66" s="1678">
        <f t="shared" ref="BPQ66" si="17268">(BPQ59-BPQ61)*$C$64*$C$66</f>
        <v>0</v>
      </c>
      <c r="BPS66" s="1678">
        <f t="shared" ref="BPS66" si="17269">(BPS59-BPS61)*$C$64*$C$66</f>
        <v>0</v>
      </c>
      <c r="BPU66" s="1678">
        <f t="shared" ref="BPU66" si="17270">(BPU59-BPU61)*$C$64*$C$66</f>
        <v>0</v>
      </c>
      <c r="BPW66" s="1678">
        <f t="shared" ref="BPW66" si="17271">(BPW59-BPW61)*$C$64*$C$66</f>
        <v>0</v>
      </c>
      <c r="BPY66" s="1678">
        <f t="shared" ref="BPY66" si="17272">(BPY59-BPY61)*$C$64*$C$66</f>
        <v>0</v>
      </c>
      <c r="BQA66" s="1678">
        <f t="shared" ref="BQA66" si="17273">(BQA59-BQA61)*$C$64*$C$66</f>
        <v>0</v>
      </c>
      <c r="BQC66" s="1678">
        <f t="shared" ref="BQC66" si="17274">(BQC59-BQC61)*$C$64*$C$66</f>
        <v>0</v>
      </c>
      <c r="BQE66" s="1678">
        <f t="shared" ref="BQE66" si="17275">(BQE59-BQE61)*$C$64*$C$66</f>
        <v>0</v>
      </c>
      <c r="BQG66" s="1678">
        <f t="shared" ref="BQG66" si="17276">(BQG59-BQG61)*$C$64*$C$66</f>
        <v>0</v>
      </c>
      <c r="BQI66" s="1678">
        <f t="shared" ref="BQI66" si="17277">(BQI59-BQI61)*$C$64*$C$66</f>
        <v>0</v>
      </c>
      <c r="BQK66" s="1678">
        <f t="shared" ref="BQK66" si="17278">(BQK59-BQK61)*$C$64*$C$66</f>
        <v>0</v>
      </c>
      <c r="BQM66" s="1678">
        <f t="shared" ref="BQM66" si="17279">(BQM59-BQM61)*$C$64*$C$66</f>
        <v>0</v>
      </c>
      <c r="BQO66" s="1678">
        <f t="shared" ref="BQO66" si="17280">(BQO59-BQO61)*$C$64*$C$66</f>
        <v>0</v>
      </c>
      <c r="BQQ66" s="1678">
        <f t="shared" ref="BQQ66" si="17281">(BQQ59-BQQ61)*$C$64*$C$66</f>
        <v>0</v>
      </c>
      <c r="BQS66" s="1678">
        <f t="shared" ref="BQS66" si="17282">(BQS59-BQS61)*$C$64*$C$66</f>
        <v>0</v>
      </c>
      <c r="BQU66" s="1678">
        <f t="shared" ref="BQU66" si="17283">(BQU59-BQU61)*$C$64*$C$66</f>
        <v>0</v>
      </c>
      <c r="BQW66" s="1678">
        <f t="shared" ref="BQW66" si="17284">(BQW59-BQW61)*$C$64*$C$66</f>
        <v>0</v>
      </c>
      <c r="BQY66" s="1678">
        <f t="shared" ref="BQY66" si="17285">(BQY59-BQY61)*$C$64*$C$66</f>
        <v>0</v>
      </c>
      <c r="BRA66" s="1678">
        <f t="shared" ref="BRA66" si="17286">(BRA59-BRA61)*$C$64*$C$66</f>
        <v>0</v>
      </c>
      <c r="BRC66" s="1678">
        <f t="shared" ref="BRC66" si="17287">(BRC59-BRC61)*$C$64*$C$66</f>
        <v>0</v>
      </c>
      <c r="BRE66" s="1678">
        <f t="shared" ref="BRE66" si="17288">(BRE59-BRE61)*$C$64*$C$66</f>
        <v>0</v>
      </c>
      <c r="BRG66" s="1678">
        <f t="shared" ref="BRG66" si="17289">(BRG59-BRG61)*$C$64*$C$66</f>
        <v>0</v>
      </c>
      <c r="BRI66" s="1678">
        <f t="shared" ref="BRI66" si="17290">(BRI59-BRI61)*$C$64*$C$66</f>
        <v>0</v>
      </c>
      <c r="BRK66" s="1678">
        <f t="shared" ref="BRK66" si="17291">(BRK59-BRK61)*$C$64*$C$66</f>
        <v>0</v>
      </c>
      <c r="BRM66" s="1678">
        <f t="shared" ref="BRM66" si="17292">(BRM59-BRM61)*$C$64*$C$66</f>
        <v>0</v>
      </c>
      <c r="BRO66" s="1678">
        <f t="shared" ref="BRO66" si="17293">(BRO59-BRO61)*$C$64*$C$66</f>
        <v>0</v>
      </c>
      <c r="BRQ66" s="1678">
        <f t="shared" ref="BRQ66" si="17294">(BRQ59-BRQ61)*$C$64*$C$66</f>
        <v>0</v>
      </c>
      <c r="BRS66" s="1678">
        <f t="shared" ref="BRS66" si="17295">(BRS59-BRS61)*$C$64*$C$66</f>
        <v>0</v>
      </c>
      <c r="BRU66" s="1678">
        <f t="shared" ref="BRU66" si="17296">(BRU59-BRU61)*$C$64*$C$66</f>
        <v>0</v>
      </c>
      <c r="BRW66" s="1678">
        <f t="shared" ref="BRW66" si="17297">(BRW59-BRW61)*$C$64*$C$66</f>
        <v>0</v>
      </c>
      <c r="BRY66" s="1678">
        <f t="shared" ref="BRY66" si="17298">(BRY59-BRY61)*$C$64*$C$66</f>
        <v>0</v>
      </c>
      <c r="BSA66" s="1678">
        <f t="shared" ref="BSA66" si="17299">(BSA59-BSA61)*$C$64*$C$66</f>
        <v>0</v>
      </c>
      <c r="BSC66" s="1678">
        <f t="shared" ref="BSC66" si="17300">(BSC59-BSC61)*$C$64*$C$66</f>
        <v>0</v>
      </c>
      <c r="BSE66" s="1678">
        <f t="shared" ref="BSE66" si="17301">(BSE59-BSE61)*$C$64*$C$66</f>
        <v>0</v>
      </c>
      <c r="BSG66" s="1678">
        <f t="shared" ref="BSG66" si="17302">(BSG59-BSG61)*$C$64*$C$66</f>
        <v>0</v>
      </c>
      <c r="BSI66" s="1678">
        <f t="shared" ref="BSI66" si="17303">(BSI59-BSI61)*$C$64*$C$66</f>
        <v>0</v>
      </c>
      <c r="BSK66" s="1678">
        <f t="shared" ref="BSK66" si="17304">(BSK59-BSK61)*$C$64*$C$66</f>
        <v>0</v>
      </c>
      <c r="BSM66" s="1678">
        <f t="shared" ref="BSM66" si="17305">(BSM59-BSM61)*$C$64*$C$66</f>
        <v>0</v>
      </c>
      <c r="BSO66" s="1678">
        <f t="shared" ref="BSO66" si="17306">(BSO59-BSO61)*$C$64*$C$66</f>
        <v>0</v>
      </c>
      <c r="BSQ66" s="1678">
        <f t="shared" ref="BSQ66" si="17307">(BSQ59-BSQ61)*$C$64*$C$66</f>
        <v>0</v>
      </c>
      <c r="BSS66" s="1678">
        <f t="shared" ref="BSS66" si="17308">(BSS59-BSS61)*$C$64*$C$66</f>
        <v>0</v>
      </c>
      <c r="BSU66" s="1678">
        <f t="shared" ref="BSU66" si="17309">(BSU59-BSU61)*$C$64*$C$66</f>
        <v>0</v>
      </c>
      <c r="BSW66" s="1678">
        <f t="shared" ref="BSW66" si="17310">(BSW59-BSW61)*$C$64*$C$66</f>
        <v>0</v>
      </c>
      <c r="BSY66" s="1678">
        <f t="shared" ref="BSY66" si="17311">(BSY59-BSY61)*$C$64*$C$66</f>
        <v>0</v>
      </c>
      <c r="BTA66" s="1678">
        <f t="shared" ref="BTA66" si="17312">(BTA59-BTA61)*$C$64*$C$66</f>
        <v>0</v>
      </c>
      <c r="BTC66" s="1678">
        <f t="shared" ref="BTC66" si="17313">(BTC59-BTC61)*$C$64*$C$66</f>
        <v>0</v>
      </c>
      <c r="BTE66" s="1678">
        <f t="shared" ref="BTE66" si="17314">(BTE59-BTE61)*$C$64*$C$66</f>
        <v>0</v>
      </c>
      <c r="BTG66" s="1678">
        <f t="shared" ref="BTG66" si="17315">(BTG59-BTG61)*$C$64*$C$66</f>
        <v>0</v>
      </c>
      <c r="BTI66" s="1678">
        <f t="shared" ref="BTI66" si="17316">(BTI59-BTI61)*$C$64*$C$66</f>
        <v>0</v>
      </c>
      <c r="BTK66" s="1678">
        <f t="shared" ref="BTK66" si="17317">(BTK59-BTK61)*$C$64*$C$66</f>
        <v>0</v>
      </c>
      <c r="BTM66" s="1678">
        <f t="shared" ref="BTM66" si="17318">(BTM59-BTM61)*$C$64*$C$66</f>
        <v>0</v>
      </c>
      <c r="BTO66" s="1678">
        <f t="shared" ref="BTO66" si="17319">(BTO59-BTO61)*$C$64*$C$66</f>
        <v>0</v>
      </c>
      <c r="BTQ66" s="1678">
        <f t="shared" ref="BTQ66" si="17320">(BTQ59-BTQ61)*$C$64*$C$66</f>
        <v>0</v>
      </c>
      <c r="BTS66" s="1678">
        <f t="shared" ref="BTS66" si="17321">(BTS59-BTS61)*$C$64*$C$66</f>
        <v>0</v>
      </c>
      <c r="BTU66" s="1678">
        <f t="shared" ref="BTU66" si="17322">(BTU59-BTU61)*$C$64*$C$66</f>
        <v>0</v>
      </c>
      <c r="BTW66" s="1678">
        <f t="shared" ref="BTW66" si="17323">(BTW59-BTW61)*$C$64*$C$66</f>
        <v>0</v>
      </c>
      <c r="BTY66" s="1678">
        <f t="shared" ref="BTY66" si="17324">(BTY59-BTY61)*$C$64*$C$66</f>
        <v>0</v>
      </c>
      <c r="BUA66" s="1678">
        <f t="shared" ref="BUA66" si="17325">(BUA59-BUA61)*$C$64*$C$66</f>
        <v>0</v>
      </c>
      <c r="BUC66" s="1678">
        <f t="shared" ref="BUC66" si="17326">(BUC59-BUC61)*$C$64*$C$66</f>
        <v>0</v>
      </c>
      <c r="BUE66" s="1678">
        <f t="shared" ref="BUE66" si="17327">(BUE59-BUE61)*$C$64*$C$66</f>
        <v>0</v>
      </c>
      <c r="BUG66" s="1678">
        <f t="shared" ref="BUG66" si="17328">(BUG59-BUG61)*$C$64*$C$66</f>
        <v>0</v>
      </c>
      <c r="BUI66" s="1678">
        <f t="shared" ref="BUI66" si="17329">(BUI59-BUI61)*$C$64*$C$66</f>
        <v>0</v>
      </c>
      <c r="BUK66" s="1678">
        <f t="shared" ref="BUK66" si="17330">(BUK59-BUK61)*$C$64*$C$66</f>
        <v>0</v>
      </c>
      <c r="BUM66" s="1678">
        <f t="shared" ref="BUM66" si="17331">(BUM59-BUM61)*$C$64*$C$66</f>
        <v>0</v>
      </c>
      <c r="BUO66" s="1678">
        <f t="shared" ref="BUO66" si="17332">(BUO59-BUO61)*$C$64*$C$66</f>
        <v>0</v>
      </c>
      <c r="BUQ66" s="1678">
        <f t="shared" ref="BUQ66" si="17333">(BUQ59-BUQ61)*$C$64*$C$66</f>
        <v>0</v>
      </c>
      <c r="BUS66" s="1678">
        <f t="shared" ref="BUS66" si="17334">(BUS59-BUS61)*$C$64*$C$66</f>
        <v>0</v>
      </c>
      <c r="BUU66" s="1678">
        <f t="shared" ref="BUU66" si="17335">(BUU59-BUU61)*$C$64*$C$66</f>
        <v>0</v>
      </c>
      <c r="BUW66" s="1678">
        <f t="shared" ref="BUW66" si="17336">(BUW59-BUW61)*$C$64*$C$66</f>
        <v>0</v>
      </c>
      <c r="BUY66" s="1678">
        <f t="shared" ref="BUY66" si="17337">(BUY59-BUY61)*$C$64*$C$66</f>
        <v>0</v>
      </c>
      <c r="BVA66" s="1678">
        <f t="shared" ref="BVA66" si="17338">(BVA59-BVA61)*$C$64*$C$66</f>
        <v>0</v>
      </c>
      <c r="BVC66" s="1678">
        <f t="shared" ref="BVC66" si="17339">(BVC59-BVC61)*$C$64*$C$66</f>
        <v>0</v>
      </c>
      <c r="BVE66" s="1678">
        <f t="shared" ref="BVE66" si="17340">(BVE59-BVE61)*$C$64*$C$66</f>
        <v>0</v>
      </c>
      <c r="BVG66" s="1678">
        <f t="shared" ref="BVG66" si="17341">(BVG59-BVG61)*$C$64*$C$66</f>
        <v>0</v>
      </c>
      <c r="BVI66" s="1678">
        <f t="shared" ref="BVI66" si="17342">(BVI59-BVI61)*$C$64*$C$66</f>
        <v>0</v>
      </c>
      <c r="BVK66" s="1678">
        <f t="shared" ref="BVK66" si="17343">(BVK59-BVK61)*$C$64*$C$66</f>
        <v>0</v>
      </c>
      <c r="BVM66" s="1678">
        <f t="shared" ref="BVM66" si="17344">(BVM59-BVM61)*$C$64*$C$66</f>
        <v>0</v>
      </c>
      <c r="BVO66" s="1678">
        <f t="shared" ref="BVO66" si="17345">(BVO59-BVO61)*$C$64*$C$66</f>
        <v>0</v>
      </c>
      <c r="BVQ66" s="1678">
        <f t="shared" ref="BVQ66" si="17346">(BVQ59-BVQ61)*$C$64*$C$66</f>
        <v>0</v>
      </c>
      <c r="BVS66" s="1678">
        <f t="shared" ref="BVS66" si="17347">(BVS59-BVS61)*$C$64*$C$66</f>
        <v>0</v>
      </c>
      <c r="BVU66" s="1678">
        <f t="shared" ref="BVU66" si="17348">(BVU59-BVU61)*$C$64*$C$66</f>
        <v>0</v>
      </c>
      <c r="BVW66" s="1678">
        <f t="shared" ref="BVW66" si="17349">(BVW59-BVW61)*$C$64*$C$66</f>
        <v>0</v>
      </c>
      <c r="BVY66" s="1678">
        <f t="shared" ref="BVY66" si="17350">(BVY59-BVY61)*$C$64*$C$66</f>
        <v>0</v>
      </c>
      <c r="BWA66" s="1678">
        <f t="shared" ref="BWA66" si="17351">(BWA59-BWA61)*$C$64*$C$66</f>
        <v>0</v>
      </c>
      <c r="BWC66" s="1678">
        <f t="shared" ref="BWC66" si="17352">(BWC59-BWC61)*$C$64*$C$66</f>
        <v>0</v>
      </c>
      <c r="BWE66" s="1678">
        <f t="shared" ref="BWE66" si="17353">(BWE59-BWE61)*$C$64*$C$66</f>
        <v>0</v>
      </c>
      <c r="BWG66" s="1678">
        <f t="shared" ref="BWG66" si="17354">(BWG59-BWG61)*$C$64*$C$66</f>
        <v>0</v>
      </c>
      <c r="BWI66" s="1678">
        <f t="shared" ref="BWI66" si="17355">(BWI59-BWI61)*$C$64*$C$66</f>
        <v>0</v>
      </c>
      <c r="BWK66" s="1678">
        <f t="shared" ref="BWK66" si="17356">(BWK59-BWK61)*$C$64*$C$66</f>
        <v>0</v>
      </c>
      <c r="BWM66" s="1678">
        <f t="shared" ref="BWM66" si="17357">(BWM59-BWM61)*$C$64*$C$66</f>
        <v>0</v>
      </c>
      <c r="BWO66" s="1678">
        <f t="shared" ref="BWO66" si="17358">(BWO59-BWO61)*$C$64*$C$66</f>
        <v>0</v>
      </c>
      <c r="BWQ66" s="1678">
        <f t="shared" ref="BWQ66" si="17359">(BWQ59-BWQ61)*$C$64*$C$66</f>
        <v>0</v>
      </c>
      <c r="BWS66" s="1678">
        <f t="shared" ref="BWS66" si="17360">(BWS59-BWS61)*$C$64*$C$66</f>
        <v>0</v>
      </c>
      <c r="BWU66" s="1678">
        <f t="shared" ref="BWU66" si="17361">(BWU59-BWU61)*$C$64*$C$66</f>
        <v>0</v>
      </c>
      <c r="BWW66" s="1678">
        <f t="shared" ref="BWW66" si="17362">(BWW59-BWW61)*$C$64*$C$66</f>
        <v>0</v>
      </c>
      <c r="BWY66" s="1678">
        <f t="shared" ref="BWY66" si="17363">(BWY59-BWY61)*$C$64*$C$66</f>
        <v>0</v>
      </c>
      <c r="BXA66" s="1678">
        <f t="shared" ref="BXA66" si="17364">(BXA59-BXA61)*$C$64*$C$66</f>
        <v>0</v>
      </c>
      <c r="BXC66" s="1678">
        <f t="shared" ref="BXC66" si="17365">(BXC59-BXC61)*$C$64*$C$66</f>
        <v>0</v>
      </c>
      <c r="BXE66" s="1678">
        <f t="shared" ref="BXE66" si="17366">(BXE59-BXE61)*$C$64*$C$66</f>
        <v>0</v>
      </c>
      <c r="BXG66" s="1678">
        <f t="shared" ref="BXG66" si="17367">(BXG59-BXG61)*$C$64*$C$66</f>
        <v>0</v>
      </c>
      <c r="BXI66" s="1678">
        <f t="shared" ref="BXI66" si="17368">(BXI59-BXI61)*$C$64*$C$66</f>
        <v>0</v>
      </c>
      <c r="BXK66" s="1678">
        <f t="shared" ref="BXK66" si="17369">(BXK59-BXK61)*$C$64*$C$66</f>
        <v>0</v>
      </c>
      <c r="BXM66" s="1678">
        <f t="shared" ref="BXM66" si="17370">(BXM59-BXM61)*$C$64*$C$66</f>
        <v>0</v>
      </c>
      <c r="BXO66" s="1678">
        <f t="shared" ref="BXO66" si="17371">(BXO59-BXO61)*$C$64*$C$66</f>
        <v>0</v>
      </c>
      <c r="BXQ66" s="1678">
        <f t="shared" ref="BXQ66" si="17372">(BXQ59-BXQ61)*$C$64*$C$66</f>
        <v>0</v>
      </c>
      <c r="BXS66" s="1678">
        <f t="shared" ref="BXS66" si="17373">(BXS59-BXS61)*$C$64*$C$66</f>
        <v>0</v>
      </c>
      <c r="BXU66" s="1678">
        <f t="shared" ref="BXU66" si="17374">(BXU59-BXU61)*$C$64*$C$66</f>
        <v>0</v>
      </c>
      <c r="BXW66" s="1678">
        <f t="shared" ref="BXW66" si="17375">(BXW59-BXW61)*$C$64*$C$66</f>
        <v>0</v>
      </c>
      <c r="BXY66" s="1678">
        <f t="shared" ref="BXY66" si="17376">(BXY59-BXY61)*$C$64*$C$66</f>
        <v>0</v>
      </c>
      <c r="BYA66" s="1678">
        <f t="shared" ref="BYA66" si="17377">(BYA59-BYA61)*$C$64*$C$66</f>
        <v>0</v>
      </c>
      <c r="BYC66" s="1678">
        <f t="shared" ref="BYC66" si="17378">(BYC59-BYC61)*$C$64*$C$66</f>
        <v>0</v>
      </c>
      <c r="BYE66" s="1678">
        <f t="shared" ref="BYE66" si="17379">(BYE59-BYE61)*$C$64*$C$66</f>
        <v>0</v>
      </c>
      <c r="BYG66" s="1678">
        <f t="shared" ref="BYG66" si="17380">(BYG59-BYG61)*$C$64*$C$66</f>
        <v>0</v>
      </c>
      <c r="BYI66" s="1678">
        <f t="shared" ref="BYI66" si="17381">(BYI59-BYI61)*$C$64*$C$66</f>
        <v>0</v>
      </c>
      <c r="BYK66" s="1678">
        <f t="shared" ref="BYK66" si="17382">(BYK59-BYK61)*$C$64*$C$66</f>
        <v>0</v>
      </c>
      <c r="BYM66" s="1678">
        <f t="shared" ref="BYM66" si="17383">(BYM59-BYM61)*$C$64*$C$66</f>
        <v>0</v>
      </c>
      <c r="BYO66" s="1678">
        <f t="shared" ref="BYO66" si="17384">(BYO59-BYO61)*$C$64*$C$66</f>
        <v>0</v>
      </c>
      <c r="BYQ66" s="1678">
        <f t="shared" ref="BYQ66" si="17385">(BYQ59-BYQ61)*$C$64*$C$66</f>
        <v>0</v>
      </c>
      <c r="BYS66" s="1678">
        <f t="shared" ref="BYS66" si="17386">(BYS59-BYS61)*$C$64*$C$66</f>
        <v>0</v>
      </c>
      <c r="BYU66" s="1678">
        <f t="shared" ref="BYU66" si="17387">(BYU59-BYU61)*$C$64*$C$66</f>
        <v>0</v>
      </c>
      <c r="BYW66" s="1678">
        <f t="shared" ref="BYW66" si="17388">(BYW59-BYW61)*$C$64*$C$66</f>
        <v>0</v>
      </c>
      <c r="BYY66" s="1678">
        <f t="shared" ref="BYY66" si="17389">(BYY59-BYY61)*$C$64*$C$66</f>
        <v>0</v>
      </c>
      <c r="BZA66" s="1678">
        <f t="shared" ref="BZA66" si="17390">(BZA59-BZA61)*$C$64*$C$66</f>
        <v>0</v>
      </c>
      <c r="BZC66" s="1678">
        <f t="shared" ref="BZC66" si="17391">(BZC59-BZC61)*$C$64*$C$66</f>
        <v>0</v>
      </c>
      <c r="BZE66" s="1678">
        <f t="shared" ref="BZE66" si="17392">(BZE59-BZE61)*$C$64*$C$66</f>
        <v>0</v>
      </c>
      <c r="BZG66" s="1678">
        <f t="shared" ref="BZG66" si="17393">(BZG59-BZG61)*$C$64*$C$66</f>
        <v>0</v>
      </c>
      <c r="BZI66" s="1678">
        <f t="shared" ref="BZI66" si="17394">(BZI59-BZI61)*$C$64*$C$66</f>
        <v>0</v>
      </c>
      <c r="BZK66" s="1678">
        <f t="shared" ref="BZK66" si="17395">(BZK59-BZK61)*$C$64*$C$66</f>
        <v>0</v>
      </c>
      <c r="BZM66" s="1678">
        <f t="shared" ref="BZM66" si="17396">(BZM59-BZM61)*$C$64*$C$66</f>
        <v>0</v>
      </c>
      <c r="BZO66" s="1678">
        <f t="shared" ref="BZO66" si="17397">(BZO59-BZO61)*$C$64*$C$66</f>
        <v>0</v>
      </c>
      <c r="BZQ66" s="1678">
        <f t="shared" ref="BZQ66" si="17398">(BZQ59-BZQ61)*$C$64*$C$66</f>
        <v>0</v>
      </c>
      <c r="BZS66" s="1678">
        <f t="shared" ref="BZS66" si="17399">(BZS59-BZS61)*$C$64*$C$66</f>
        <v>0</v>
      </c>
      <c r="BZU66" s="1678">
        <f t="shared" ref="BZU66" si="17400">(BZU59-BZU61)*$C$64*$C$66</f>
        <v>0</v>
      </c>
      <c r="BZW66" s="1678">
        <f t="shared" ref="BZW66" si="17401">(BZW59-BZW61)*$C$64*$C$66</f>
        <v>0</v>
      </c>
      <c r="BZY66" s="1678">
        <f t="shared" ref="BZY66" si="17402">(BZY59-BZY61)*$C$64*$C$66</f>
        <v>0</v>
      </c>
      <c r="CAA66" s="1678">
        <f t="shared" ref="CAA66" si="17403">(CAA59-CAA61)*$C$64*$C$66</f>
        <v>0</v>
      </c>
      <c r="CAC66" s="1678">
        <f t="shared" ref="CAC66" si="17404">(CAC59-CAC61)*$C$64*$C$66</f>
        <v>0</v>
      </c>
      <c r="CAE66" s="1678">
        <f t="shared" ref="CAE66" si="17405">(CAE59-CAE61)*$C$64*$C$66</f>
        <v>0</v>
      </c>
      <c r="CAG66" s="1678">
        <f t="shared" ref="CAG66" si="17406">(CAG59-CAG61)*$C$64*$C$66</f>
        <v>0</v>
      </c>
      <c r="CAI66" s="1678">
        <f t="shared" ref="CAI66" si="17407">(CAI59-CAI61)*$C$64*$C$66</f>
        <v>0</v>
      </c>
      <c r="CAK66" s="1678">
        <f t="shared" ref="CAK66" si="17408">(CAK59-CAK61)*$C$64*$C$66</f>
        <v>0</v>
      </c>
      <c r="CAM66" s="1678">
        <f t="shared" ref="CAM66" si="17409">(CAM59-CAM61)*$C$64*$C$66</f>
        <v>0</v>
      </c>
      <c r="CAO66" s="1678">
        <f t="shared" ref="CAO66" si="17410">(CAO59-CAO61)*$C$64*$C$66</f>
        <v>0</v>
      </c>
      <c r="CAQ66" s="1678">
        <f t="shared" ref="CAQ66" si="17411">(CAQ59-CAQ61)*$C$64*$C$66</f>
        <v>0</v>
      </c>
      <c r="CAS66" s="1678">
        <f t="shared" ref="CAS66" si="17412">(CAS59-CAS61)*$C$64*$C$66</f>
        <v>0</v>
      </c>
      <c r="CAU66" s="1678">
        <f t="shared" ref="CAU66" si="17413">(CAU59-CAU61)*$C$64*$C$66</f>
        <v>0</v>
      </c>
      <c r="CAW66" s="1678">
        <f t="shared" ref="CAW66" si="17414">(CAW59-CAW61)*$C$64*$C$66</f>
        <v>0</v>
      </c>
      <c r="CAY66" s="1678">
        <f t="shared" ref="CAY66" si="17415">(CAY59-CAY61)*$C$64*$C$66</f>
        <v>0</v>
      </c>
      <c r="CBA66" s="1678">
        <f t="shared" ref="CBA66" si="17416">(CBA59-CBA61)*$C$64*$C$66</f>
        <v>0</v>
      </c>
      <c r="CBC66" s="1678">
        <f t="shared" ref="CBC66" si="17417">(CBC59-CBC61)*$C$64*$C$66</f>
        <v>0</v>
      </c>
      <c r="CBE66" s="1678">
        <f t="shared" ref="CBE66" si="17418">(CBE59-CBE61)*$C$64*$C$66</f>
        <v>0</v>
      </c>
      <c r="CBG66" s="1678">
        <f t="shared" ref="CBG66" si="17419">(CBG59-CBG61)*$C$64*$C$66</f>
        <v>0</v>
      </c>
      <c r="CBI66" s="1678">
        <f t="shared" ref="CBI66" si="17420">(CBI59-CBI61)*$C$64*$C$66</f>
        <v>0</v>
      </c>
      <c r="CBK66" s="1678">
        <f t="shared" ref="CBK66" si="17421">(CBK59-CBK61)*$C$64*$C$66</f>
        <v>0</v>
      </c>
      <c r="CBM66" s="1678">
        <f t="shared" ref="CBM66" si="17422">(CBM59-CBM61)*$C$64*$C$66</f>
        <v>0</v>
      </c>
      <c r="CBO66" s="1678">
        <f t="shared" ref="CBO66" si="17423">(CBO59-CBO61)*$C$64*$C$66</f>
        <v>0</v>
      </c>
      <c r="CBQ66" s="1678">
        <f t="shared" ref="CBQ66" si="17424">(CBQ59-CBQ61)*$C$64*$C$66</f>
        <v>0</v>
      </c>
      <c r="CBS66" s="1678">
        <f t="shared" ref="CBS66" si="17425">(CBS59-CBS61)*$C$64*$C$66</f>
        <v>0</v>
      </c>
      <c r="CBU66" s="1678">
        <f t="shared" ref="CBU66" si="17426">(CBU59-CBU61)*$C$64*$C$66</f>
        <v>0</v>
      </c>
      <c r="CBW66" s="1678">
        <f t="shared" ref="CBW66" si="17427">(CBW59-CBW61)*$C$64*$C$66</f>
        <v>0</v>
      </c>
      <c r="CBY66" s="1678">
        <f t="shared" ref="CBY66" si="17428">(CBY59-CBY61)*$C$64*$C$66</f>
        <v>0</v>
      </c>
      <c r="CCA66" s="1678">
        <f t="shared" ref="CCA66" si="17429">(CCA59-CCA61)*$C$64*$C$66</f>
        <v>0</v>
      </c>
      <c r="CCC66" s="1678">
        <f t="shared" ref="CCC66" si="17430">(CCC59-CCC61)*$C$64*$C$66</f>
        <v>0</v>
      </c>
      <c r="CCE66" s="1678">
        <f t="shared" ref="CCE66" si="17431">(CCE59-CCE61)*$C$64*$C$66</f>
        <v>0</v>
      </c>
      <c r="CCG66" s="1678">
        <f t="shared" ref="CCG66" si="17432">(CCG59-CCG61)*$C$64*$C$66</f>
        <v>0</v>
      </c>
      <c r="CCI66" s="1678">
        <f t="shared" ref="CCI66" si="17433">(CCI59-CCI61)*$C$64*$C$66</f>
        <v>0</v>
      </c>
      <c r="CCK66" s="1678">
        <f t="shared" ref="CCK66" si="17434">(CCK59-CCK61)*$C$64*$C$66</f>
        <v>0</v>
      </c>
      <c r="CCM66" s="1678">
        <f t="shared" ref="CCM66" si="17435">(CCM59-CCM61)*$C$64*$C$66</f>
        <v>0</v>
      </c>
      <c r="CCO66" s="1678">
        <f t="shared" ref="CCO66" si="17436">(CCO59-CCO61)*$C$64*$C$66</f>
        <v>0</v>
      </c>
      <c r="CCQ66" s="1678">
        <f t="shared" ref="CCQ66" si="17437">(CCQ59-CCQ61)*$C$64*$C$66</f>
        <v>0</v>
      </c>
      <c r="CCS66" s="1678">
        <f t="shared" ref="CCS66" si="17438">(CCS59-CCS61)*$C$64*$C$66</f>
        <v>0</v>
      </c>
      <c r="CCU66" s="1678">
        <f t="shared" ref="CCU66" si="17439">(CCU59-CCU61)*$C$64*$C$66</f>
        <v>0</v>
      </c>
      <c r="CCW66" s="1678">
        <f t="shared" ref="CCW66" si="17440">(CCW59-CCW61)*$C$64*$C$66</f>
        <v>0</v>
      </c>
      <c r="CCY66" s="1678">
        <f t="shared" ref="CCY66" si="17441">(CCY59-CCY61)*$C$64*$C$66</f>
        <v>0</v>
      </c>
      <c r="CDA66" s="1678">
        <f t="shared" ref="CDA66" si="17442">(CDA59-CDA61)*$C$64*$C$66</f>
        <v>0</v>
      </c>
      <c r="CDC66" s="1678">
        <f t="shared" ref="CDC66" si="17443">(CDC59-CDC61)*$C$64*$C$66</f>
        <v>0</v>
      </c>
      <c r="CDE66" s="1678">
        <f t="shared" ref="CDE66" si="17444">(CDE59-CDE61)*$C$64*$C$66</f>
        <v>0</v>
      </c>
      <c r="CDG66" s="1678">
        <f t="shared" ref="CDG66" si="17445">(CDG59-CDG61)*$C$64*$C$66</f>
        <v>0</v>
      </c>
      <c r="CDI66" s="1678">
        <f t="shared" ref="CDI66" si="17446">(CDI59-CDI61)*$C$64*$C$66</f>
        <v>0</v>
      </c>
      <c r="CDK66" s="1678">
        <f t="shared" ref="CDK66" si="17447">(CDK59-CDK61)*$C$64*$C$66</f>
        <v>0</v>
      </c>
      <c r="CDM66" s="1678">
        <f t="shared" ref="CDM66" si="17448">(CDM59-CDM61)*$C$64*$C$66</f>
        <v>0</v>
      </c>
      <c r="CDO66" s="1678">
        <f t="shared" ref="CDO66" si="17449">(CDO59-CDO61)*$C$64*$C$66</f>
        <v>0</v>
      </c>
      <c r="CDQ66" s="1678">
        <f t="shared" ref="CDQ66" si="17450">(CDQ59-CDQ61)*$C$64*$C$66</f>
        <v>0</v>
      </c>
      <c r="CDS66" s="1678">
        <f t="shared" ref="CDS66" si="17451">(CDS59-CDS61)*$C$64*$C$66</f>
        <v>0</v>
      </c>
      <c r="CDU66" s="1678">
        <f t="shared" ref="CDU66" si="17452">(CDU59-CDU61)*$C$64*$C$66</f>
        <v>0</v>
      </c>
      <c r="CDW66" s="1678">
        <f t="shared" ref="CDW66" si="17453">(CDW59-CDW61)*$C$64*$C$66</f>
        <v>0</v>
      </c>
      <c r="CDY66" s="1678">
        <f t="shared" ref="CDY66" si="17454">(CDY59-CDY61)*$C$64*$C$66</f>
        <v>0</v>
      </c>
      <c r="CEA66" s="1678">
        <f t="shared" ref="CEA66" si="17455">(CEA59-CEA61)*$C$64*$C$66</f>
        <v>0</v>
      </c>
      <c r="CEC66" s="1678">
        <f t="shared" ref="CEC66" si="17456">(CEC59-CEC61)*$C$64*$C$66</f>
        <v>0</v>
      </c>
      <c r="CEE66" s="1678">
        <f t="shared" ref="CEE66" si="17457">(CEE59-CEE61)*$C$64*$C$66</f>
        <v>0</v>
      </c>
      <c r="CEG66" s="1678">
        <f t="shared" ref="CEG66" si="17458">(CEG59-CEG61)*$C$64*$C$66</f>
        <v>0</v>
      </c>
      <c r="CEI66" s="1678">
        <f t="shared" ref="CEI66" si="17459">(CEI59-CEI61)*$C$64*$C$66</f>
        <v>0</v>
      </c>
      <c r="CEK66" s="1678">
        <f t="shared" ref="CEK66" si="17460">(CEK59-CEK61)*$C$64*$C$66</f>
        <v>0</v>
      </c>
      <c r="CEM66" s="1678">
        <f t="shared" ref="CEM66" si="17461">(CEM59-CEM61)*$C$64*$C$66</f>
        <v>0</v>
      </c>
      <c r="CEO66" s="1678">
        <f t="shared" ref="CEO66" si="17462">(CEO59-CEO61)*$C$64*$C$66</f>
        <v>0</v>
      </c>
      <c r="CEQ66" s="1678">
        <f t="shared" ref="CEQ66" si="17463">(CEQ59-CEQ61)*$C$64*$C$66</f>
        <v>0</v>
      </c>
      <c r="CES66" s="1678">
        <f t="shared" ref="CES66" si="17464">(CES59-CES61)*$C$64*$C$66</f>
        <v>0</v>
      </c>
      <c r="CEU66" s="1678">
        <f t="shared" ref="CEU66" si="17465">(CEU59-CEU61)*$C$64*$C$66</f>
        <v>0</v>
      </c>
      <c r="CEW66" s="1678">
        <f t="shared" ref="CEW66" si="17466">(CEW59-CEW61)*$C$64*$C$66</f>
        <v>0</v>
      </c>
      <c r="CEY66" s="1678">
        <f t="shared" ref="CEY66" si="17467">(CEY59-CEY61)*$C$64*$C$66</f>
        <v>0</v>
      </c>
      <c r="CFA66" s="1678">
        <f t="shared" ref="CFA66" si="17468">(CFA59-CFA61)*$C$64*$C$66</f>
        <v>0</v>
      </c>
      <c r="CFC66" s="1678">
        <f t="shared" ref="CFC66" si="17469">(CFC59-CFC61)*$C$64*$C$66</f>
        <v>0</v>
      </c>
      <c r="CFE66" s="1678">
        <f t="shared" ref="CFE66" si="17470">(CFE59-CFE61)*$C$64*$C$66</f>
        <v>0</v>
      </c>
      <c r="CFG66" s="1678">
        <f t="shared" ref="CFG66" si="17471">(CFG59-CFG61)*$C$64*$C$66</f>
        <v>0</v>
      </c>
      <c r="CFI66" s="1678">
        <f t="shared" ref="CFI66" si="17472">(CFI59-CFI61)*$C$64*$C$66</f>
        <v>0</v>
      </c>
      <c r="CFK66" s="1678">
        <f t="shared" ref="CFK66" si="17473">(CFK59-CFK61)*$C$64*$C$66</f>
        <v>0</v>
      </c>
      <c r="CFM66" s="1678">
        <f t="shared" ref="CFM66" si="17474">(CFM59-CFM61)*$C$64*$C$66</f>
        <v>0</v>
      </c>
      <c r="CFO66" s="1678">
        <f t="shared" ref="CFO66" si="17475">(CFO59-CFO61)*$C$64*$C$66</f>
        <v>0</v>
      </c>
      <c r="CFQ66" s="1678">
        <f t="shared" ref="CFQ66" si="17476">(CFQ59-CFQ61)*$C$64*$C$66</f>
        <v>0</v>
      </c>
      <c r="CFS66" s="1678">
        <f t="shared" ref="CFS66" si="17477">(CFS59-CFS61)*$C$64*$C$66</f>
        <v>0</v>
      </c>
      <c r="CFU66" s="1678">
        <f t="shared" ref="CFU66" si="17478">(CFU59-CFU61)*$C$64*$C$66</f>
        <v>0</v>
      </c>
      <c r="CFW66" s="1678">
        <f t="shared" ref="CFW66" si="17479">(CFW59-CFW61)*$C$64*$C$66</f>
        <v>0</v>
      </c>
      <c r="CFY66" s="1678">
        <f t="shared" ref="CFY66" si="17480">(CFY59-CFY61)*$C$64*$C$66</f>
        <v>0</v>
      </c>
      <c r="CGA66" s="1678">
        <f t="shared" ref="CGA66" si="17481">(CGA59-CGA61)*$C$64*$C$66</f>
        <v>0</v>
      </c>
      <c r="CGC66" s="1678">
        <f t="shared" ref="CGC66" si="17482">(CGC59-CGC61)*$C$64*$C$66</f>
        <v>0</v>
      </c>
      <c r="CGE66" s="1678">
        <f t="shared" ref="CGE66" si="17483">(CGE59-CGE61)*$C$64*$C$66</f>
        <v>0</v>
      </c>
      <c r="CGG66" s="1678">
        <f t="shared" ref="CGG66" si="17484">(CGG59-CGG61)*$C$64*$C$66</f>
        <v>0</v>
      </c>
      <c r="CGI66" s="1678">
        <f t="shared" ref="CGI66" si="17485">(CGI59-CGI61)*$C$64*$C$66</f>
        <v>0</v>
      </c>
      <c r="CGK66" s="1678">
        <f t="shared" ref="CGK66" si="17486">(CGK59-CGK61)*$C$64*$C$66</f>
        <v>0</v>
      </c>
      <c r="CGM66" s="1678">
        <f t="shared" ref="CGM66" si="17487">(CGM59-CGM61)*$C$64*$C$66</f>
        <v>0</v>
      </c>
      <c r="CGO66" s="1678">
        <f t="shared" ref="CGO66" si="17488">(CGO59-CGO61)*$C$64*$C$66</f>
        <v>0</v>
      </c>
      <c r="CGQ66" s="1678">
        <f t="shared" ref="CGQ66" si="17489">(CGQ59-CGQ61)*$C$64*$C$66</f>
        <v>0</v>
      </c>
      <c r="CGS66" s="1678">
        <f t="shared" ref="CGS66" si="17490">(CGS59-CGS61)*$C$64*$C$66</f>
        <v>0</v>
      </c>
      <c r="CGU66" s="1678">
        <f t="shared" ref="CGU66" si="17491">(CGU59-CGU61)*$C$64*$C$66</f>
        <v>0</v>
      </c>
      <c r="CGW66" s="1678">
        <f t="shared" ref="CGW66" si="17492">(CGW59-CGW61)*$C$64*$C$66</f>
        <v>0</v>
      </c>
      <c r="CGY66" s="1678">
        <f t="shared" ref="CGY66" si="17493">(CGY59-CGY61)*$C$64*$C$66</f>
        <v>0</v>
      </c>
      <c r="CHA66" s="1678">
        <f t="shared" ref="CHA66" si="17494">(CHA59-CHA61)*$C$64*$C$66</f>
        <v>0</v>
      </c>
      <c r="CHC66" s="1678">
        <f t="shared" ref="CHC66" si="17495">(CHC59-CHC61)*$C$64*$C$66</f>
        <v>0</v>
      </c>
      <c r="CHE66" s="1678">
        <f t="shared" ref="CHE66" si="17496">(CHE59-CHE61)*$C$64*$C$66</f>
        <v>0</v>
      </c>
      <c r="CHG66" s="1678">
        <f t="shared" ref="CHG66" si="17497">(CHG59-CHG61)*$C$64*$C$66</f>
        <v>0</v>
      </c>
      <c r="CHI66" s="1678">
        <f t="shared" ref="CHI66" si="17498">(CHI59-CHI61)*$C$64*$C$66</f>
        <v>0</v>
      </c>
      <c r="CHK66" s="1678">
        <f t="shared" ref="CHK66" si="17499">(CHK59-CHK61)*$C$64*$C$66</f>
        <v>0</v>
      </c>
      <c r="CHM66" s="1678">
        <f t="shared" ref="CHM66" si="17500">(CHM59-CHM61)*$C$64*$C$66</f>
        <v>0</v>
      </c>
      <c r="CHO66" s="1678">
        <f t="shared" ref="CHO66" si="17501">(CHO59-CHO61)*$C$64*$C$66</f>
        <v>0</v>
      </c>
      <c r="CHQ66" s="1678">
        <f t="shared" ref="CHQ66" si="17502">(CHQ59-CHQ61)*$C$64*$C$66</f>
        <v>0</v>
      </c>
      <c r="CHS66" s="1678">
        <f t="shared" ref="CHS66" si="17503">(CHS59-CHS61)*$C$64*$C$66</f>
        <v>0</v>
      </c>
      <c r="CHU66" s="1678">
        <f t="shared" ref="CHU66" si="17504">(CHU59-CHU61)*$C$64*$C$66</f>
        <v>0</v>
      </c>
      <c r="CHW66" s="1678">
        <f t="shared" ref="CHW66" si="17505">(CHW59-CHW61)*$C$64*$C$66</f>
        <v>0</v>
      </c>
      <c r="CHY66" s="1678">
        <f t="shared" ref="CHY66" si="17506">(CHY59-CHY61)*$C$64*$C$66</f>
        <v>0</v>
      </c>
      <c r="CIA66" s="1678">
        <f t="shared" ref="CIA66" si="17507">(CIA59-CIA61)*$C$64*$C$66</f>
        <v>0</v>
      </c>
      <c r="CIC66" s="1678">
        <f t="shared" ref="CIC66" si="17508">(CIC59-CIC61)*$C$64*$C$66</f>
        <v>0</v>
      </c>
      <c r="CIE66" s="1678">
        <f t="shared" ref="CIE66" si="17509">(CIE59-CIE61)*$C$64*$C$66</f>
        <v>0</v>
      </c>
      <c r="CIG66" s="1678">
        <f t="shared" ref="CIG66" si="17510">(CIG59-CIG61)*$C$64*$C$66</f>
        <v>0</v>
      </c>
      <c r="CII66" s="1678">
        <f t="shared" ref="CII66" si="17511">(CII59-CII61)*$C$64*$C$66</f>
        <v>0</v>
      </c>
      <c r="CIK66" s="1678">
        <f t="shared" ref="CIK66" si="17512">(CIK59-CIK61)*$C$64*$C$66</f>
        <v>0</v>
      </c>
      <c r="CIM66" s="1678">
        <f t="shared" ref="CIM66" si="17513">(CIM59-CIM61)*$C$64*$C$66</f>
        <v>0</v>
      </c>
      <c r="CIO66" s="1678">
        <f t="shared" ref="CIO66" si="17514">(CIO59-CIO61)*$C$64*$C$66</f>
        <v>0</v>
      </c>
      <c r="CIQ66" s="1678">
        <f t="shared" ref="CIQ66" si="17515">(CIQ59-CIQ61)*$C$64*$C$66</f>
        <v>0</v>
      </c>
      <c r="CIS66" s="1678">
        <f t="shared" ref="CIS66" si="17516">(CIS59-CIS61)*$C$64*$C$66</f>
        <v>0</v>
      </c>
      <c r="CIU66" s="1678">
        <f t="shared" ref="CIU66" si="17517">(CIU59-CIU61)*$C$64*$C$66</f>
        <v>0</v>
      </c>
      <c r="CIW66" s="1678">
        <f t="shared" ref="CIW66" si="17518">(CIW59-CIW61)*$C$64*$C$66</f>
        <v>0</v>
      </c>
      <c r="CIY66" s="1678">
        <f t="shared" ref="CIY66" si="17519">(CIY59-CIY61)*$C$64*$C$66</f>
        <v>0</v>
      </c>
      <c r="CJA66" s="1678">
        <f t="shared" ref="CJA66" si="17520">(CJA59-CJA61)*$C$64*$C$66</f>
        <v>0</v>
      </c>
      <c r="CJC66" s="1678">
        <f t="shared" ref="CJC66" si="17521">(CJC59-CJC61)*$C$64*$C$66</f>
        <v>0</v>
      </c>
      <c r="CJE66" s="1678">
        <f t="shared" ref="CJE66" si="17522">(CJE59-CJE61)*$C$64*$C$66</f>
        <v>0</v>
      </c>
      <c r="CJG66" s="1678">
        <f t="shared" ref="CJG66" si="17523">(CJG59-CJG61)*$C$64*$C$66</f>
        <v>0</v>
      </c>
      <c r="CJI66" s="1678">
        <f t="shared" ref="CJI66" si="17524">(CJI59-CJI61)*$C$64*$C$66</f>
        <v>0</v>
      </c>
      <c r="CJK66" s="1678">
        <f t="shared" ref="CJK66" si="17525">(CJK59-CJK61)*$C$64*$C$66</f>
        <v>0</v>
      </c>
      <c r="CJM66" s="1678">
        <f t="shared" ref="CJM66" si="17526">(CJM59-CJM61)*$C$64*$C$66</f>
        <v>0</v>
      </c>
      <c r="CJO66" s="1678">
        <f t="shared" ref="CJO66" si="17527">(CJO59-CJO61)*$C$64*$C$66</f>
        <v>0</v>
      </c>
      <c r="CJQ66" s="1678">
        <f t="shared" ref="CJQ66" si="17528">(CJQ59-CJQ61)*$C$64*$C$66</f>
        <v>0</v>
      </c>
      <c r="CJS66" s="1678">
        <f t="shared" ref="CJS66" si="17529">(CJS59-CJS61)*$C$64*$C$66</f>
        <v>0</v>
      </c>
      <c r="CJU66" s="1678">
        <f t="shared" ref="CJU66" si="17530">(CJU59-CJU61)*$C$64*$C$66</f>
        <v>0</v>
      </c>
      <c r="CJW66" s="1678">
        <f t="shared" ref="CJW66" si="17531">(CJW59-CJW61)*$C$64*$C$66</f>
        <v>0</v>
      </c>
      <c r="CJY66" s="1678">
        <f t="shared" ref="CJY66" si="17532">(CJY59-CJY61)*$C$64*$C$66</f>
        <v>0</v>
      </c>
      <c r="CKA66" s="1678">
        <f t="shared" ref="CKA66" si="17533">(CKA59-CKA61)*$C$64*$C$66</f>
        <v>0</v>
      </c>
      <c r="CKC66" s="1678">
        <f t="shared" ref="CKC66" si="17534">(CKC59-CKC61)*$C$64*$C$66</f>
        <v>0</v>
      </c>
      <c r="CKE66" s="1678">
        <f t="shared" ref="CKE66" si="17535">(CKE59-CKE61)*$C$64*$C$66</f>
        <v>0</v>
      </c>
      <c r="CKG66" s="1678">
        <f t="shared" ref="CKG66" si="17536">(CKG59-CKG61)*$C$64*$C$66</f>
        <v>0</v>
      </c>
      <c r="CKI66" s="1678">
        <f t="shared" ref="CKI66" si="17537">(CKI59-CKI61)*$C$64*$C$66</f>
        <v>0</v>
      </c>
      <c r="CKK66" s="1678">
        <f t="shared" ref="CKK66" si="17538">(CKK59-CKK61)*$C$64*$C$66</f>
        <v>0</v>
      </c>
      <c r="CKM66" s="1678">
        <f t="shared" ref="CKM66" si="17539">(CKM59-CKM61)*$C$64*$C$66</f>
        <v>0</v>
      </c>
      <c r="CKO66" s="1678">
        <f t="shared" ref="CKO66" si="17540">(CKO59-CKO61)*$C$64*$C$66</f>
        <v>0</v>
      </c>
      <c r="CKQ66" s="1678">
        <f t="shared" ref="CKQ66" si="17541">(CKQ59-CKQ61)*$C$64*$C$66</f>
        <v>0</v>
      </c>
      <c r="CKS66" s="1678">
        <f t="shared" ref="CKS66" si="17542">(CKS59-CKS61)*$C$64*$C$66</f>
        <v>0</v>
      </c>
      <c r="CKU66" s="1678">
        <f t="shared" ref="CKU66" si="17543">(CKU59-CKU61)*$C$64*$C$66</f>
        <v>0</v>
      </c>
      <c r="CKW66" s="1678">
        <f t="shared" ref="CKW66" si="17544">(CKW59-CKW61)*$C$64*$C$66</f>
        <v>0</v>
      </c>
      <c r="CKY66" s="1678">
        <f t="shared" ref="CKY66" si="17545">(CKY59-CKY61)*$C$64*$C$66</f>
        <v>0</v>
      </c>
      <c r="CLA66" s="1678">
        <f t="shared" ref="CLA66" si="17546">(CLA59-CLA61)*$C$64*$C$66</f>
        <v>0</v>
      </c>
      <c r="CLC66" s="1678">
        <f t="shared" ref="CLC66" si="17547">(CLC59-CLC61)*$C$64*$C$66</f>
        <v>0</v>
      </c>
      <c r="CLE66" s="1678">
        <f t="shared" ref="CLE66" si="17548">(CLE59-CLE61)*$C$64*$C$66</f>
        <v>0</v>
      </c>
      <c r="CLG66" s="1678">
        <f t="shared" ref="CLG66" si="17549">(CLG59-CLG61)*$C$64*$C$66</f>
        <v>0</v>
      </c>
      <c r="CLI66" s="1678">
        <f t="shared" ref="CLI66" si="17550">(CLI59-CLI61)*$C$64*$C$66</f>
        <v>0</v>
      </c>
      <c r="CLK66" s="1678">
        <f t="shared" ref="CLK66" si="17551">(CLK59-CLK61)*$C$64*$C$66</f>
        <v>0</v>
      </c>
      <c r="CLM66" s="1678">
        <f t="shared" ref="CLM66" si="17552">(CLM59-CLM61)*$C$64*$C$66</f>
        <v>0</v>
      </c>
      <c r="CLO66" s="1678">
        <f t="shared" ref="CLO66" si="17553">(CLO59-CLO61)*$C$64*$C$66</f>
        <v>0</v>
      </c>
      <c r="CLQ66" s="1678">
        <f t="shared" ref="CLQ66" si="17554">(CLQ59-CLQ61)*$C$64*$C$66</f>
        <v>0</v>
      </c>
      <c r="CLS66" s="1678">
        <f t="shared" ref="CLS66" si="17555">(CLS59-CLS61)*$C$64*$C$66</f>
        <v>0</v>
      </c>
      <c r="CLU66" s="1678">
        <f t="shared" ref="CLU66" si="17556">(CLU59-CLU61)*$C$64*$C$66</f>
        <v>0</v>
      </c>
      <c r="CLW66" s="1678">
        <f t="shared" ref="CLW66" si="17557">(CLW59-CLW61)*$C$64*$C$66</f>
        <v>0</v>
      </c>
      <c r="CLY66" s="1678">
        <f t="shared" ref="CLY66" si="17558">(CLY59-CLY61)*$C$64*$C$66</f>
        <v>0</v>
      </c>
      <c r="CMA66" s="1678">
        <f t="shared" ref="CMA66" si="17559">(CMA59-CMA61)*$C$64*$C$66</f>
        <v>0</v>
      </c>
      <c r="CMC66" s="1678">
        <f t="shared" ref="CMC66" si="17560">(CMC59-CMC61)*$C$64*$C$66</f>
        <v>0</v>
      </c>
      <c r="CME66" s="1678">
        <f t="shared" ref="CME66" si="17561">(CME59-CME61)*$C$64*$C$66</f>
        <v>0</v>
      </c>
      <c r="CMG66" s="1678">
        <f t="shared" ref="CMG66" si="17562">(CMG59-CMG61)*$C$64*$C$66</f>
        <v>0</v>
      </c>
      <c r="CMI66" s="1678">
        <f t="shared" ref="CMI66" si="17563">(CMI59-CMI61)*$C$64*$C$66</f>
        <v>0</v>
      </c>
      <c r="CMK66" s="1678">
        <f t="shared" ref="CMK66" si="17564">(CMK59-CMK61)*$C$64*$C$66</f>
        <v>0</v>
      </c>
      <c r="CMM66" s="1678">
        <f t="shared" ref="CMM66" si="17565">(CMM59-CMM61)*$C$64*$C$66</f>
        <v>0</v>
      </c>
      <c r="CMO66" s="1678">
        <f t="shared" ref="CMO66" si="17566">(CMO59-CMO61)*$C$64*$C$66</f>
        <v>0</v>
      </c>
      <c r="CMQ66" s="1678">
        <f t="shared" ref="CMQ66" si="17567">(CMQ59-CMQ61)*$C$64*$C$66</f>
        <v>0</v>
      </c>
      <c r="CMS66" s="1678">
        <f t="shared" ref="CMS66" si="17568">(CMS59-CMS61)*$C$64*$C$66</f>
        <v>0</v>
      </c>
      <c r="CMU66" s="1678">
        <f t="shared" ref="CMU66" si="17569">(CMU59-CMU61)*$C$64*$C$66</f>
        <v>0</v>
      </c>
      <c r="CMW66" s="1678">
        <f t="shared" ref="CMW66" si="17570">(CMW59-CMW61)*$C$64*$C$66</f>
        <v>0</v>
      </c>
      <c r="CMY66" s="1678">
        <f t="shared" ref="CMY66" si="17571">(CMY59-CMY61)*$C$64*$C$66</f>
        <v>0</v>
      </c>
      <c r="CNA66" s="1678">
        <f t="shared" ref="CNA66" si="17572">(CNA59-CNA61)*$C$64*$C$66</f>
        <v>0</v>
      </c>
      <c r="CNC66" s="1678">
        <f t="shared" ref="CNC66" si="17573">(CNC59-CNC61)*$C$64*$C$66</f>
        <v>0</v>
      </c>
      <c r="CNE66" s="1678">
        <f t="shared" ref="CNE66" si="17574">(CNE59-CNE61)*$C$64*$C$66</f>
        <v>0</v>
      </c>
      <c r="CNG66" s="1678">
        <f t="shared" ref="CNG66" si="17575">(CNG59-CNG61)*$C$64*$C$66</f>
        <v>0</v>
      </c>
      <c r="CNI66" s="1678">
        <f t="shared" ref="CNI66" si="17576">(CNI59-CNI61)*$C$64*$C$66</f>
        <v>0</v>
      </c>
      <c r="CNK66" s="1678">
        <f t="shared" ref="CNK66" si="17577">(CNK59-CNK61)*$C$64*$C$66</f>
        <v>0</v>
      </c>
      <c r="CNM66" s="1678">
        <f t="shared" ref="CNM66" si="17578">(CNM59-CNM61)*$C$64*$C$66</f>
        <v>0</v>
      </c>
      <c r="CNO66" s="1678">
        <f t="shared" ref="CNO66" si="17579">(CNO59-CNO61)*$C$64*$C$66</f>
        <v>0</v>
      </c>
      <c r="CNQ66" s="1678">
        <f t="shared" ref="CNQ66" si="17580">(CNQ59-CNQ61)*$C$64*$C$66</f>
        <v>0</v>
      </c>
      <c r="CNS66" s="1678">
        <f t="shared" ref="CNS66" si="17581">(CNS59-CNS61)*$C$64*$C$66</f>
        <v>0</v>
      </c>
      <c r="CNU66" s="1678">
        <f t="shared" ref="CNU66" si="17582">(CNU59-CNU61)*$C$64*$C$66</f>
        <v>0</v>
      </c>
      <c r="CNW66" s="1678">
        <f t="shared" ref="CNW66" si="17583">(CNW59-CNW61)*$C$64*$C$66</f>
        <v>0</v>
      </c>
      <c r="CNY66" s="1678">
        <f t="shared" ref="CNY66" si="17584">(CNY59-CNY61)*$C$64*$C$66</f>
        <v>0</v>
      </c>
      <c r="COA66" s="1678">
        <f t="shared" ref="COA66" si="17585">(COA59-COA61)*$C$64*$C$66</f>
        <v>0</v>
      </c>
      <c r="COC66" s="1678">
        <f t="shared" ref="COC66" si="17586">(COC59-COC61)*$C$64*$C$66</f>
        <v>0</v>
      </c>
      <c r="COE66" s="1678">
        <f t="shared" ref="COE66" si="17587">(COE59-COE61)*$C$64*$C$66</f>
        <v>0</v>
      </c>
      <c r="COG66" s="1678">
        <f t="shared" ref="COG66" si="17588">(COG59-COG61)*$C$64*$C$66</f>
        <v>0</v>
      </c>
      <c r="COI66" s="1678">
        <f t="shared" ref="COI66" si="17589">(COI59-COI61)*$C$64*$C$66</f>
        <v>0</v>
      </c>
      <c r="COK66" s="1678">
        <f t="shared" ref="COK66" si="17590">(COK59-COK61)*$C$64*$C$66</f>
        <v>0</v>
      </c>
      <c r="COM66" s="1678">
        <f t="shared" ref="COM66" si="17591">(COM59-COM61)*$C$64*$C$66</f>
        <v>0</v>
      </c>
      <c r="COO66" s="1678">
        <f t="shared" ref="COO66" si="17592">(COO59-COO61)*$C$64*$C$66</f>
        <v>0</v>
      </c>
      <c r="COQ66" s="1678">
        <f t="shared" ref="COQ66" si="17593">(COQ59-COQ61)*$C$64*$C$66</f>
        <v>0</v>
      </c>
      <c r="COS66" s="1678">
        <f t="shared" ref="COS66" si="17594">(COS59-COS61)*$C$64*$C$66</f>
        <v>0</v>
      </c>
      <c r="COU66" s="1678">
        <f t="shared" ref="COU66" si="17595">(COU59-COU61)*$C$64*$C$66</f>
        <v>0</v>
      </c>
      <c r="COW66" s="1678">
        <f t="shared" ref="COW66" si="17596">(COW59-COW61)*$C$64*$C$66</f>
        <v>0</v>
      </c>
      <c r="COY66" s="1678">
        <f t="shared" ref="COY66" si="17597">(COY59-COY61)*$C$64*$C$66</f>
        <v>0</v>
      </c>
      <c r="CPA66" s="1678">
        <f t="shared" ref="CPA66" si="17598">(CPA59-CPA61)*$C$64*$C$66</f>
        <v>0</v>
      </c>
      <c r="CPC66" s="1678">
        <f t="shared" ref="CPC66" si="17599">(CPC59-CPC61)*$C$64*$C$66</f>
        <v>0</v>
      </c>
      <c r="CPE66" s="1678">
        <f t="shared" ref="CPE66" si="17600">(CPE59-CPE61)*$C$64*$C$66</f>
        <v>0</v>
      </c>
      <c r="CPG66" s="1678">
        <f t="shared" ref="CPG66" si="17601">(CPG59-CPG61)*$C$64*$C$66</f>
        <v>0</v>
      </c>
      <c r="CPI66" s="1678">
        <f t="shared" ref="CPI66" si="17602">(CPI59-CPI61)*$C$64*$C$66</f>
        <v>0</v>
      </c>
      <c r="CPK66" s="1678">
        <f t="shared" ref="CPK66" si="17603">(CPK59-CPK61)*$C$64*$C$66</f>
        <v>0</v>
      </c>
      <c r="CPM66" s="1678">
        <f t="shared" ref="CPM66" si="17604">(CPM59-CPM61)*$C$64*$C$66</f>
        <v>0</v>
      </c>
      <c r="CPO66" s="1678">
        <f t="shared" ref="CPO66" si="17605">(CPO59-CPO61)*$C$64*$C$66</f>
        <v>0</v>
      </c>
      <c r="CPQ66" s="1678">
        <f t="shared" ref="CPQ66" si="17606">(CPQ59-CPQ61)*$C$64*$C$66</f>
        <v>0</v>
      </c>
      <c r="CPS66" s="1678">
        <f t="shared" ref="CPS66" si="17607">(CPS59-CPS61)*$C$64*$C$66</f>
        <v>0</v>
      </c>
      <c r="CPU66" s="1678">
        <f t="shared" ref="CPU66" si="17608">(CPU59-CPU61)*$C$64*$C$66</f>
        <v>0</v>
      </c>
      <c r="CPW66" s="1678">
        <f t="shared" ref="CPW66" si="17609">(CPW59-CPW61)*$C$64*$C$66</f>
        <v>0</v>
      </c>
      <c r="CPY66" s="1678">
        <f t="shared" ref="CPY66" si="17610">(CPY59-CPY61)*$C$64*$C$66</f>
        <v>0</v>
      </c>
      <c r="CQA66" s="1678">
        <f t="shared" ref="CQA66" si="17611">(CQA59-CQA61)*$C$64*$C$66</f>
        <v>0</v>
      </c>
      <c r="CQC66" s="1678">
        <f t="shared" ref="CQC66" si="17612">(CQC59-CQC61)*$C$64*$C$66</f>
        <v>0</v>
      </c>
      <c r="CQE66" s="1678">
        <f t="shared" ref="CQE66" si="17613">(CQE59-CQE61)*$C$64*$C$66</f>
        <v>0</v>
      </c>
      <c r="CQG66" s="1678">
        <f t="shared" ref="CQG66" si="17614">(CQG59-CQG61)*$C$64*$C$66</f>
        <v>0</v>
      </c>
      <c r="CQI66" s="1678">
        <f t="shared" ref="CQI66" si="17615">(CQI59-CQI61)*$C$64*$C$66</f>
        <v>0</v>
      </c>
      <c r="CQK66" s="1678">
        <f t="shared" ref="CQK66" si="17616">(CQK59-CQK61)*$C$64*$C$66</f>
        <v>0</v>
      </c>
      <c r="CQM66" s="1678">
        <f t="shared" ref="CQM66" si="17617">(CQM59-CQM61)*$C$64*$C$66</f>
        <v>0</v>
      </c>
      <c r="CQO66" s="1678">
        <f t="shared" ref="CQO66" si="17618">(CQO59-CQO61)*$C$64*$C$66</f>
        <v>0</v>
      </c>
      <c r="CQQ66" s="1678">
        <f t="shared" ref="CQQ66" si="17619">(CQQ59-CQQ61)*$C$64*$C$66</f>
        <v>0</v>
      </c>
      <c r="CQS66" s="1678">
        <f t="shared" ref="CQS66" si="17620">(CQS59-CQS61)*$C$64*$C$66</f>
        <v>0</v>
      </c>
      <c r="CQU66" s="1678">
        <f t="shared" ref="CQU66" si="17621">(CQU59-CQU61)*$C$64*$C$66</f>
        <v>0</v>
      </c>
      <c r="CQW66" s="1678">
        <f t="shared" ref="CQW66" si="17622">(CQW59-CQW61)*$C$64*$C$66</f>
        <v>0</v>
      </c>
      <c r="CQY66" s="1678">
        <f t="shared" ref="CQY66" si="17623">(CQY59-CQY61)*$C$64*$C$66</f>
        <v>0</v>
      </c>
      <c r="CRA66" s="1678">
        <f t="shared" ref="CRA66" si="17624">(CRA59-CRA61)*$C$64*$C$66</f>
        <v>0</v>
      </c>
      <c r="CRC66" s="1678">
        <f t="shared" ref="CRC66" si="17625">(CRC59-CRC61)*$C$64*$C$66</f>
        <v>0</v>
      </c>
      <c r="CRE66" s="1678">
        <f t="shared" ref="CRE66" si="17626">(CRE59-CRE61)*$C$64*$C$66</f>
        <v>0</v>
      </c>
      <c r="CRG66" s="1678">
        <f t="shared" ref="CRG66" si="17627">(CRG59-CRG61)*$C$64*$C$66</f>
        <v>0</v>
      </c>
      <c r="CRI66" s="1678">
        <f t="shared" ref="CRI66" si="17628">(CRI59-CRI61)*$C$64*$C$66</f>
        <v>0</v>
      </c>
      <c r="CRK66" s="1678">
        <f t="shared" ref="CRK66" si="17629">(CRK59-CRK61)*$C$64*$C$66</f>
        <v>0</v>
      </c>
      <c r="CRM66" s="1678">
        <f t="shared" ref="CRM66" si="17630">(CRM59-CRM61)*$C$64*$C$66</f>
        <v>0</v>
      </c>
      <c r="CRO66" s="1678">
        <f t="shared" ref="CRO66" si="17631">(CRO59-CRO61)*$C$64*$C$66</f>
        <v>0</v>
      </c>
      <c r="CRQ66" s="1678">
        <f t="shared" ref="CRQ66" si="17632">(CRQ59-CRQ61)*$C$64*$C$66</f>
        <v>0</v>
      </c>
      <c r="CRS66" s="1678">
        <f t="shared" ref="CRS66" si="17633">(CRS59-CRS61)*$C$64*$C$66</f>
        <v>0</v>
      </c>
      <c r="CRU66" s="1678">
        <f t="shared" ref="CRU66" si="17634">(CRU59-CRU61)*$C$64*$C$66</f>
        <v>0</v>
      </c>
      <c r="CRW66" s="1678">
        <f t="shared" ref="CRW66" si="17635">(CRW59-CRW61)*$C$64*$C$66</f>
        <v>0</v>
      </c>
      <c r="CRY66" s="1678">
        <f t="shared" ref="CRY66" si="17636">(CRY59-CRY61)*$C$64*$C$66</f>
        <v>0</v>
      </c>
      <c r="CSA66" s="1678">
        <f t="shared" ref="CSA66" si="17637">(CSA59-CSA61)*$C$64*$C$66</f>
        <v>0</v>
      </c>
      <c r="CSC66" s="1678">
        <f t="shared" ref="CSC66" si="17638">(CSC59-CSC61)*$C$64*$C$66</f>
        <v>0</v>
      </c>
      <c r="CSE66" s="1678">
        <f t="shared" ref="CSE66" si="17639">(CSE59-CSE61)*$C$64*$C$66</f>
        <v>0</v>
      </c>
      <c r="CSG66" s="1678">
        <f t="shared" ref="CSG66" si="17640">(CSG59-CSG61)*$C$64*$C$66</f>
        <v>0</v>
      </c>
      <c r="CSI66" s="1678">
        <f t="shared" ref="CSI66" si="17641">(CSI59-CSI61)*$C$64*$C$66</f>
        <v>0</v>
      </c>
      <c r="CSK66" s="1678">
        <f t="shared" ref="CSK66" si="17642">(CSK59-CSK61)*$C$64*$C$66</f>
        <v>0</v>
      </c>
      <c r="CSM66" s="1678">
        <f t="shared" ref="CSM66" si="17643">(CSM59-CSM61)*$C$64*$C$66</f>
        <v>0</v>
      </c>
      <c r="CSO66" s="1678">
        <f t="shared" ref="CSO66" si="17644">(CSO59-CSO61)*$C$64*$C$66</f>
        <v>0</v>
      </c>
      <c r="CSQ66" s="1678">
        <f t="shared" ref="CSQ66" si="17645">(CSQ59-CSQ61)*$C$64*$C$66</f>
        <v>0</v>
      </c>
      <c r="CSS66" s="1678">
        <f t="shared" ref="CSS66" si="17646">(CSS59-CSS61)*$C$64*$C$66</f>
        <v>0</v>
      </c>
      <c r="CSU66" s="1678">
        <f t="shared" ref="CSU66" si="17647">(CSU59-CSU61)*$C$64*$C$66</f>
        <v>0</v>
      </c>
      <c r="CSW66" s="1678">
        <f t="shared" ref="CSW66" si="17648">(CSW59-CSW61)*$C$64*$C$66</f>
        <v>0</v>
      </c>
      <c r="CSY66" s="1678">
        <f t="shared" ref="CSY66" si="17649">(CSY59-CSY61)*$C$64*$C$66</f>
        <v>0</v>
      </c>
      <c r="CTA66" s="1678">
        <f t="shared" ref="CTA66" si="17650">(CTA59-CTA61)*$C$64*$C$66</f>
        <v>0</v>
      </c>
      <c r="CTC66" s="1678">
        <f t="shared" ref="CTC66" si="17651">(CTC59-CTC61)*$C$64*$C$66</f>
        <v>0</v>
      </c>
      <c r="CTE66" s="1678">
        <f t="shared" ref="CTE66" si="17652">(CTE59-CTE61)*$C$64*$C$66</f>
        <v>0</v>
      </c>
      <c r="CTG66" s="1678">
        <f t="shared" ref="CTG66" si="17653">(CTG59-CTG61)*$C$64*$C$66</f>
        <v>0</v>
      </c>
      <c r="CTI66" s="1678">
        <f t="shared" ref="CTI66" si="17654">(CTI59-CTI61)*$C$64*$C$66</f>
        <v>0</v>
      </c>
      <c r="CTK66" s="1678">
        <f t="shared" ref="CTK66" si="17655">(CTK59-CTK61)*$C$64*$C$66</f>
        <v>0</v>
      </c>
      <c r="CTM66" s="1678">
        <f t="shared" ref="CTM66" si="17656">(CTM59-CTM61)*$C$64*$C$66</f>
        <v>0</v>
      </c>
      <c r="CTO66" s="1678">
        <f t="shared" ref="CTO66" si="17657">(CTO59-CTO61)*$C$64*$C$66</f>
        <v>0</v>
      </c>
      <c r="CTQ66" s="1678">
        <f t="shared" ref="CTQ66" si="17658">(CTQ59-CTQ61)*$C$64*$C$66</f>
        <v>0</v>
      </c>
      <c r="CTS66" s="1678">
        <f t="shared" ref="CTS66" si="17659">(CTS59-CTS61)*$C$64*$C$66</f>
        <v>0</v>
      </c>
      <c r="CTU66" s="1678">
        <f t="shared" ref="CTU66" si="17660">(CTU59-CTU61)*$C$64*$C$66</f>
        <v>0</v>
      </c>
      <c r="CTW66" s="1678">
        <f t="shared" ref="CTW66" si="17661">(CTW59-CTW61)*$C$64*$C$66</f>
        <v>0</v>
      </c>
      <c r="CTY66" s="1678">
        <f t="shared" ref="CTY66" si="17662">(CTY59-CTY61)*$C$64*$C$66</f>
        <v>0</v>
      </c>
      <c r="CUA66" s="1678">
        <f t="shared" ref="CUA66" si="17663">(CUA59-CUA61)*$C$64*$C$66</f>
        <v>0</v>
      </c>
      <c r="CUC66" s="1678">
        <f t="shared" ref="CUC66" si="17664">(CUC59-CUC61)*$C$64*$C$66</f>
        <v>0</v>
      </c>
      <c r="CUE66" s="1678">
        <f t="shared" ref="CUE66" si="17665">(CUE59-CUE61)*$C$64*$C$66</f>
        <v>0</v>
      </c>
      <c r="CUG66" s="1678">
        <f t="shared" ref="CUG66" si="17666">(CUG59-CUG61)*$C$64*$C$66</f>
        <v>0</v>
      </c>
      <c r="CUI66" s="1678">
        <f t="shared" ref="CUI66" si="17667">(CUI59-CUI61)*$C$64*$C$66</f>
        <v>0</v>
      </c>
      <c r="CUK66" s="1678">
        <f t="shared" ref="CUK66" si="17668">(CUK59-CUK61)*$C$64*$C$66</f>
        <v>0</v>
      </c>
      <c r="CUM66" s="1678">
        <f t="shared" ref="CUM66" si="17669">(CUM59-CUM61)*$C$64*$C$66</f>
        <v>0</v>
      </c>
      <c r="CUO66" s="1678">
        <f t="shared" ref="CUO66" si="17670">(CUO59-CUO61)*$C$64*$C$66</f>
        <v>0</v>
      </c>
      <c r="CUQ66" s="1678">
        <f t="shared" ref="CUQ66" si="17671">(CUQ59-CUQ61)*$C$64*$C$66</f>
        <v>0</v>
      </c>
      <c r="CUS66" s="1678">
        <f t="shared" ref="CUS66" si="17672">(CUS59-CUS61)*$C$64*$C$66</f>
        <v>0</v>
      </c>
      <c r="CUU66" s="1678">
        <f t="shared" ref="CUU66" si="17673">(CUU59-CUU61)*$C$64*$C$66</f>
        <v>0</v>
      </c>
      <c r="CUW66" s="1678">
        <f t="shared" ref="CUW66" si="17674">(CUW59-CUW61)*$C$64*$C$66</f>
        <v>0</v>
      </c>
      <c r="CUY66" s="1678">
        <f t="shared" ref="CUY66" si="17675">(CUY59-CUY61)*$C$64*$C$66</f>
        <v>0</v>
      </c>
      <c r="CVA66" s="1678">
        <f t="shared" ref="CVA66" si="17676">(CVA59-CVA61)*$C$64*$C$66</f>
        <v>0</v>
      </c>
      <c r="CVC66" s="1678">
        <f t="shared" ref="CVC66" si="17677">(CVC59-CVC61)*$C$64*$C$66</f>
        <v>0</v>
      </c>
      <c r="CVE66" s="1678">
        <f t="shared" ref="CVE66" si="17678">(CVE59-CVE61)*$C$64*$C$66</f>
        <v>0</v>
      </c>
      <c r="CVG66" s="1678">
        <f t="shared" ref="CVG66" si="17679">(CVG59-CVG61)*$C$64*$C$66</f>
        <v>0</v>
      </c>
      <c r="CVI66" s="1678">
        <f t="shared" ref="CVI66" si="17680">(CVI59-CVI61)*$C$64*$C$66</f>
        <v>0</v>
      </c>
      <c r="CVK66" s="1678">
        <f t="shared" ref="CVK66" si="17681">(CVK59-CVK61)*$C$64*$C$66</f>
        <v>0</v>
      </c>
      <c r="CVM66" s="1678">
        <f t="shared" ref="CVM66" si="17682">(CVM59-CVM61)*$C$64*$C$66</f>
        <v>0</v>
      </c>
      <c r="CVO66" s="1678">
        <f t="shared" ref="CVO66" si="17683">(CVO59-CVO61)*$C$64*$C$66</f>
        <v>0</v>
      </c>
      <c r="CVQ66" s="1678">
        <f t="shared" ref="CVQ66" si="17684">(CVQ59-CVQ61)*$C$64*$C$66</f>
        <v>0</v>
      </c>
      <c r="CVS66" s="1678">
        <f t="shared" ref="CVS66" si="17685">(CVS59-CVS61)*$C$64*$C$66</f>
        <v>0</v>
      </c>
      <c r="CVU66" s="1678">
        <f t="shared" ref="CVU66" si="17686">(CVU59-CVU61)*$C$64*$C$66</f>
        <v>0</v>
      </c>
      <c r="CVW66" s="1678">
        <f t="shared" ref="CVW66" si="17687">(CVW59-CVW61)*$C$64*$C$66</f>
        <v>0</v>
      </c>
      <c r="CVY66" s="1678">
        <f t="shared" ref="CVY66" si="17688">(CVY59-CVY61)*$C$64*$C$66</f>
        <v>0</v>
      </c>
      <c r="CWA66" s="1678">
        <f t="shared" ref="CWA66" si="17689">(CWA59-CWA61)*$C$64*$C$66</f>
        <v>0</v>
      </c>
      <c r="CWC66" s="1678">
        <f t="shared" ref="CWC66" si="17690">(CWC59-CWC61)*$C$64*$C$66</f>
        <v>0</v>
      </c>
      <c r="CWE66" s="1678">
        <f t="shared" ref="CWE66" si="17691">(CWE59-CWE61)*$C$64*$C$66</f>
        <v>0</v>
      </c>
      <c r="CWG66" s="1678">
        <f t="shared" ref="CWG66" si="17692">(CWG59-CWG61)*$C$64*$C$66</f>
        <v>0</v>
      </c>
      <c r="CWI66" s="1678">
        <f t="shared" ref="CWI66" si="17693">(CWI59-CWI61)*$C$64*$C$66</f>
        <v>0</v>
      </c>
      <c r="CWK66" s="1678">
        <f t="shared" ref="CWK66" si="17694">(CWK59-CWK61)*$C$64*$C$66</f>
        <v>0</v>
      </c>
      <c r="CWM66" s="1678">
        <f t="shared" ref="CWM66" si="17695">(CWM59-CWM61)*$C$64*$C$66</f>
        <v>0</v>
      </c>
      <c r="CWO66" s="1678">
        <f t="shared" ref="CWO66" si="17696">(CWO59-CWO61)*$C$64*$C$66</f>
        <v>0</v>
      </c>
      <c r="CWQ66" s="1678">
        <f t="shared" ref="CWQ66" si="17697">(CWQ59-CWQ61)*$C$64*$C$66</f>
        <v>0</v>
      </c>
      <c r="CWS66" s="1678">
        <f t="shared" ref="CWS66" si="17698">(CWS59-CWS61)*$C$64*$C$66</f>
        <v>0</v>
      </c>
      <c r="CWU66" s="1678">
        <f t="shared" ref="CWU66" si="17699">(CWU59-CWU61)*$C$64*$C$66</f>
        <v>0</v>
      </c>
      <c r="CWW66" s="1678">
        <f t="shared" ref="CWW66" si="17700">(CWW59-CWW61)*$C$64*$C$66</f>
        <v>0</v>
      </c>
      <c r="CWY66" s="1678">
        <f t="shared" ref="CWY66" si="17701">(CWY59-CWY61)*$C$64*$C$66</f>
        <v>0</v>
      </c>
      <c r="CXA66" s="1678">
        <f t="shared" ref="CXA66" si="17702">(CXA59-CXA61)*$C$64*$C$66</f>
        <v>0</v>
      </c>
      <c r="CXC66" s="1678">
        <f t="shared" ref="CXC66" si="17703">(CXC59-CXC61)*$C$64*$C$66</f>
        <v>0</v>
      </c>
      <c r="CXE66" s="1678">
        <f t="shared" ref="CXE66" si="17704">(CXE59-CXE61)*$C$64*$C$66</f>
        <v>0</v>
      </c>
      <c r="CXG66" s="1678">
        <f t="shared" ref="CXG66" si="17705">(CXG59-CXG61)*$C$64*$C$66</f>
        <v>0</v>
      </c>
      <c r="CXI66" s="1678">
        <f t="shared" ref="CXI66" si="17706">(CXI59-CXI61)*$C$64*$C$66</f>
        <v>0</v>
      </c>
      <c r="CXK66" s="1678">
        <f t="shared" ref="CXK66" si="17707">(CXK59-CXK61)*$C$64*$C$66</f>
        <v>0</v>
      </c>
      <c r="CXM66" s="1678">
        <f t="shared" ref="CXM66" si="17708">(CXM59-CXM61)*$C$64*$C$66</f>
        <v>0</v>
      </c>
      <c r="CXO66" s="1678">
        <f t="shared" ref="CXO66" si="17709">(CXO59-CXO61)*$C$64*$C$66</f>
        <v>0</v>
      </c>
      <c r="CXQ66" s="1678">
        <f t="shared" ref="CXQ66" si="17710">(CXQ59-CXQ61)*$C$64*$C$66</f>
        <v>0</v>
      </c>
      <c r="CXS66" s="1678">
        <f t="shared" ref="CXS66" si="17711">(CXS59-CXS61)*$C$64*$C$66</f>
        <v>0</v>
      </c>
      <c r="CXU66" s="1678">
        <f t="shared" ref="CXU66" si="17712">(CXU59-CXU61)*$C$64*$C$66</f>
        <v>0</v>
      </c>
      <c r="CXW66" s="1678">
        <f t="shared" ref="CXW66" si="17713">(CXW59-CXW61)*$C$64*$C$66</f>
        <v>0</v>
      </c>
      <c r="CXY66" s="1678">
        <f t="shared" ref="CXY66" si="17714">(CXY59-CXY61)*$C$64*$C$66</f>
        <v>0</v>
      </c>
      <c r="CYA66" s="1678">
        <f t="shared" ref="CYA66" si="17715">(CYA59-CYA61)*$C$64*$C$66</f>
        <v>0</v>
      </c>
      <c r="CYC66" s="1678">
        <f t="shared" ref="CYC66" si="17716">(CYC59-CYC61)*$C$64*$C$66</f>
        <v>0</v>
      </c>
      <c r="CYE66" s="1678">
        <f t="shared" ref="CYE66" si="17717">(CYE59-CYE61)*$C$64*$C$66</f>
        <v>0</v>
      </c>
      <c r="CYG66" s="1678">
        <f t="shared" ref="CYG66" si="17718">(CYG59-CYG61)*$C$64*$C$66</f>
        <v>0</v>
      </c>
      <c r="CYI66" s="1678">
        <f t="shared" ref="CYI66" si="17719">(CYI59-CYI61)*$C$64*$C$66</f>
        <v>0</v>
      </c>
      <c r="CYK66" s="1678">
        <f t="shared" ref="CYK66" si="17720">(CYK59-CYK61)*$C$64*$C$66</f>
        <v>0</v>
      </c>
      <c r="CYM66" s="1678">
        <f t="shared" ref="CYM66" si="17721">(CYM59-CYM61)*$C$64*$C$66</f>
        <v>0</v>
      </c>
      <c r="CYO66" s="1678">
        <f t="shared" ref="CYO66" si="17722">(CYO59-CYO61)*$C$64*$C$66</f>
        <v>0</v>
      </c>
      <c r="CYQ66" s="1678">
        <f t="shared" ref="CYQ66" si="17723">(CYQ59-CYQ61)*$C$64*$C$66</f>
        <v>0</v>
      </c>
      <c r="CYS66" s="1678">
        <f t="shared" ref="CYS66" si="17724">(CYS59-CYS61)*$C$64*$C$66</f>
        <v>0</v>
      </c>
      <c r="CYU66" s="1678">
        <f t="shared" ref="CYU66" si="17725">(CYU59-CYU61)*$C$64*$C$66</f>
        <v>0</v>
      </c>
      <c r="CYW66" s="1678">
        <f t="shared" ref="CYW66" si="17726">(CYW59-CYW61)*$C$64*$C$66</f>
        <v>0</v>
      </c>
      <c r="CYY66" s="1678">
        <f t="shared" ref="CYY66" si="17727">(CYY59-CYY61)*$C$64*$C$66</f>
        <v>0</v>
      </c>
      <c r="CZA66" s="1678">
        <f t="shared" ref="CZA66" si="17728">(CZA59-CZA61)*$C$64*$C$66</f>
        <v>0</v>
      </c>
      <c r="CZC66" s="1678">
        <f t="shared" ref="CZC66" si="17729">(CZC59-CZC61)*$C$64*$C$66</f>
        <v>0</v>
      </c>
      <c r="CZE66" s="1678">
        <f t="shared" ref="CZE66" si="17730">(CZE59-CZE61)*$C$64*$C$66</f>
        <v>0</v>
      </c>
      <c r="CZG66" s="1678">
        <f t="shared" ref="CZG66" si="17731">(CZG59-CZG61)*$C$64*$C$66</f>
        <v>0</v>
      </c>
      <c r="CZI66" s="1678">
        <f t="shared" ref="CZI66" si="17732">(CZI59-CZI61)*$C$64*$C$66</f>
        <v>0</v>
      </c>
      <c r="CZK66" s="1678">
        <f t="shared" ref="CZK66" si="17733">(CZK59-CZK61)*$C$64*$C$66</f>
        <v>0</v>
      </c>
      <c r="CZM66" s="1678">
        <f t="shared" ref="CZM66" si="17734">(CZM59-CZM61)*$C$64*$C$66</f>
        <v>0</v>
      </c>
      <c r="CZO66" s="1678">
        <f t="shared" ref="CZO66" si="17735">(CZO59-CZO61)*$C$64*$C$66</f>
        <v>0</v>
      </c>
      <c r="CZQ66" s="1678">
        <f t="shared" ref="CZQ66" si="17736">(CZQ59-CZQ61)*$C$64*$C$66</f>
        <v>0</v>
      </c>
      <c r="CZS66" s="1678">
        <f t="shared" ref="CZS66" si="17737">(CZS59-CZS61)*$C$64*$C$66</f>
        <v>0</v>
      </c>
      <c r="CZU66" s="1678">
        <f t="shared" ref="CZU66" si="17738">(CZU59-CZU61)*$C$64*$C$66</f>
        <v>0</v>
      </c>
      <c r="CZW66" s="1678">
        <f t="shared" ref="CZW66" si="17739">(CZW59-CZW61)*$C$64*$C$66</f>
        <v>0</v>
      </c>
      <c r="CZY66" s="1678">
        <f t="shared" ref="CZY66" si="17740">(CZY59-CZY61)*$C$64*$C$66</f>
        <v>0</v>
      </c>
      <c r="DAA66" s="1678">
        <f t="shared" ref="DAA66" si="17741">(DAA59-DAA61)*$C$64*$C$66</f>
        <v>0</v>
      </c>
      <c r="DAC66" s="1678">
        <f t="shared" ref="DAC66" si="17742">(DAC59-DAC61)*$C$64*$C$66</f>
        <v>0</v>
      </c>
      <c r="DAE66" s="1678">
        <f t="shared" ref="DAE66" si="17743">(DAE59-DAE61)*$C$64*$C$66</f>
        <v>0</v>
      </c>
      <c r="DAG66" s="1678">
        <f t="shared" ref="DAG66" si="17744">(DAG59-DAG61)*$C$64*$C$66</f>
        <v>0</v>
      </c>
      <c r="DAI66" s="1678">
        <f t="shared" ref="DAI66" si="17745">(DAI59-DAI61)*$C$64*$C$66</f>
        <v>0</v>
      </c>
      <c r="DAK66" s="1678">
        <f t="shared" ref="DAK66" si="17746">(DAK59-DAK61)*$C$64*$C$66</f>
        <v>0</v>
      </c>
      <c r="DAM66" s="1678">
        <f t="shared" ref="DAM66" si="17747">(DAM59-DAM61)*$C$64*$C$66</f>
        <v>0</v>
      </c>
      <c r="DAO66" s="1678">
        <f t="shared" ref="DAO66" si="17748">(DAO59-DAO61)*$C$64*$C$66</f>
        <v>0</v>
      </c>
      <c r="DAQ66" s="1678">
        <f t="shared" ref="DAQ66" si="17749">(DAQ59-DAQ61)*$C$64*$C$66</f>
        <v>0</v>
      </c>
      <c r="DAS66" s="1678">
        <f t="shared" ref="DAS66" si="17750">(DAS59-DAS61)*$C$64*$C$66</f>
        <v>0</v>
      </c>
      <c r="DAU66" s="1678">
        <f t="shared" ref="DAU66" si="17751">(DAU59-DAU61)*$C$64*$C$66</f>
        <v>0</v>
      </c>
      <c r="DAW66" s="1678">
        <f t="shared" ref="DAW66" si="17752">(DAW59-DAW61)*$C$64*$C$66</f>
        <v>0</v>
      </c>
      <c r="DAY66" s="1678">
        <f t="shared" ref="DAY66" si="17753">(DAY59-DAY61)*$C$64*$C$66</f>
        <v>0</v>
      </c>
      <c r="DBA66" s="1678">
        <f t="shared" ref="DBA66" si="17754">(DBA59-DBA61)*$C$64*$C$66</f>
        <v>0</v>
      </c>
      <c r="DBC66" s="1678">
        <f t="shared" ref="DBC66" si="17755">(DBC59-DBC61)*$C$64*$C$66</f>
        <v>0</v>
      </c>
      <c r="DBE66" s="1678">
        <f t="shared" ref="DBE66" si="17756">(DBE59-DBE61)*$C$64*$C$66</f>
        <v>0</v>
      </c>
      <c r="DBG66" s="1678">
        <f t="shared" ref="DBG66" si="17757">(DBG59-DBG61)*$C$64*$C$66</f>
        <v>0</v>
      </c>
      <c r="DBI66" s="1678">
        <f t="shared" ref="DBI66" si="17758">(DBI59-DBI61)*$C$64*$C$66</f>
        <v>0</v>
      </c>
      <c r="DBK66" s="1678">
        <f t="shared" ref="DBK66" si="17759">(DBK59-DBK61)*$C$64*$C$66</f>
        <v>0</v>
      </c>
      <c r="DBM66" s="1678">
        <f t="shared" ref="DBM66" si="17760">(DBM59-DBM61)*$C$64*$C$66</f>
        <v>0</v>
      </c>
      <c r="DBO66" s="1678">
        <f t="shared" ref="DBO66" si="17761">(DBO59-DBO61)*$C$64*$C$66</f>
        <v>0</v>
      </c>
      <c r="DBQ66" s="1678">
        <f t="shared" ref="DBQ66" si="17762">(DBQ59-DBQ61)*$C$64*$C$66</f>
        <v>0</v>
      </c>
      <c r="DBS66" s="1678">
        <f t="shared" ref="DBS66" si="17763">(DBS59-DBS61)*$C$64*$C$66</f>
        <v>0</v>
      </c>
      <c r="DBU66" s="1678">
        <f t="shared" ref="DBU66" si="17764">(DBU59-DBU61)*$C$64*$C$66</f>
        <v>0</v>
      </c>
      <c r="DBW66" s="1678">
        <f t="shared" ref="DBW66" si="17765">(DBW59-DBW61)*$C$64*$C$66</f>
        <v>0</v>
      </c>
      <c r="DBY66" s="1678">
        <f t="shared" ref="DBY66" si="17766">(DBY59-DBY61)*$C$64*$C$66</f>
        <v>0</v>
      </c>
      <c r="DCA66" s="1678">
        <f t="shared" ref="DCA66" si="17767">(DCA59-DCA61)*$C$64*$C$66</f>
        <v>0</v>
      </c>
      <c r="DCC66" s="1678">
        <f t="shared" ref="DCC66" si="17768">(DCC59-DCC61)*$C$64*$C$66</f>
        <v>0</v>
      </c>
      <c r="DCE66" s="1678">
        <f t="shared" ref="DCE66" si="17769">(DCE59-DCE61)*$C$64*$C$66</f>
        <v>0</v>
      </c>
      <c r="DCG66" s="1678">
        <f t="shared" ref="DCG66" si="17770">(DCG59-DCG61)*$C$64*$C$66</f>
        <v>0</v>
      </c>
      <c r="DCI66" s="1678">
        <f t="shared" ref="DCI66" si="17771">(DCI59-DCI61)*$C$64*$C$66</f>
        <v>0</v>
      </c>
      <c r="DCK66" s="1678">
        <f t="shared" ref="DCK66" si="17772">(DCK59-DCK61)*$C$64*$C$66</f>
        <v>0</v>
      </c>
      <c r="DCM66" s="1678">
        <f t="shared" ref="DCM66" si="17773">(DCM59-DCM61)*$C$64*$C$66</f>
        <v>0</v>
      </c>
      <c r="DCO66" s="1678">
        <f t="shared" ref="DCO66" si="17774">(DCO59-DCO61)*$C$64*$C$66</f>
        <v>0</v>
      </c>
      <c r="DCQ66" s="1678">
        <f t="shared" ref="DCQ66" si="17775">(DCQ59-DCQ61)*$C$64*$C$66</f>
        <v>0</v>
      </c>
      <c r="DCS66" s="1678">
        <f t="shared" ref="DCS66" si="17776">(DCS59-DCS61)*$C$64*$C$66</f>
        <v>0</v>
      </c>
      <c r="DCU66" s="1678">
        <f t="shared" ref="DCU66" si="17777">(DCU59-DCU61)*$C$64*$C$66</f>
        <v>0</v>
      </c>
      <c r="DCW66" s="1678">
        <f t="shared" ref="DCW66" si="17778">(DCW59-DCW61)*$C$64*$C$66</f>
        <v>0</v>
      </c>
      <c r="DCY66" s="1678">
        <f t="shared" ref="DCY66" si="17779">(DCY59-DCY61)*$C$64*$C$66</f>
        <v>0</v>
      </c>
      <c r="DDA66" s="1678">
        <f t="shared" ref="DDA66" si="17780">(DDA59-DDA61)*$C$64*$C$66</f>
        <v>0</v>
      </c>
      <c r="DDC66" s="1678">
        <f t="shared" ref="DDC66" si="17781">(DDC59-DDC61)*$C$64*$C$66</f>
        <v>0</v>
      </c>
      <c r="DDE66" s="1678">
        <f t="shared" ref="DDE66" si="17782">(DDE59-DDE61)*$C$64*$C$66</f>
        <v>0</v>
      </c>
      <c r="DDG66" s="1678">
        <f t="shared" ref="DDG66" si="17783">(DDG59-DDG61)*$C$64*$C$66</f>
        <v>0</v>
      </c>
      <c r="DDI66" s="1678">
        <f t="shared" ref="DDI66" si="17784">(DDI59-DDI61)*$C$64*$C$66</f>
        <v>0</v>
      </c>
      <c r="DDK66" s="1678">
        <f t="shared" ref="DDK66" si="17785">(DDK59-DDK61)*$C$64*$C$66</f>
        <v>0</v>
      </c>
      <c r="DDM66" s="1678">
        <f t="shared" ref="DDM66" si="17786">(DDM59-DDM61)*$C$64*$C$66</f>
        <v>0</v>
      </c>
      <c r="DDO66" s="1678">
        <f t="shared" ref="DDO66" si="17787">(DDO59-DDO61)*$C$64*$C$66</f>
        <v>0</v>
      </c>
      <c r="DDQ66" s="1678">
        <f t="shared" ref="DDQ66" si="17788">(DDQ59-DDQ61)*$C$64*$C$66</f>
        <v>0</v>
      </c>
      <c r="DDS66" s="1678">
        <f t="shared" ref="DDS66" si="17789">(DDS59-DDS61)*$C$64*$C$66</f>
        <v>0</v>
      </c>
      <c r="DDU66" s="1678">
        <f t="shared" ref="DDU66" si="17790">(DDU59-DDU61)*$C$64*$C$66</f>
        <v>0</v>
      </c>
      <c r="DDW66" s="1678">
        <f t="shared" ref="DDW66" si="17791">(DDW59-DDW61)*$C$64*$C$66</f>
        <v>0</v>
      </c>
      <c r="DDY66" s="1678">
        <f t="shared" ref="DDY66" si="17792">(DDY59-DDY61)*$C$64*$C$66</f>
        <v>0</v>
      </c>
      <c r="DEA66" s="1678">
        <f t="shared" ref="DEA66" si="17793">(DEA59-DEA61)*$C$64*$C$66</f>
        <v>0</v>
      </c>
      <c r="DEC66" s="1678">
        <f t="shared" ref="DEC66" si="17794">(DEC59-DEC61)*$C$64*$C$66</f>
        <v>0</v>
      </c>
      <c r="DEE66" s="1678">
        <f t="shared" ref="DEE66" si="17795">(DEE59-DEE61)*$C$64*$C$66</f>
        <v>0</v>
      </c>
      <c r="DEG66" s="1678">
        <f t="shared" ref="DEG66" si="17796">(DEG59-DEG61)*$C$64*$C$66</f>
        <v>0</v>
      </c>
      <c r="DEI66" s="1678">
        <f t="shared" ref="DEI66" si="17797">(DEI59-DEI61)*$C$64*$C$66</f>
        <v>0</v>
      </c>
      <c r="DEK66" s="1678">
        <f t="shared" ref="DEK66" si="17798">(DEK59-DEK61)*$C$64*$C$66</f>
        <v>0</v>
      </c>
      <c r="DEM66" s="1678">
        <f t="shared" ref="DEM66" si="17799">(DEM59-DEM61)*$C$64*$C$66</f>
        <v>0</v>
      </c>
      <c r="DEO66" s="1678">
        <f t="shared" ref="DEO66" si="17800">(DEO59-DEO61)*$C$64*$C$66</f>
        <v>0</v>
      </c>
      <c r="DEQ66" s="1678">
        <f t="shared" ref="DEQ66" si="17801">(DEQ59-DEQ61)*$C$64*$C$66</f>
        <v>0</v>
      </c>
      <c r="DES66" s="1678">
        <f t="shared" ref="DES66" si="17802">(DES59-DES61)*$C$64*$C$66</f>
        <v>0</v>
      </c>
      <c r="DEU66" s="1678">
        <f t="shared" ref="DEU66" si="17803">(DEU59-DEU61)*$C$64*$C$66</f>
        <v>0</v>
      </c>
      <c r="DEW66" s="1678">
        <f t="shared" ref="DEW66" si="17804">(DEW59-DEW61)*$C$64*$C$66</f>
        <v>0</v>
      </c>
      <c r="DEY66" s="1678">
        <f t="shared" ref="DEY66" si="17805">(DEY59-DEY61)*$C$64*$C$66</f>
        <v>0</v>
      </c>
      <c r="DFA66" s="1678">
        <f t="shared" ref="DFA66" si="17806">(DFA59-DFA61)*$C$64*$C$66</f>
        <v>0</v>
      </c>
      <c r="DFC66" s="1678">
        <f t="shared" ref="DFC66" si="17807">(DFC59-DFC61)*$C$64*$C$66</f>
        <v>0</v>
      </c>
      <c r="DFE66" s="1678">
        <f t="shared" ref="DFE66" si="17808">(DFE59-DFE61)*$C$64*$C$66</f>
        <v>0</v>
      </c>
      <c r="DFG66" s="1678">
        <f t="shared" ref="DFG66" si="17809">(DFG59-DFG61)*$C$64*$C$66</f>
        <v>0</v>
      </c>
      <c r="DFI66" s="1678">
        <f t="shared" ref="DFI66" si="17810">(DFI59-DFI61)*$C$64*$C$66</f>
        <v>0</v>
      </c>
      <c r="DFK66" s="1678">
        <f t="shared" ref="DFK66" si="17811">(DFK59-DFK61)*$C$64*$C$66</f>
        <v>0</v>
      </c>
      <c r="DFM66" s="1678">
        <f t="shared" ref="DFM66" si="17812">(DFM59-DFM61)*$C$64*$C$66</f>
        <v>0</v>
      </c>
      <c r="DFO66" s="1678">
        <f t="shared" ref="DFO66" si="17813">(DFO59-DFO61)*$C$64*$C$66</f>
        <v>0</v>
      </c>
      <c r="DFQ66" s="1678">
        <f t="shared" ref="DFQ66" si="17814">(DFQ59-DFQ61)*$C$64*$C$66</f>
        <v>0</v>
      </c>
      <c r="DFS66" s="1678">
        <f t="shared" ref="DFS66" si="17815">(DFS59-DFS61)*$C$64*$C$66</f>
        <v>0</v>
      </c>
      <c r="DFU66" s="1678">
        <f t="shared" ref="DFU66" si="17816">(DFU59-DFU61)*$C$64*$C$66</f>
        <v>0</v>
      </c>
      <c r="DFW66" s="1678">
        <f t="shared" ref="DFW66" si="17817">(DFW59-DFW61)*$C$64*$C$66</f>
        <v>0</v>
      </c>
      <c r="DFY66" s="1678">
        <f t="shared" ref="DFY66" si="17818">(DFY59-DFY61)*$C$64*$C$66</f>
        <v>0</v>
      </c>
      <c r="DGA66" s="1678">
        <f t="shared" ref="DGA66" si="17819">(DGA59-DGA61)*$C$64*$C$66</f>
        <v>0</v>
      </c>
      <c r="DGC66" s="1678">
        <f t="shared" ref="DGC66" si="17820">(DGC59-DGC61)*$C$64*$C$66</f>
        <v>0</v>
      </c>
      <c r="DGE66" s="1678">
        <f t="shared" ref="DGE66" si="17821">(DGE59-DGE61)*$C$64*$C$66</f>
        <v>0</v>
      </c>
      <c r="DGG66" s="1678">
        <f t="shared" ref="DGG66" si="17822">(DGG59-DGG61)*$C$64*$C$66</f>
        <v>0</v>
      </c>
      <c r="DGI66" s="1678">
        <f t="shared" ref="DGI66" si="17823">(DGI59-DGI61)*$C$64*$C$66</f>
        <v>0</v>
      </c>
      <c r="DGK66" s="1678">
        <f t="shared" ref="DGK66" si="17824">(DGK59-DGK61)*$C$64*$C$66</f>
        <v>0</v>
      </c>
      <c r="DGM66" s="1678">
        <f t="shared" ref="DGM66" si="17825">(DGM59-DGM61)*$C$64*$C$66</f>
        <v>0</v>
      </c>
      <c r="DGO66" s="1678">
        <f t="shared" ref="DGO66" si="17826">(DGO59-DGO61)*$C$64*$C$66</f>
        <v>0</v>
      </c>
      <c r="DGQ66" s="1678">
        <f t="shared" ref="DGQ66" si="17827">(DGQ59-DGQ61)*$C$64*$C$66</f>
        <v>0</v>
      </c>
      <c r="DGS66" s="1678">
        <f t="shared" ref="DGS66" si="17828">(DGS59-DGS61)*$C$64*$C$66</f>
        <v>0</v>
      </c>
      <c r="DGU66" s="1678">
        <f t="shared" ref="DGU66" si="17829">(DGU59-DGU61)*$C$64*$C$66</f>
        <v>0</v>
      </c>
      <c r="DGW66" s="1678">
        <f t="shared" ref="DGW66" si="17830">(DGW59-DGW61)*$C$64*$C$66</f>
        <v>0</v>
      </c>
      <c r="DGY66" s="1678">
        <f t="shared" ref="DGY66" si="17831">(DGY59-DGY61)*$C$64*$C$66</f>
        <v>0</v>
      </c>
      <c r="DHA66" s="1678">
        <f t="shared" ref="DHA66" si="17832">(DHA59-DHA61)*$C$64*$C$66</f>
        <v>0</v>
      </c>
      <c r="DHC66" s="1678">
        <f t="shared" ref="DHC66" si="17833">(DHC59-DHC61)*$C$64*$C$66</f>
        <v>0</v>
      </c>
      <c r="DHE66" s="1678">
        <f t="shared" ref="DHE66" si="17834">(DHE59-DHE61)*$C$64*$C$66</f>
        <v>0</v>
      </c>
      <c r="DHG66" s="1678">
        <f t="shared" ref="DHG66" si="17835">(DHG59-DHG61)*$C$64*$C$66</f>
        <v>0</v>
      </c>
      <c r="DHI66" s="1678">
        <f t="shared" ref="DHI66" si="17836">(DHI59-DHI61)*$C$64*$C$66</f>
        <v>0</v>
      </c>
      <c r="DHK66" s="1678">
        <f t="shared" ref="DHK66" si="17837">(DHK59-DHK61)*$C$64*$C$66</f>
        <v>0</v>
      </c>
      <c r="DHM66" s="1678">
        <f t="shared" ref="DHM66" si="17838">(DHM59-DHM61)*$C$64*$C$66</f>
        <v>0</v>
      </c>
      <c r="DHO66" s="1678">
        <f t="shared" ref="DHO66" si="17839">(DHO59-DHO61)*$C$64*$C$66</f>
        <v>0</v>
      </c>
      <c r="DHQ66" s="1678">
        <f t="shared" ref="DHQ66" si="17840">(DHQ59-DHQ61)*$C$64*$C$66</f>
        <v>0</v>
      </c>
      <c r="DHS66" s="1678">
        <f t="shared" ref="DHS66" si="17841">(DHS59-DHS61)*$C$64*$C$66</f>
        <v>0</v>
      </c>
      <c r="DHU66" s="1678">
        <f t="shared" ref="DHU66" si="17842">(DHU59-DHU61)*$C$64*$C$66</f>
        <v>0</v>
      </c>
      <c r="DHW66" s="1678">
        <f t="shared" ref="DHW66" si="17843">(DHW59-DHW61)*$C$64*$C$66</f>
        <v>0</v>
      </c>
      <c r="DHY66" s="1678">
        <f t="shared" ref="DHY66" si="17844">(DHY59-DHY61)*$C$64*$C$66</f>
        <v>0</v>
      </c>
      <c r="DIA66" s="1678">
        <f t="shared" ref="DIA66" si="17845">(DIA59-DIA61)*$C$64*$C$66</f>
        <v>0</v>
      </c>
      <c r="DIC66" s="1678">
        <f t="shared" ref="DIC66" si="17846">(DIC59-DIC61)*$C$64*$C$66</f>
        <v>0</v>
      </c>
      <c r="DIE66" s="1678">
        <f t="shared" ref="DIE66" si="17847">(DIE59-DIE61)*$C$64*$C$66</f>
        <v>0</v>
      </c>
      <c r="DIG66" s="1678">
        <f t="shared" ref="DIG66" si="17848">(DIG59-DIG61)*$C$64*$C$66</f>
        <v>0</v>
      </c>
      <c r="DII66" s="1678">
        <f t="shared" ref="DII66" si="17849">(DII59-DII61)*$C$64*$C$66</f>
        <v>0</v>
      </c>
      <c r="DIK66" s="1678">
        <f t="shared" ref="DIK66" si="17850">(DIK59-DIK61)*$C$64*$C$66</f>
        <v>0</v>
      </c>
      <c r="DIM66" s="1678">
        <f t="shared" ref="DIM66" si="17851">(DIM59-DIM61)*$C$64*$C$66</f>
        <v>0</v>
      </c>
      <c r="DIO66" s="1678">
        <f t="shared" ref="DIO66" si="17852">(DIO59-DIO61)*$C$64*$C$66</f>
        <v>0</v>
      </c>
      <c r="DIQ66" s="1678">
        <f t="shared" ref="DIQ66" si="17853">(DIQ59-DIQ61)*$C$64*$C$66</f>
        <v>0</v>
      </c>
      <c r="DIS66" s="1678">
        <f t="shared" ref="DIS66" si="17854">(DIS59-DIS61)*$C$64*$C$66</f>
        <v>0</v>
      </c>
      <c r="DIU66" s="1678">
        <f t="shared" ref="DIU66" si="17855">(DIU59-DIU61)*$C$64*$C$66</f>
        <v>0</v>
      </c>
      <c r="DIW66" s="1678">
        <f t="shared" ref="DIW66" si="17856">(DIW59-DIW61)*$C$64*$C$66</f>
        <v>0</v>
      </c>
      <c r="DIY66" s="1678">
        <f t="shared" ref="DIY66" si="17857">(DIY59-DIY61)*$C$64*$C$66</f>
        <v>0</v>
      </c>
      <c r="DJA66" s="1678">
        <f t="shared" ref="DJA66" si="17858">(DJA59-DJA61)*$C$64*$C$66</f>
        <v>0</v>
      </c>
      <c r="DJC66" s="1678">
        <f t="shared" ref="DJC66" si="17859">(DJC59-DJC61)*$C$64*$C$66</f>
        <v>0</v>
      </c>
      <c r="DJE66" s="1678">
        <f t="shared" ref="DJE66" si="17860">(DJE59-DJE61)*$C$64*$C$66</f>
        <v>0</v>
      </c>
      <c r="DJG66" s="1678">
        <f t="shared" ref="DJG66" si="17861">(DJG59-DJG61)*$C$64*$C$66</f>
        <v>0</v>
      </c>
      <c r="DJI66" s="1678">
        <f t="shared" ref="DJI66" si="17862">(DJI59-DJI61)*$C$64*$C$66</f>
        <v>0</v>
      </c>
      <c r="DJK66" s="1678">
        <f t="shared" ref="DJK66" si="17863">(DJK59-DJK61)*$C$64*$C$66</f>
        <v>0</v>
      </c>
      <c r="DJM66" s="1678">
        <f t="shared" ref="DJM66" si="17864">(DJM59-DJM61)*$C$64*$C$66</f>
        <v>0</v>
      </c>
      <c r="DJO66" s="1678">
        <f t="shared" ref="DJO66" si="17865">(DJO59-DJO61)*$C$64*$C$66</f>
        <v>0</v>
      </c>
      <c r="DJQ66" s="1678">
        <f t="shared" ref="DJQ66" si="17866">(DJQ59-DJQ61)*$C$64*$C$66</f>
        <v>0</v>
      </c>
      <c r="DJS66" s="1678">
        <f t="shared" ref="DJS66" si="17867">(DJS59-DJS61)*$C$64*$C$66</f>
        <v>0</v>
      </c>
      <c r="DJU66" s="1678">
        <f t="shared" ref="DJU66" si="17868">(DJU59-DJU61)*$C$64*$C$66</f>
        <v>0</v>
      </c>
      <c r="DJW66" s="1678">
        <f t="shared" ref="DJW66" si="17869">(DJW59-DJW61)*$C$64*$C$66</f>
        <v>0</v>
      </c>
      <c r="DJY66" s="1678">
        <f t="shared" ref="DJY66" si="17870">(DJY59-DJY61)*$C$64*$C$66</f>
        <v>0</v>
      </c>
      <c r="DKA66" s="1678">
        <f t="shared" ref="DKA66" si="17871">(DKA59-DKA61)*$C$64*$C$66</f>
        <v>0</v>
      </c>
      <c r="DKC66" s="1678">
        <f t="shared" ref="DKC66" si="17872">(DKC59-DKC61)*$C$64*$C$66</f>
        <v>0</v>
      </c>
      <c r="DKE66" s="1678">
        <f t="shared" ref="DKE66" si="17873">(DKE59-DKE61)*$C$64*$C$66</f>
        <v>0</v>
      </c>
      <c r="DKG66" s="1678">
        <f t="shared" ref="DKG66" si="17874">(DKG59-DKG61)*$C$64*$C$66</f>
        <v>0</v>
      </c>
      <c r="DKI66" s="1678">
        <f t="shared" ref="DKI66" si="17875">(DKI59-DKI61)*$C$64*$C$66</f>
        <v>0</v>
      </c>
      <c r="DKK66" s="1678">
        <f t="shared" ref="DKK66" si="17876">(DKK59-DKK61)*$C$64*$C$66</f>
        <v>0</v>
      </c>
      <c r="DKM66" s="1678">
        <f t="shared" ref="DKM66" si="17877">(DKM59-DKM61)*$C$64*$C$66</f>
        <v>0</v>
      </c>
      <c r="DKO66" s="1678">
        <f t="shared" ref="DKO66" si="17878">(DKO59-DKO61)*$C$64*$C$66</f>
        <v>0</v>
      </c>
      <c r="DKQ66" s="1678">
        <f t="shared" ref="DKQ66" si="17879">(DKQ59-DKQ61)*$C$64*$C$66</f>
        <v>0</v>
      </c>
      <c r="DKS66" s="1678">
        <f t="shared" ref="DKS66" si="17880">(DKS59-DKS61)*$C$64*$C$66</f>
        <v>0</v>
      </c>
      <c r="DKU66" s="1678">
        <f t="shared" ref="DKU66" si="17881">(DKU59-DKU61)*$C$64*$C$66</f>
        <v>0</v>
      </c>
      <c r="DKW66" s="1678">
        <f t="shared" ref="DKW66" si="17882">(DKW59-DKW61)*$C$64*$C$66</f>
        <v>0</v>
      </c>
      <c r="DKY66" s="1678">
        <f t="shared" ref="DKY66" si="17883">(DKY59-DKY61)*$C$64*$C$66</f>
        <v>0</v>
      </c>
      <c r="DLA66" s="1678">
        <f t="shared" ref="DLA66" si="17884">(DLA59-DLA61)*$C$64*$C$66</f>
        <v>0</v>
      </c>
      <c r="DLC66" s="1678">
        <f t="shared" ref="DLC66" si="17885">(DLC59-DLC61)*$C$64*$C$66</f>
        <v>0</v>
      </c>
      <c r="DLE66" s="1678">
        <f t="shared" ref="DLE66" si="17886">(DLE59-DLE61)*$C$64*$C$66</f>
        <v>0</v>
      </c>
      <c r="DLG66" s="1678">
        <f t="shared" ref="DLG66" si="17887">(DLG59-DLG61)*$C$64*$C$66</f>
        <v>0</v>
      </c>
      <c r="DLI66" s="1678">
        <f t="shared" ref="DLI66" si="17888">(DLI59-DLI61)*$C$64*$C$66</f>
        <v>0</v>
      </c>
      <c r="DLK66" s="1678">
        <f t="shared" ref="DLK66" si="17889">(DLK59-DLK61)*$C$64*$C$66</f>
        <v>0</v>
      </c>
      <c r="DLM66" s="1678">
        <f t="shared" ref="DLM66" si="17890">(DLM59-DLM61)*$C$64*$C$66</f>
        <v>0</v>
      </c>
      <c r="DLO66" s="1678">
        <f t="shared" ref="DLO66" si="17891">(DLO59-DLO61)*$C$64*$C$66</f>
        <v>0</v>
      </c>
      <c r="DLQ66" s="1678">
        <f t="shared" ref="DLQ66" si="17892">(DLQ59-DLQ61)*$C$64*$C$66</f>
        <v>0</v>
      </c>
      <c r="DLS66" s="1678">
        <f t="shared" ref="DLS66" si="17893">(DLS59-DLS61)*$C$64*$C$66</f>
        <v>0</v>
      </c>
      <c r="DLU66" s="1678">
        <f t="shared" ref="DLU66" si="17894">(DLU59-DLU61)*$C$64*$C$66</f>
        <v>0</v>
      </c>
      <c r="DLW66" s="1678">
        <f t="shared" ref="DLW66" si="17895">(DLW59-DLW61)*$C$64*$C$66</f>
        <v>0</v>
      </c>
      <c r="DLY66" s="1678">
        <f t="shared" ref="DLY66" si="17896">(DLY59-DLY61)*$C$64*$C$66</f>
        <v>0</v>
      </c>
      <c r="DMA66" s="1678">
        <f t="shared" ref="DMA66" si="17897">(DMA59-DMA61)*$C$64*$C$66</f>
        <v>0</v>
      </c>
      <c r="DMC66" s="1678">
        <f t="shared" ref="DMC66" si="17898">(DMC59-DMC61)*$C$64*$C$66</f>
        <v>0</v>
      </c>
      <c r="DME66" s="1678">
        <f t="shared" ref="DME66" si="17899">(DME59-DME61)*$C$64*$C$66</f>
        <v>0</v>
      </c>
      <c r="DMG66" s="1678">
        <f t="shared" ref="DMG66" si="17900">(DMG59-DMG61)*$C$64*$C$66</f>
        <v>0</v>
      </c>
      <c r="DMI66" s="1678">
        <f t="shared" ref="DMI66" si="17901">(DMI59-DMI61)*$C$64*$C$66</f>
        <v>0</v>
      </c>
      <c r="DMK66" s="1678">
        <f t="shared" ref="DMK66" si="17902">(DMK59-DMK61)*$C$64*$C$66</f>
        <v>0</v>
      </c>
      <c r="DMM66" s="1678">
        <f t="shared" ref="DMM66" si="17903">(DMM59-DMM61)*$C$64*$C$66</f>
        <v>0</v>
      </c>
      <c r="DMO66" s="1678">
        <f t="shared" ref="DMO66" si="17904">(DMO59-DMO61)*$C$64*$C$66</f>
        <v>0</v>
      </c>
      <c r="DMQ66" s="1678">
        <f t="shared" ref="DMQ66" si="17905">(DMQ59-DMQ61)*$C$64*$C$66</f>
        <v>0</v>
      </c>
      <c r="DMS66" s="1678">
        <f t="shared" ref="DMS66" si="17906">(DMS59-DMS61)*$C$64*$C$66</f>
        <v>0</v>
      </c>
      <c r="DMU66" s="1678">
        <f t="shared" ref="DMU66" si="17907">(DMU59-DMU61)*$C$64*$C$66</f>
        <v>0</v>
      </c>
      <c r="DMW66" s="1678">
        <f t="shared" ref="DMW66" si="17908">(DMW59-DMW61)*$C$64*$C$66</f>
        <v>0</v>
      </c>
      <c r="DMY66" s="1678">
        <f t="shared" ref="DMY66" si="17909">(DMY59-DMY61)*$C$64*$C$66</f>
        <v>0</v>
      </c>
      <c r="DNA66" s="1678">
        <f t="shared" ref="DNA66" si="17910">(DNA59-DNA61)*$C$64*$C$66</f>
        <v>0</v>
      </c>
      <c r="DNC66" s="1678">
        <f t="shared" ref="DNC66" si="17911">(DNC59-DNC61)*$C$64*$C$66</f>
        <v>0</v>
      </c>
      <c r="DNE66" s="1678">
        <f t="shared" ref="DNE66" si="17912">(DNE59-DNE61)*$C$64*$C$66</f>
        <v>0</v>
      </c>
      <c r="DNG66" s="1678">
        <f t="shared" ref="DNG66" si="17913">(DNG59-DNG61)*$C$64*$C$66</f>
        <v>0</v>
      </c>
      <c r="DNI66" s="1678">
        <f t="shared" ref="DNI66" si="17914">(DNI59-DNI61)*$C$64*$C$66</f>
        <v>0</v>
      </c>
      <c r="DNK66" s="1678">
        <f t="shared" ref="DNK66" si="17915">(DNK59-DNK61)*$C$64*$C$66</f>
        <v>0</v>
      </c>
      <c r="DNM66" s="1678">
        <f t="shared" ref="DNM66" si="17916">(DNM59-DNM61)*$C$64*$C$66</f>
        <v>0</v>
      </c>
      <c r="DNO66" s="1678">
        <f t="shared" ref="DNO66" si="17917">(DNO59-DNO61)*$C$64*$C$66</f>
        <v>0</v>
      </c>
      <c r="DNQ66" s="1678">
        <f t="shared" ref="DNQ66" si="17918">(DNQ59-DNQ61)*$C$64*$C$66</f>
        <v>0</v>
      </c>
      <c r="DNS66" s="1678">
        <f t="shared" ref="DNS66" si="17919">(DNS59-DNS61)*$C$64*$C$66</f>
        <v>0</v>
      </c>
      <c r="DNU66" s="1678">
        <f t="shared" ref="DNU66" si="17920">(DNU59-DNU61)*$C$64*$C$66</f>
        <v>0</v>
      </c>
      <c r="DNW66" s="1678">
        <f t="shared" ref="DNW66" si="17921">(DNW59-DNW61)*$C$64*$C$66</f>
        <v>0</v>
      </c>
      <c r="DNY66" s="1678">
        <f t="shared" ref="DNY66" si="17922">(DNY59-DNY61)*$C$64*$C$66</f>
        <v>0</v>
      </c>
      <c r="DOA66" s="1678">
        <f t="shared" ref="DOA66" si="17923">(DOA59-DOA61)*$C$64*$C$66</f>
        <v>0</v>
      </c>
      <c r="DOC66" s="1678">
        <f t="shared" ref="DOC66" si="17924">(DOC59-DOC61)*$C$64*$C$66</f>
        <v>0</v>
      </c>
      <c r="DOE66" s="1678">
        <f t="shared" ref="DOE66" si="17925">(DOE59-DOE61)*$C$64*$C$66</f>
        <v>0</v>
      </c>
      <c r="DOG66" s="1678">
        <f t="shared" ref="DOG66" si="17926">(DOG59-DOG61)*$C$64*$C$66</f>
        <v>0</v>
      </c>
      <c r="DOI66" s="1678">
        <f t="shared" ref="DOI66" si="17927">(DOI59-DOI61)*$C$64*$C$66</f>
        <v>0</v>
      </c>
      <c r="DOK66" s="1678">
        <f t="shared" ref="DOK66" si="17928">(DOK59-DOK61)*$C$64*$C$66</f>
        <v>0</v>
      </c>
      <c r="DOM66" s="1678">
        <f t="shared" ref="DOM66" si="17929">(DOM59-DOM61)*$C$64*$C$66</f>
        <v>0</v>
      </c>
      <c r="DOO66" s="1678">
        <f t="shared" ref="DOO66" si="17930">(DOO59-DOO61)*$C$64*$C$66</f>
        <v>0</v>
      </c>
      <c r="DOQ66" s="1678">
        <f t="shared" ref="DOQ66" si="17931">(DOQ59-DOQ61)*$C$64*$C$66</f>
        <v>0</v>
      </c>
      <c r="DOS66" s="1678">
        <f t="shared" ref="DOS66" si="17932">(DOS59-DOS61)*$C$64*$C$66</f>
        <v>0</v>
      </c>
      <c r="DOU66" s="1678">
        <f t="shared" ref="DOU66" si="17933">(DOU59-DOU61)*$C$64*$C$66</f>
        <v>0</v>
      </c>
      <c r="DOW66" s="1678">
        <f t="shared" ref="DOW66" si="17934">(DOW59-DOW61)*$C$64*$C$66</f>
        <v>0</v>
      </c>
      <c r="DOY66" s="1678">
        <f t="shared" ref="DOY66" si="17935">(DOY59-DOY61)*$C$64*$C$66</f>
        <v>0</v>
      </c>
      <c r="DPA66" s="1678">
        <f t="shared" ref="DPA66" si="17936">(DPA59-DPA61)*$C$64*$C$66</f>
        <v>0</v>
      </c>
      <c r="DPC66" s="1678">
        <f t="shared" ref="DPC66" si="17937">(DPC59-DPC61)*$C$64*$C$66</f>
        <v>0</v>
      </c>
      <c r="DPE66" s="1678">
        <f t="shared" ref="DPE66" si="17938">(DPE59-DPE61)*$C$64*$C$66</f>
        <v>0</v>
      </c>
      <c r="DPG66" s="1678">
        <f t="shared" ref="DPG66" si="17939">(DPG59-DPG61)*$C$64*$C$66</f>
        <v>0</v>
      </c>
      <c r="DPI66" s="1678">
        <f t="shared" ref="DPI66" si="17940">(DPI59-DPI61)*$C$64*$C$66</f>
        <v>0</v>
      </c>
      <c r="DPK66" s="1678">
        <f t="shared" ref="DPK66" si="17941">(DPK59-DPK61)*$C$64*$C$66</f>
        <v>0</v>
      </c>
      <c r="DPM66" s="1678">
        <f t="shared" ref="DPM66" si="17942">(DPM59-DPM61)*$C$64*$C$66</f>
        <v>0</v>
      </c>
      <c r="DPO66" s="1678">
        <f t="shared" ref="DPO66" si="17943">(DPO59-DPO61)*$C$64*$C$66</f>
        <v>0</v>
      </c>
      <c r="DPQ66" s="1678">
        <f t="shared" ref="DPQ66" si="17944">(DPQ59-DPQ61)*$C$64*$C$66</f>
        <v>0</v>
      </c>
      <c r="DPS66" s="1678">
        <f t="shared" ref="DPS66" si="17945">(DPS59-DPS61)*$C$64*$C$66</f>
        <v>0</v>
      </c>
      <c r="DPU66" s="1678">
        <f t="shared" ref="DPU66" si="17946">(DPU59-DPU61)*$C$64*$C$66</f>
        <v>0</v>
      </c>
      <c r="DPW66" s="1678">
        <f t="shared" ref="DPW66" si="17947">(DPW59-DPW61)*$C$64*$C$66</f>
        <v>0</v>
      </c>
      <c r="DPY66" s="1678">
        <f t="shared" ref="DPY66" si="17948">(DPY59-DPY61)*$C$64*$C$66</f>
        <v>0</v>
      </c>
      <c r="DQA66" s="1678">
        <f t="shared" ref="DQA66" si="17949">(DQA59-DQA61)*$C$64*$C$66</f>
        <v>0</v>
      </c>
      <c r="DQC66" s="1678">
        <f t="shared" ref="DQC66" si="17950">(DQC59-DQC61)*$C$64*$C$66</f>
        <v>0</v>
      </c>
      <c r="DQE66" s="1678">
        <f t="shared" ref="DQE66" si="17951">(DQE59-DQE61)*$C$64*$C$66</f>
        <v>0</v>
      </c>
      <c r="DQG66" s="1678">
        <f t="shared" ref="DQG66" si="17952">(DQG59-DQG61)*$C$64*$C$66</f>
        <v>0</v>
      </c>
      <c r="DQI66" s="1678">
        <f t="shared" ref="DQI66" si="17953">(DQI59-DQI61)*$C$64*$C$66</f>
        <v>0</v>
      </c>
      <c r="DQK66" s="1678">
        <f t="shared" ref="DQK66" si="17954">(DQK59-DQK61)*$C$64*$C$66</f>
        <v>0</v>
      </c>
      <c r="DQM66" s="1678">
        <f t="shared" ref="DQM66" si="17955">(DQM59-DQM61)*$C$64*$C$66</f>
        <v>0</v>
      </c>
      <c r="DQO66" s="1678">
        <f t="shared" ref="DQO66" si="17956">(DQO59-DQO61)*$C$64*$C$66</f>
        <v>0</v>
      </c>
      <c r="DQQ66" s="1678">
        <f t="shared" ref="DQQ66" si="17957">(DQQ59-DQQ61)*$C$64*$C$66</f>
        <v>0</v>
      </c>
      <c r="DQS66" s="1678">
        <f t="shared" ref="DQS66" si="17958">(DQS59-DQS61)*$C$64*$C$66</f>
        <v>0</v>
      </c>
      <c r="DQU66" s="1678">
        <f t="shared" ref="DQU66" si="17959">(DQU59-DQU61)*$C$64*$C$66</f>
        <v>0</v>
      </c>
      <c r="DQW66" s="1678">
        <f t="shared" ref="DQW66" si="17960">(DQW59-DQW61)*$C$64*$C$66</f>
        <v>0</v>
      </c>
      <c r="DQY66" s="1678">
        <f t="shared" ref="DQY66" si="17961">(DQY59-DQY61)*$C$64*$C$66</f>
        <v>0</v>
      </c>
      <c r="DRA66" s="1678">
        <f t="shared" ref="DRA66" si="17962">(DRA59-DRA61)*$C$64*$C$66</f>
        <v>0</v>
      </c>
      <c r="DRC66" s="1678">
        <f t="shared" ref="DRC66" si="17963">(DRC59-DRC61)*$C$64*$C$66</f>
        <v>0</v>
      </c>
      <c r="DRE66" s="1678">
        <f t="shared" ref="DRE66" si="17964">(DRE59-DRE61)*$C$64*$C$66</f>
        <v>0</v>
      </c>
      <c r="DRG66" s="1678">
        <f t="shared" ref="DRG66" si="17965">(DRG59-DRG61)*$C$64*$C$66</f>
        <v>0</v>
      </c>
      <c r="DRI66" s="1678">
        <f t="shared" ref="DRI66" si="17966">(DRI59-DRI61)*$C$64*$C$66</f>
        <v>0</v>
      </c>
      <c r="DRK66" s="1678">
        <f t="shared" ref="DRK66" si="17967">(DRK59-DRK61)*$C$64*$C$66</f>
        <v>0</v>
      </c>
      <c r="DRM66" s="1678">
        <f t="shared" ref="DRM66" si="17968">(DRM59-DRM61)*$C$64*$C$66</f>
        <v>0</v>
      </c>
      <c r="DRO66" s="1678">
        <f t="shared" ref="DRO66" si="17969">(DRO59-DRO61)*$C$64*$C$66</f>
        <v>0</v>
      </c>
      <c r="DRQ66" s="1678">
        <f t="shared" ref="DRQ66" si="17970">(DRQ59-DRQ61)*$C$64*$C$66</f>
        <v>0</v>
      </c>
      <c r="DRS66" s="1678">
        <f t="shared" ref="DRS66" si="17971">(DRS59-DRS61)*$C$64*$C$66</f>
        <v>0</v>
      </c>
      <c r="DRU66" s="1678">
        <f t="shared" ref="DRU66" si="17972">(DRU59-DRU61)*$C$64*$C$66</f>
        <v>0</v>
      </c>
      <c r="DRW66" s="1678">
        <f t="shared" ref="DRW66" si="17973">(DRW59-DRW61)*$C$64*$C$66</f>
        <v>0</v>
      </c>
      <c r="DRY66" s="1678">
        <f t="shared" ref="DRY66" si="17974">(DRY59-DRY61)*$C$64*$C$66</f>
        <v>0</v>
      </c>
      <c r="DSA66" s="1678">
        <f t="shared" ref="DSA66" si="17975">(DSA59-DSA61)*$C$64*$C$66</f>
        <v>0</v>
      </c>
      <c r="DSC66" s="1678">
        <f t="shared" ref="DSC66" si="17976">(DSC59-DSC61)*$C$64*$C$66</f>
        <v>0</v>
      </c>
      <c r="DSE66" s="1678">
        <f t="shared" ref="DSE66" si="17977">(DSE59-DSE61)*$C$64*$C$66</f>
        <v>0</v>
      </c>
      <c r="DSG66" s="1678">
        <f t="shared" ref="DSG66" si="17978">(DSG59-DSG61)*$C$64*$C$66</f>
        <v>0</v>
      </c>
      <c r="DSI66" s="1678">
        <f t="shared" ref="DSI66" si="17979">(DSI59-DSI61)*$C$64*$C$66</f>
        <v>0</v>
      </c>
      <c r="DSK66" s="1678">
        <f t="shared" ref="DSK66" si="17980">(DSK59-DSK61)*$C$64*$C$66</f>
        <v>0</v>
      </c>
      <c r="DSM66" s="1678">
        <f t="shared" ref="DSM66" si="17981">(DSM59-DSM61)*$C$64*$C$66</f>
        <v>0</v>
      </c>
      <c r="DSO66" s="1678">
        <f t="shared" ref="DSO66" si="17982">(DSO59-DSO61)*$C$64*$C$66</f>
        <v>0</v>
      </c>
      <c r="DSQ66" s="1678">
        <f t="shared" ref="DSQ66" si="17983">(DSQ59-DSQ61)*$C$64*$C$66</f>
        <v>0</v>
      </c>
      <c r="DSS66" s="1678">
        <f t="shared" ref="DSS66" si="17984">(DSS59-DSS61)*$C$64*$C$66</f>
        <v>0</v>
      </c>
      <c r="DSU66" s="1678">
        <f t="shared" ref="DSU66" si="17985">(DSU59-DSU61)*$C$64*$C$66</f>
        <v>0</v>
      </c>
      <c r="DSW66" s="1678">
        <f t="shared" ref="DSW66" si="17986">(DSW59-DSW61)*$C$64*$C$66</f>
        <v>0</v>
      </c>
      <c r="DSY66" s="1678">
        <f t="shared" ref="DSY66" si="17987">(DSY59-DSY61)*$C$64*$C$66</f>
        <v>0</v>
      </c>
      <c r="DTA66" s="1678">
        <f t="shared" ref="DTA66" si="17988">(DTA59-DTA61)*$C$64*$C$66</f>
        <v>0</v>
      </c>
      <c r="DTC66" s="1678">
        <f t="shared" ref="DTC66" si="17989">(DTC59-DTC61)*$C$64*$C$66</f>
        <v>0</v>
      </c>
      <c r="DTE66" s="1678">
        <f t="shared" ref="DTE66" si="17990">(DTE59-DTE61)*$C$64*$C$66</f>
        <v>0</v>
      </c>
      <c r="DTG66" s="1678">
        <f t="shared" ref="DTG66" si="17991">(DTG59-DTG61)*$C$64*$C$66</f>
        <v>0</v>
      </c>
      <c r="DTI66" s="1678">
        <f t="shared" ref="DTI66" si="17992">(DTI59-DTI61)*$C$64*$C$66</f>
        <v>0</v>
      </c>
      <c r="DTK66" s="1678">
        <f t="shared" ref="DTK66" si="17993">(DTK59-DTK61)*$C$64*$C$66</f>
        <v>0</v>
      </c>
      <c r="DTM66" s="1678">
        <f t="shared" ref="DTM66" si="17994">(DTM59-DTM61)*$C$64*$C$66</f>
        <v>0</v>
      </c>
      <c r="DTO66" s="1678">
        <f t="shared" ref="DTO66" si="17995">(DTO59-DTO61)*$C$64*$C$66</f>
        <v>0</v>
      </c>
      <c r="DTQ66" s="1678">
        <f t="shared" ref="DTQ66" si="17996">(DTQ59-DTQ61)*$C$64*$C$66</f>
        <v>0</v>
      </c>
      <c r="DTS66" s="1678">
        <f t="shared" ref="DTS66" si="17997">(DTS59-DTS61)*$C$64*$C$66</f>
        <v>0</v>
      </c>
      <c r="DTU66" s="1678">
        <f t="shared" ref="DTU66" si="17998">(DTU59-DTU61)*$C$64*$C$66</f>
        <v>0</v>
      </c>
      <c r="DTW66" s="1678">
        <f t="shared" ref="DTW66" si="17999">(DTW59-DTW61)*$C$64*$C$66</f>
        <v>0</v>
      </c>
      <c r="DTY66" s="1678">
        <f t="shared" ref="DTY66" si="18000">(DTY59-DTY61)*$C$64*$C$66</f>
        <v>0</v>
      </c>
      <c r="DUA66" s="1678">
        <f t="shared" ref="DUA66" si="18001">(DUA59-DUA61)*$C$64*$C$66</f>
        <v>0</v>
      </c>
      <c r="DUC66" s="1678">
        <f t="shared" ref="DUC66" si="18002">(DUC59-DUC61)*$C$64*$C$66</f>
        <v>0</v>
      </c>
      <c r="DUE66" s="1678">
        <f t="shared" ref="DUE66" si="18003">(DUE59-DUE61)*$C$64*$C$66</f>
        <v>0</v>
      </c>
      <c r="DUG66" s="1678">
        <f t="shared" ref="DUG66" si="18004">(DUG59-DUG61)*$C$64*$C$66</f>
        <v>0</v>
      </c>
      <c r="DUI66" s="1678">
        <f t="shared" ref="DUI66" si="18005">(DUI59-DUI61)*$C$64*$C$66</f>
        <v>0</v>
      </c>
      <c r="DUK66" s="1678">
        <f t="shared" ref="DUK66" si="18006">(DUK59-DUK61)*$C$64*$C$66</f>
        <v>0</v>
      </c>
      <c r="DUM66" s="1678">
        <f t="shared" ref="DUM66" si="18007">(DUM59-DUM61)*$C$64*$C$66</f>
        <v>0</v>
      </c>
      <c r="DUO66" s="1678">
        <f t="shared" ref="DUO66" si="18008">(DUO59-DUO61)*$C$64*$C$66</f>
        <v>0</v>
      </c>
      <c r="DUQ66" s="1678">
        <f t="shared" ref="DUQ66" si="18009">(DUQ59-DUQ61)*$C$64*$C$66</f>
        <v>0</v>
      </c>
      <c r="DUS66" s="1678">
        <f t="shared" ref="DUS66" si="18010">(DUS59-DUS61)*$C$64*$C$66</f>
        <v>0</v>
      </c>
      <c r="DUU66" s="1678">
        <f t="shared" ref="DUU66" si="18011">(DUU59-DUU61)*$C$64*$C$66</f>
        <v>0</v>
      </c>
      <c r="DUW66" s="1678">
        <f t="shared" ref="DUW66" si="18012">(DUW59-DUW61)*$C$64*$C$66</f>
        <v>0</v>
      </c>
      <c r="DUY66" s="1678">
        <f t="shared" ref="DUY66" si="18013">(DUY59-DUY61)*$C$64*$C$66</f>
        <v>0</v>
      </c>
      <c r="DVA66" s="1678">
        <f t="shared" ref="DVA66" si="18014">(DVA59-DVA61)*$C$64*$C$66</f>
        <v>0</v>
      </c>
      <c r="DVC66" s="1678">
        <f t="shared" ref="DVC66" si="18015">(DVC59-DVC61)*$C$64*$C$66</f>
        <v>0</v>
      </c>
      <c r="DVE66" s="1678">
        <f t="shared" ref="DVE66" si="18016">(DVE59-DVE61)*$C$64*$C$66</f>
        <v>0</v>
      </c>
      <c r="DVG66" s="1678">
        <f t="shared" ref="DVG66" si="18017">(DVG59-DVG61)*$C$64*$C$66</f>
        <v>0</v>
      </c>
      <c r="DVI66" s="1678">
        <f t="shared" ref="DVI66" si="18018">(DVI59-DVI61)*$C$64*$C$66</f>
        <v>0</v>
      </c>
      <c r="DVK66" s="1678">
        <f t="shared" ref="DVK66" si="18019">(DVK59-DVK61)*$C$64*$C$66</f>
        <v>0</v>
      </c>
      <c r="DVM66" s="1678">
        <f t="shared" ref="DVM66" si="18020">(DVM59-DVM61)*$C$64*$C$66</f>
        <v>0</v>
      </c>
      <c r="DVO66" s="1678">
        <f t="shared" ref="DVO66" si="18021">(DVO59-DVO61)*$C$64*$C$66</f>
        <v>0</v>
      </c>
      <c r="DVQ66" s="1678">
        <f t="shared" ref="DVQ66" si="18022">(DVQ59-DVQ61)*$C$64*$C$66</f>
        <v>0</v>
      </c>
      <c r="DVS66" s="1678">
        <f t="shared" ref="DVS66" si="18023">(DVS59-DVS61)*$C$64*$C$66</f>
        <v>0</v>
      </c>
      <c r="DVU66" s="1678">
        <f t="shared" ref="DVU66" si="18024">(DVU59-DVU61)*$C$64*$C$66</f>
        <v>0</v>
      </c>
      <c r="DVW66" s="1678">
        <f t="shared" ref="DVW66" si="18025">(DVW59-DVW61)*$C$64*$C$66</f>
        <v>0</v>
      </c>
      <c r="DVY66" s="1678">
        <f t="shared" ref="DVY66" si="18026">(DVY59-DVY61)*$C$64*$C$66</f>
        <v>0</v>
      </c>
      <c r="DWA66" s="1678">
        <f t="shared" ref="DWA66" si="18027">(DWA59-DWA61)*$C$64*$C$66</f>
        <v>0</v>
      </c>
      <c r="DWC66" s="1678">
        <f t="shared" ref="DWC66" si="18028">(DWC59-DWC61)*$C$64*$C$66</f>
        <v>0</v>
      </c>
      <c r="DWE66" s="1678">
        <f t="shared" ref="DWE66" si="18029">(DWE59-DWE61)*$C$64*$C$66</f>
        <v>0</v>
      </c>
      <c r="DWG66" s="1678">
        <f t="shared" ref="DWG66" si="18030">(DWG59-DWG61)*$C$64*$C$66</f>
        <v>0</v>
      </c>
      <c r="DWI66" s="1678">
        <f t="shared" ref="DWI66" si="18031">(DWI59-DWI61)*$C$64*$C$66</f>
        <v>0</v>
      </c>
      <c r="DWK66" s="1678">
        <f t="shared" ref="DWK66" si="18032">(DWK59-DWK61)*$C$64*$C$66</f>
        <v>0</v>
      </c>
      <c r="DWM66" s="1678">
        <f t="shared" ref="DWM66" si="18033">(DWM59-DWM61)*$C$64*$C$66</f>
        <v>0</v>
      </c>
      <c r="DWO66" s="1678">
        <f t="shared" ref="DWO66" si="18034">(DWO59-DWO61)*$C$64*$C$66</f>
        <v>0</v>
      </c>
      <c r="DWQ66" s="1678">
        <f t="shared" ref="DWQ66" si="18035">(DWQ59-DWQ61)*$C$64*$C$66</f>
        <v>0</v>
      </c>
      <c r="DWS66" s="1678">
        <f t="shared" ref="DWS66" si="18036">(DWS59-DWS61)*$C$64*$C$66</f>
        <v>0</v>
      </c>
      <c r="DWU66" s="1678">
        <f t="shared" ref="DWU66" si="18037">(DWU59-DWU61)*$C$64*$C$66</f>
        <v>0</v>
      </c>
      <c r="DWW66" s="1678">
        <f t="shared" ref="DWW66" si="18038">(DWW59-DWW61)*$C$64*$C$66</f>
        <v>0</v>
      </c>
      <c r="DWY66" s="1678">
        <f t="shared" ref="DWY66" si="18039">(DWY59-DWY61)*$C$64*$C$66</f>
        <v>0</v>
      </c>
      <c r="DXA66" s="1678">
        <f t="shared" ref="DXA66" si="18040">(DXA59-DXA61)*$C$64*$C$66</f>
        <v>0</v>
      </c>
      <c r="DXC66" s="1678">
        <f t="shared" ref="DXC66" si="18041">(DXC59-DXC61)*$C$64*$C$66</f>
        <v>0</v>
      </c>
      <c r="DXE66" s="1678">
        <f t="shared" ref="DXE66" si="18042">(DXE59-DXE61)*$C$64*$C$66</f>
        <v>0</v>
      </c>
      <c r="DXG66" s="1678">
        <f t="shared" ref="DXG66" si="18043">(DXG59-DXG61)*$C$64*$C$66</f>
        <v>0</v>
      </c>
      <c r="DXI66" s="1678">
        <f t="shared" ref="DXI66" si="18044">(DXI59-DXI61)*$C$64*$C$66</f>
        <v>0</v>
      </c>
      <c r="DXK66" s="1678">
        <f t="shared" ref="DXK66" si="18045">(DXK59-DXK61)*$C$64*$C$66</f>
        <v>0</v>
      </c>
      <c r="DXM66" s="1678">
        <f t="shared" ref="DXM66" si="18046">(DXM59-DXM61)*$C$64*$C$66</f>
        <v>0</v>
      </c>
      <c r="DXO66" s="1678">
        <f t="shared" ref="DXO66" si="18047">(DXO59-DXO61)*$C$64*$C$66</f>
        <v>0</v>
      </c>
      <c r="DXQ66" s="1678">
        <f t="shared" ref="DXQ66" si="18048">(DXQ59-DXQ61)*$C$64*$C$66</f>
        <v>0</v>
      </c>
      <c r="DXS66" s="1678">
        <f t="shared" ref="DXS66" si="18049">(DXS59-DXS61)*$C$64*$C$66</f>
        <v>0</v>
      </c>
      <c r="DXU66" s="1678">
        <f t="shared" ref="DXU66" si="18050">(DXU59-DXU61)*$C$64*$C$66</f>
        <v>0</v>
      </c>
      <c r="DXW66" s="1678">
        <f t="shared" ref="DXW66" si="18051">(DXW59-DXW61)*$C$64*$C$66</f>
        <v>0</v>
      </c>
      <c r="DXY66" s="1678">
        <f t="shared" ref="DXY66" si="18052">(DXY59-DXY61)*$C$64*$C$66</f>
        <v>0</v>
      </c>
      <c r="DYA66" s="1678">
        <f t="shared" ref="DYA66" si="18053">(DYA59-DYA61)*$C$64*$C$66</f>
        <v>0</v>
      </c>
      <c r="DYC66" s="1678">
        <f t="shared" ref="DYC66" si="18054">(DYC59-DYC61)*$C$64*$C$66</f>
        <v>0</v>
      </c>
      <c r="DYE66" s="1678">
        <f t="shared" ref="DYE66" si="18055">(DYE59-DYE61)*$C$64*$C$66</f>
        <v>0</v>
      </c>
      <c r="DYG66" s="1678">
        <f t="shared" ref="DYG66" si="18056">(DYG59-DYG61)*$C$64*$C$66</f>
        <v>0</v>
      </c>
      <c r="DYI66" s="1678">
        <f t="shared" ref="DYI66" si="18057">(DYI59-DYI61)*$C$64*$C$66</f>
        <v>0</v>
      </c>
      <c r="DYK66" s="1678">
        <f t="shared" ref="DYK66" si="18058">(DYK59-DYK61)*$C$64*$C$66</f>
        <v>0</v>
      </c>
      <c r="DYM66" s="1678">
        <f t="shared" ref="DYM66" si="18059">(DYM59-DYM61)*$C$64*$C$66</f>
        <v>0</v>
      </c>
      <c r="DYO66" s="1678">
        <f t="shared" ref="DYO66" si="18060">(DYO59-DYO61)*$C$64*$C$66</f>
        <v>0</v>
      </c>
      <c r="DYQ66" s="1678">
        <f t="shared" ref="DYQ66" si="18061">(DYQ59-DYQ61)*$C$64*$C$66</f>
        <v>0</v>
      </c>
      <c r="DYS66" s="1678">
        <f t="shared" ref="DYS66" si="18062">(DYS59-DYS61)*$C$64*$C$66</f>
        <v>0</v>
      </c>
      <c r="DYU66" s="1678">
        <f t="shared" ref="DYU66" si="18063">(DYU59-DYU61)*$C$64*$C$66</f>
        <v>0</v>
      </c>
      <c r="DYW66" s="1678">
        <f t="shared" ref="DYW66" si="18064">(DYW59-DYW61)*$C$64*$C$66</f>
        <v>0</v>
      </c>
      <c r="DYY66" s="1678">
        <f t="shared" ref="DYY66" si="18065">(DYY59-DYY61)*$C$64*$C$66</f>
        <v>0</v>
      </c>
      <c r="DZA66" s="1678">
        <f t="shared" ref="DZA66" si="18066">(DZA59-DZA61)*$C$64*$C$66</f>
        <v>0</v>
      </c>
      <c r="DZC66" s="1678">
        <f t="shared" ref="DZC66" si="18067">(DZC59-DZC61)*$C$64*$C$66</f>
        <v>0</v>
      </c>
      <c r="DZE66" s="1678">
        <f t="shared" ref="DZE66" si="18068">(DZE59-DZE61)*$C$64*$C$66</f>
        <v>0</v>
      </c>
      <c r="DZG66" s="1678">
        <f t="shared" ref="DZG66" si="18069">(DZG59-DZG61)*$C$64*$C$66</f>
        <v>0</v>
      </c>
      <c r="DZI66" s="1678">
        <f t="shared" ref="DZI66" si="18070">(DZI59-DZI61)*$C$64*$C$66</f>
        <v>0</v>
      </c>
      <c r="DZK66" s="1678">
        <f t="shared" ref="DZK66" si="18071">(DZK59-DZK61)*$C$64*$C$66</f>
        <v>0</v>
      </c>
      <c r="DZM66" s="1678">
        <f t="shared" ref="DZM66" si="18072">(DZM59-DZM61)*$C$64*$C$66</f>
        <v>0</v>
      </c>
      <c r="DZO66" s="1678">
        <f t="shared" ref="DZO66" si="18073">(DZO59-DZO61)*$C$64*$C$66</f>
        <v>0</v>
      </c>
      <c r="DZQ66" s="1678">
        <f t="shared" ref="DZQ66" si="18074">(DZQ59-DZQ61)*$C$64*$C$66</f>
        <v>0</v>
      </c>
      <c r="DZS66" s="1678">
        <f t="shared" ref="DZS66" si="18075">(DZS59-DZS61)*$C$64*$C$66</f>
        <v>0</v>
      </c>
      <c r="DZU66" s="1678">
        <f t="shared" ref="DZU66" si="18076">(DZU59-DZU61)*$C$64*$C$66</f>
        <v>0</v>
      </c>
      <c r="DZW66" s="1678">
        <f t="shared" ref="DZW66" si="18077">(DZW59-DZW61)*$C$64*$C$66</f>
        <v>0</v>
      </c>
      <c r="DZY66" s="1678">
        <f t="shared" ref="DZY66" si="18078">(DZY59-DZY61)*$C$64*$C$66</f>
        <v>0</v>
      </c>
      <c r="EAA66" s="1678">
        <f t="shared" ref="EAA66" si="18079">(EAA59-EAA61)*$C$64*$C$66</f>
        <v>0</v>
      </c>
      <c r="EAC66" s="1678">
        <f t="shared" ref="EAC66" si="18080">(EAC59-EAC61)*$C$64*$C$66</f>
        <v>0</v>
      </c>
      <c r="EAE66" s="1678">
        <f t="shared" ref="EAE66" si="18081">(EAE59-EAE61)*$C$64*$C$66</f>
        <v>0</v>
      </c>
      <c r="EAG66" s="1678">
        <f t="shared" ref="EAG66" si="18082">(EAG59-EAG61)*$C$64*$C$66</f>
        <v>0</v>
      </c>
      <c r="EAI66" s="1678">
        <f t="shared" ref="EAI66" si="18083">(EAI59-EAI61)*$C$64*$C$66</f>
        <v>0</v>
      </c>
      <c r="EAK66" s="1678">
        <f t="shared" ref="EAK66" si="18084">(EAK59-EAK61)*$C$64*$C$66</f>
        <v>0</v>
      </c>
      <c r="EAM66" s="1678">
        <f t="shared" ref="EAM66" si="18085">(EAM59-EAM61)*$C$64*$C$66</f>
        <v>0</v>
      </c>
      <c r="EAO66" s="1678">
        <f t="shared" ref="EAO66" si="18086">(EAO59-EAO61)*$C$64*$C$66</f>
        <v>0</v>
      </c>
      <c r="EAQ66" s="1678">
        <f t="shared" ref="EAQ66" si="18087">(EAQ59-EAQ61)*$C$64*$C$66</f>
        <v>0</v>
      </c>
      <c r="EAS66" s="1678">
        <f t="shared" ref="EAS66" si="18088">(EAS59-EAS61)*$C$64*$C$66</f>
        <v>0</v>
      </c>
      <c r="EAU66" s="1678">
        <f t="shared" ref="EAU66" si="18089">(EAU59-EAU61)*$C$64*$C$66</f>
        <v>0</v>
      </c>
      <c r="EAW66" s="1678">
        <f t="shared" ref="EAW66" si="18090">(EAW59-EAW61)*$C$64*$C$66</f>
        <v>0</v>
      </c>
      <c r="EAY66" s="1678">
        <f t="shared" ref="EAY66" si="18091">(EAY59-EAY61)*$C$64*$C$66</f>
        <v>0</v>
      </c>
      <c r="EBA66" s="1678">
        <f t="shared" ref="EBA66" si="18092">(EBA59-EBA61)*$C$64*$C$66</f>
        <v>0</v>
      </c>
      <c r="EBC66" s="1678">
        <f t="shared" ref="EBC66" si="18093">(EBC59-EBC61)*$C$64*$C$66</f>
        <v>0</v>
      </c>
      <c r="EBE66" s="1678">
        <f t="shared" ref="EBE66" si="18094">(EBE59-EBE61)*$C$64*$C$66</f>
        <v>0</v>
      </c>
      <c r="EBG66" s="1678">
        <f t="shared" ref="EBG66" si="18095">(EBG59-EBG61)*$C$64*$C$66</f>
        <v>0</v>
      </c>
      <c r="EBI66" s="1678">
        <f t="shared" ref="EBI66" si="18096">(EBI59-EBI61)*$C$64*$C$66</f>
        <v>0</v>
      </c>
      <c r="EBK66" s="1678">
        <f t="shared" ref="EBK66" si="18097">(EBK59-EBK61)*$C$64*$C$66</f>
        <v>0</v>
      </c>
      <c r="EBM66" s="1678">
        <f t="shared" ref="EBM66" si="18098">(EBM59-EBM61)*$C$64*$C$66</f>
        <v>0</v>
      </c>
      <c r="EBO66" s="1678">
        <f t="shared" ref="EBO66" si="18099">(EBO59-EBO61)*$C$64*$C$66</f>
        <v>0</v>
      </c>
      <c r="EBQ66" s="1678">
        <f t="shared" ref="EBQ66" si="18100">(EBQ59-EBQ61)*$C$64*$C$66</f>
        <v>0</v>
      </c>
      <c r="EBS66" s="1678">
        <f t="shared" ref="EBS66" si="18101">(EBS59-EBS61)*$C$64*$C$66</f>
        <v>0</v>
      </c>
      <c r="EBU66" s="1678">
        <f t="shared" ref="EBU66" si="18102">(EBU59-EBU61)*$C$64*$C$66</f>
        <v>0</v>
      </c>
      <c r="EBW66" s="1678">
        <f t="shared" ref="EBW66" si="18103">(EBW59-EBW61)*$C$64*$C$66</f>
        <v>0</v>
      </c>
      <c r="EBY66" s="1678">
        <f t="shared" ref="EBY66" si="18104">(EBY59-EBY61)*$C$64*$C$66</f>
        <v>0</v>
      </c>
      <c r="ECA66" s="1678">
        <f t="shared" ref="ECA66" si="18105">(ECA59-ECA61)*$C$64*$C$66</f>
        <v>0</v>
      </c>
      <c r="ECC66" s="1678">
        <f t="shared" ref="ECC66" si="18106">(ECC59-ECC61)*$C$64*$C$66</f>
        <v>0</v>
      </c>
      <c r="ECE66" s="1678">
        <f t="shared" ref="ECE66" si="18107">(ECE59-ECE61)*$C$64*$C$66</f>
        <v>0</v>
      </c>
      <c r="ECG66" s="1678">
        <f t="shared" ref="ECG66" si="18108">(ECG59-ECG61)*$C$64*$C$66</f>
        <v>0</v>
      </c>
      <c r="ECI66" s="1678">
        <f t="shared" ref="ECI66" si="18109">(ECI59-ECI61)*$C$64*$C$66</f>
        <v>0</v>
      </c>
      <c r="ECK66" s="1678">
        <f t="shared" ref="ECK66" si="18110">(ECK59-ECK61)*$C$64*$C$66</f>
        <v>0</v>
      </c>
      <c r="ECM66" s="1678">
        <f t="shared" ref="ECM66" si="18111">(ECM59-ECM61)*$C$64*$C$66</f>
        <v>0</v>
      </c>
      <c r="ECO66" s="1678">
        <f t="shared" ref="ECO66" si="18112">(ECO59-ECO61)*$C$64*$C$66</f>
        <v>0</v>
      </c>
      <c r="ECQ66" s="1678">
        <f t="shared" ref="ECQ66" si="18113">(ECQ59-ECQ61)*$C$64*$C$66</f>
        <v>0</v>
      </c>
      <c r="ECS66" s="1678">
        <f t="shared" ref="ECS66" si="18114">(ECS59-ECS61)*$C$64*$C$66</f>
        <v>0</v>
      </c>
      <c r="ECU66" s="1678">
        <f t="shared" ref="ECU66" si="18115">(ECU59-ECU61)*$C$64*$C$66</f>
        <v>0</v>
      </c>
      <c r="ECW66" s="1678">
        <f t="shared" ref="ECW66" si="18116">(ECW59-ECW61)*$C$64*$C$66</f>
        <v>0</v>
      </c>
      <c r="ECY66" s="1678">
        <f t="shared" ref="ECY66" si="18117">(ECY59-ECY61)*$C$64*$C$66</f>
        <v>0</v>
      </c>
      <c r="EDA66" s="1678">
        <f t="shared" ref="EDA66" si="18118">(EDA59-EDA61)*$C$64*$C$66</f>
        <v>0</v>
      </c>
      <c r="EDC66" s="1678">
        <f t="shared" ref="EDC66" si="18119">(EDC59-EDC61)*$C$64*$C$66</f>
        <v>0</v>
      </c>
      <c r="EDE66" s="1678">
        <f t="shared" ref="EDE66" si="18120">(EDE59-EDE61)*$C$64*$C$66</f>
        <v>0</v>
      </c>
      <c r="EDG66" s="1678">
        <f t="shared" ref="EDG66" si="18121">(EDG59-EDG61)*$C$64*$C$66</f>
        <v>0</v>
      </c>
      <c r="EDI66" s="1678">
        <f t="shared" ref="EDI66" si="18122">(EDI59-EDI61)*$C$64*$C$66</f>
        <v>0</v>
      </c>
      <c r="EDK66" s="1678">
        <f t="shared" ref="EDK66" si="18123">(EDK59-EDK61)*$C$64*$C$66</f>
        <v>0</v>
      </c>
      <c r="EDM66" s="1678">
        <f t="shared" ref="EDM66" si="18124">(EDM59-EDM61)*$C$64*$C$66</f>
        <v>0</v>
      </c>
      <c r="EDO66" s="1678">
        <f t="shared" ref="EDO66" si="18125">(EDO59-EDO61)*$C$64*$C$66</f>
        <v>0</v>
      </c>
      <c r="EDQ66" s="1678">
        <f t="shared" ref="EDQ66" si="18126">(EDQ59-EDQ61)*$C$64*$C$66</f>
        <v>0</v>
      </c>
      <c r="EDS66" s="1678">
        <f t="shared" ref="EDS66" si="18127">(EDS59-EDS61)*$C$64*$C$66</f>
        <v>0</v>
      </c>
      <c r="EDU66" s="1678">
        <f t="shared" ref="EDU66" si="18128">(EDU59-EDU61)*$C$64*$C$66</f>
        <v>0</v>
      </c>
      <c r="EDW66" s="1678">
        <f t="shared" ref="EDW66" si="18129">(EDW59-EDW61)*$C$64*$C$66</f>
        <v>0</v>
      </c>
      <c r="EDY66" s="1678">
        <f t="shared" ref="EDY66" si="18130">(EDY59-EDY61)*$C$64*$C$66</f>
        <v>0</v>
      </c>
      <c r="EEA66" s="1678">
        <f t="shared" ref="EEA66" si="18131">(EEA59-EEA61)*$C$64*$C$66</f>
        <v>0</v>
      </c>
      <c r="EEC66" s="1678">
        <f t="shared" ref="EEC66" si="18132">(EEC59-EEC61)*$C$64*$C$66</f>
        <v>0</v>
      </c>
      <c r="EEE66" s="1678">
        <f t="shared" ref="EEE66" si="18133">(EEE59-EEE61)*$C$64*$C$66</f>
        <v>0</v>
      </c>
      <c r="EEG66" s="1678">
        <f t="shared" ref="EEG66" si="18134">(EEG59-EEG61)*$C$64*$C$66</f>
        <v>0</v>
      </c>
      <c r="EEI66" s="1678">
        <f t="shared" ref="EEI66" si="18135">(EEI59-EEI61)*$C$64*$C$66</f>
        <v>0</v>
      </c>
      <c r="EEK66" s="1678">
        <f t="shared" ref="EEK66" si="18136">(EEK59-EEK61)*$C$64*$C$66</f>
        <v>0</v>
      </c>
      <c r="EEM66" s="1678">
        <f t="shared" ref="EEM66" si="18137">(EEM59-EEM61)*$C$64*$C$66</f>
        <v>0</v>
      </c>
      <c r="EEO66" s="1678">
        <f t="shared" ref="EEO66" si="18138">(EEO59-EEO61)*$C$64*$C$66</f>
        <v>0</v>
      </c>
      <c r="EEQ66" s="1678">
        <f t="shared" ref="EEQ66" si="18139">(EEQ59-EEQ61)*$C$64*$C$66</f>
        <v>0</v>
      </c>
      <c r="EES66" s="1678">
        <f t="shared" ref="EES66" si="18140">(EES59-EES61)*$C$64*$C$66</f>
        <v>0</v>
      </c>
      <c r="EEU66" s="1678">
        <f t="shared" ref="EEU66" si="18141">(EEU59-EEU61)*$C$64*$C$66</f>
        <v>0</v>
      </c>
      <c r="EEW66" s="1678">
        <f t="shared" ref="EEW66" si="18142">(EEW59-EEW61)*$C$64*$C$66</f>
        <v>0</v>
      </c>
      <c r="EEY66" s="1678">
        <f t="shared" ref="EEY66" si="18143">(EEY59-EEY61)*$C$64*$C$66</f>
        <v>0</v>
      </c>
      <c r="EFA66" s="1678">
        <f t="shared" ref="EFA66" si="18144">(EFA59-EFA61)*$C$64*$C$66</f>
        <v>0</v>
      </c>
      <c r="EFC66" s="1678">
        <f t="shared" ref="EFC66" si="18145">(EFC59-EFC61)*$C$64*$C$66</f>
        <v>0</v>
      </c>
      <c r="EFE66" s="1678">
        <f t="shared" ref="EFE66" si="18146">(EFE59-EFE61)*$C$64*$C$66</f>
        <v>0</v>
      </c>
      <c r="EFG66" s="1678">
        <f t="shared" ref="EFG66" si="18147">(EFG59-EFG61)*$C$64*$C$66</f>
        <v>0</v>
      </c>
      <c r="EFI66" s="1678">
        <f t="shared" ref="EFI66" si="18148">(EFI59-EFI61)*$C$64*$C$66</f>
        <v>0</v>
      </c>
      <c r="EFK66" s="1678">
        <f t="shared" ref="EFK66" si="18149">(EFK59-EFK61)*$C$64*$C$66</f>
        <v>0</v>
      </c>
      <c r="EFM66" s="1678">
        <f t="shared" ref="EFM66" si="18150">(EFM59-EFM61)*$C$64*$C$66</f>
        <v>0</v>
      </c>
      <c r="EFO66" s="1678">
        <f t="shared" ref="EFO66" si="18151">(EFO59-EFO61)*$C$64*$C$66</f>
        <v>0</v>
      </c>
      <c r="EFQ66" s="1678">
        <f t="shared" ref="EFQ66" si="18152">(EFQ59-EFQ61)*$C$64*$C$66</f>
        <v>0</v>
      </c>
      <c r="EFS66" s="1678">
        <f t="shared" ref="EFS66" si="18153">(EFS59-EFS61)*$C$64*$C$66</f>
        <v>0</v>
      </c>
      <c r="EFU66" s="1678">
        <f t="shared" ref="EFU66" si="18154">(EFU59-EFU61)*$C$64*$C$66</f>
        <v>0</v>
      </c>
      <c r="EFW66" s="1678">
        <f t="shared" ref="EFW66" si="18155">(EFW59-EFW61)*$C$64*$C$66</f>
        <v>0</v>
      </c>
      <c r="EFY66" s="1678">
        <f t="shared" ref="EFY66" si="18156">(EFY59-EFY61)*$C$64*$C$66</f>
        <v>0</v>
      </c>
      <c r="EGA66" s="1678">
        <f t="shared" ref="EGA66" si="18157">(EGA59-EGA61)*$C$64*$C$66</f>
        <v>0</v>
      </c>
      <c r="EGC66" s="1678">
        <f t="shared" ref="EGC66" si="18158">(EGC59-EGC61)*$C$64*$C$66</f>
        <v>0</v>
      </c>
      <c r="EGE66" s="1678">
        <f t="shared" ref="EGE66" si="18159">(EGE59-EGE61)*$C$64*$C$66</f>
        <v>0</v>
      </c>
      <c r="EGG66" s="1678">
        <f t="shared" ref="EGG66" si="18160">(EGG59-EGG61)*$C$64*$C$66</f>
        <v>0</v>
      </c>
      <c r="EGI66" s="1678">
        <f t="shared" ref="EGI66" si="18161">(EGI59-EGI61)*$C$64*$C$66</f>
        <v>0</v>
      </c>
      <c r="EGK66" s="1678">
        <f t="shared" ref="EGK66" si="18162">(EGK59-EGK61)*$C$64*$C$66</f>
        <v>0</v>
      </c>
      <c r="EGM66" s="1678">
        <f t="shared" ref="EGM66" si="18163">(EGM59-EGM61)*$C$64*$C$66</f>
        <v>0</v>
      </c>
      <c r="EGO66" s="1678">
        <f t="shared" ref="EGO66" si="18164">(EGO59-EGO61)*$C$64*$C$66</f>
        <v>0</v>
      </c>
      <c r="EGQ66" s="1678">
        <f t="shared" ref="EGQ66" si="18165">(EGQ59-EGQ61)*$C$64*$C$66</f>
        <v>0</v>
      </c>
      <c r="EGS66" s="1678">
        <f t="shared" ref="EGS66" si="18166">(EGS59-EGS61)*$C$64*$C$66</f>
        <v>0</v>
      </c>
      <c r="EGU66" s="1678">
        <f t="shared" ref="EGU66" si="18167">(EGU59-EGU61)*$C$64*$C$66</f>
        <v>0</v>
      </c>
      <c r="EGW66" s="1678">
        <f t="shared" ref="EGW66" si="18168">(EGW59-EGW61)*$C$64*$C$66</f>
        <v>0</v>
      </c>
      <c r="EGY66" s="1678">
        <f t="shared" ref="EGY66" si="18169">(EGY59-EGY61)*$C$64*$C$66</f>
        <v>0</v>
      </c>
      <c r="EHA66" s="1678">
        <f t="shared" ref="EHA66" si="18170">(EHA59-EHA61)*$C$64*$C$66</f>
        <v>0</v>
      </c>
      <c r="EHC66" s="1678">
        <f t="shared" ref="EHC66" si="18171">(EHC59-EHC61)*$C$64*$C$66</f>
        <v>0</v>
      </c>
      <c r="EHE66" s="1678">
        <f t="shared" ref="EHE66" si="18172">(EHE59-EHE61)*$C$64*$C$66</f>
        <v>0</v>
      </c>
      <c r="EHG66" s="1678">
        <f t="shared" ref="EHG66" si="18173">(EHG59-EHG61)*$C$64*$C$66</f>
        <v>0</v>
      </c>
      <c r="EHI66" s="1678">
        <f t="shared" ref="EHI66" si="18174">(EHI59-EHI61)*$C$64*$C$66</f>
        <v>0</v>
      </c>
      <c r="EHK66" s="1678">
        <f t="shared" ref="EHK66" si="18175">(EHK59-EHK61)*$C$64*$C$66</f>
        <v>0</v>
      </c>
      <c r="EHM66" s="1678">
        <f t="shared" ref="EHM66" si="18176">(EHM59-EHM61)*$C$64*$C$66</f>
        <v>0</v>
      </c>
      <c r="EHO66" s="1678">
        <f t="shared" ref="EHO66" si="18177">(EHO59-EHO61)*$C$64*$C$66</f>
        <v>0</v>
      </c>
      <c r="EHQ66" s="1678">
        <f t="shared" ref="EHQ66" si="18178">(EHQ59-EHQ61)*$C$64*$C$66</f>
        <v>0</v>
      </c>
      <c r="EHS66" s="1678">
        <f t="shared" ref="EHS66" si="18179">(EHS59-EHS61)*$C$64*$C$66</f>
        <v>0</v>
      </c>
      <c r="EHU66" s="1678">
        <f t="shared" ref="EHU66" si="18180">(EHU59-EHU61)*$C$64*$C$66</f>
        <v>0</v>
      </c>
      <c r="EHW66" s="1678">
        <f t="shared" ref="EHW66" si="18181">(EHW59-EHW61)*$C$64*$C$66</f>
        <v>0</v>
      </c>
      <c r="EHY66" s="1678">
        <f t="shared" ref="EHY66" si="18182">(EHY59-EHY61)*$C$64*$C$66</f>
        <v>0</v>
      </c>
      <c r="EIA66" s="1678">
        <f t="shared" ref="EIA66" si="18183">(EIA59-EIA61)*$C$64*$C$66</f>
        <v>0</v>
      </c>
      <c r="EIC66" s="1678">
        <f t="shared" ref="EIC66" si="18184">(EIC59-EIC61)*$C$64*$C$66</f>
        <v>0</v>
      </c>
      <c r="EIE66" s="1678">
        <f t="shared" ref="EIE66" si="18185">(EIE59-EIE61)*$C$64*$C$66</f>
        <v>0</v>
      </c>
      <c r="EIG66" s="1678">
        <f t="shared" ref="EIG66" si="18186">(EIG59-EIG61)*$C$64*$C$66</f>
        <v>0</v>
      </c>
      <c r="EII66" s="1678">
        <f t="shared" ref="EII66" si="18187">(EII59-EII61)*$C$64*$C$66</f>
        <v>0</v>
      </c>
      <c r="EIK66" s="1678">
        <f t="shared" ref="EIK66" si="18188">(EIK59-EIK61)*$C$64*$C$66</f>
        <v>0</v>
      </c>
      <c r="EIM66" s="1678">
        <f t="shared" ref="EIM66" si="18189">(EIM59-EIM61)*$C$64*$C$66</f>
        <v>0</v>
      </c>
      <c r="EIO66" s="1678">
        <f t="shared" ref="EIO66" si="18190">(EIO59-EIO61)*$C$64*$C$66</f>
        <v>0</v>
      </c>
      <c r="EIQ66" s="1678">
        <f t="shared" ref="EIQ66" si="18191">(EIQ59-EIQ61)*$C$64*$C$66</f>
        <v>0</v>
      </c>
      <c r="EIS66" s="1678">
        <f t="shared" ref="EIS66" si="18192">(EIS59-EIS61)*$C$64*$C$66</f>
        <v>0</v>
      </c>
      <c r="EIU66" s="1678">
        <f t="shared" ref="EIU66" si="18193">(EIU59-EIU61)*$C$64*$C$66</f>
        <v>0</v>
      </c>
      <c r="EIW66" s="1678">
        <f t="shared" ref="EIW66" si="18194">(EIW59-EIW61)*$C$64*$C$66</f>
        <v>0</v>
      </c>
      <c r="EIY66" s="1678">
        <f t="shared" ref="EIY66" si="18195">(EIY59-EIY61)*$C$64*$C$66</f>
        <v>0</v>
      </c>
      <c r="EJA66" s="1678">
        <f t="shared" ref="EJA66" si="18196">(EJA59-EJA61)*$C$64*$C$66</f>
        <v>0</v>
      </c>
      <c r="EJC66" s="1678">
        <f t="shared" ref="EJC66" si="18197">(EJC59-EJC61)*$C$64*$C$66</f>
        <v>0</v>
      </c>
      <c r="EJE66" s="1678">
        <f t="shared" ref="EJE66" si="18198">(EJE59-EJE61)*$C$64*$C$66</f>
        <v>0</v>
      </c>
      <c r="EJG66" s="1678">
        <f t="shared" ref="EJG66" si="18199">(EJG59-EJG61)*$C$64*$C$66</f>
        <v>0</v>
      </c>
      <c r="EJI66" s="1678">
        <f t="shared" ref="EJI66" si="18200">(EJI59-EJI61)*$C$64*$C$66</f>
        <v>0</v>
      </c>
      <c r="EJK66" s="1678">
        <f t="shared" ref="EJK66" si="18201">(EJK59-EJK61)*$C$64*$C$66</f>
        <v>0</v>
      </c>
      <c r="EJM66" s="1678">
        <f t="shared" ref="EJM66" si="18202">(EJM59-EJM61)*$C$64*$C$66</f>
        <v>0</v>
      </c>
      <c r="EJO66" s="1678">
        <f t="shared" ref="EJO66" si="18203">(EJO59-EJO61)*$C$64*$C$66</f>
        <v>0</v>
      </c>
      <c r="EJQ66" s="1678">
        <f t="shared" ref="EJQ66" si="18204">(EJQ59-EJQ61)*$C$64*$C$66</f>
        <v>0</v>
      </c>
      <c r="EJS66" s="1678">
        <f t="shared" ref="EJS66" si="18205">(EJS59-EJS61)*$C$64*$C$66</f>
        <v>0</v>
      </c>
      <c r="EJU66" s="1678">
        <f t="shared" ref="EJU66" si="18206">(EJU59-EJU61)*$C$64*$C$66</f>
        <v>0</v>
      </c>
      <c r="EJW66" s="1678">
        <f t="shared" ref="EJW66" si="18207">(EJW59-EJW61)*$C$64*$C$66</f>
        <v>0</v>
      </c>
      <c r="EJY66" s="1678">
        <f t="shared" ref="EJY66" si="18208">(EJY59-EJY61)*$C$64*$C$66</f>
        <v>0</v>
      </c>
      <c r="EKA66" s="1678">
        <f t="shared" ref="EKA66" si="18209">(EKA59-EKA61)*$C$64*$C$66</f>
        <v>0</v>
      </c>
      <c r="EKC66" s="1678">
        <f t="shared" ref="EKC66" si="18210">(EKC59-EKC61)*$C$64*$C$66</f>
        <v>0</v>
      </c>
      <c r="EKE66" s="1678">
        <f t="shared" ref="EKE66" si="18211">(EKE59-EKE61)*$C$64*$C$66</f>
        <v>0</v>
      </c>
      <c r="EKG66" s="1678">
        <f t="shared" ref="EKG66" si="18212">(EKG59-EKG61)*$C$64*$C$66</f>
        <v>0</v>
      </c>
      <c r="EKI66" s="1678">
        <f t="shared" ref="EKI66" si="18213">(EKI59-EKI61)*$C$64*$C$66</f>
        <v>0</v>
      </c>
      <c r="EKK66" s="1678">
        <f t="shared" ref="EKK66" si="18214">(EKK59-EKK61)*$C$64*$C$66</f>
        <v>0</v>
      </c>
      <c r="EKM66" s="1678">
        <f t="shared" ref="EKM66" si="18215">(EKM59-EKM61)*$C$64*$C$66</f>
        <v>0</v>
      </c>
      <c r="EKO66" s="1678">
        <f t="shared" ref="EKO66" si="18216">(EKO59-EKO61)*$C$64*$C$66</f>
        <v>0</v>
      </c>
      <c r="EKQ66" s="1678">
        <f t="shared" ref="EKQ66" si="18217">(EKQ59-EKQ61)*$C$64*$C$66</f>
        <v>0</v>
      </c>
      <c r="EKS66" s="1678">
        <f t="shared" ref="EKS66" si="18218">(EKS59-EKS61)*$C$64*$C$66</f>
        <v>0</v>
      </c>
      <c r="EKU66" s="1678">
        <f t="shared" ref="EKU66" si="18219">(EKU59-EKU61)*$C$64*$C$66</f>
        <v>0</v>
      </c>
      <c r="EKW66" s="1678">
        <f t="shared" ref="EKW66" si="18220">(EKW59-EKW61)*$C$64*$C$66</f>
        <v>0</v>
      </c>
      <c r="EKY66" s="1678">
        <f t="shared" ref="EKY66" si="18221">(EKY59-EKY61)*$C$64*$C$66</f>
        <v>0</v>
      </c>
      <c r="ELA66" s="1678">
        <f t="shared" ref="ELA66" si="18222">(ELA59-ELA61)*$C$64*$C$66</f>
        <v>0</v>
      </c>
      <c r="ELC66" s="1678">
        <f t="shared" ref="ELC66" si="18223">(ELC59-ELC61)*$C$64*$C$66</f>
        <v>0</v>
      </c>
      <c r="ELE66" s="1678">
        <f t="shared" ref="ELE66" si="18224">(ELE59-ELE61)*$C$64*$C$66</f>
        <v>0</v>
      </c>
      <c r="ELG66" s="1678">
        <f t="shared" ref="ELG66" si="18225">(ELG59-ELG61)*$C$64*$C$66</f>
        <v>0</v>
      </c>
      <c r="ELI66" s="1678">
        <f t="shared" ref="ELI66" si="18226">(ELI59-ELI61)*$C$64*$C$66</f>
        <v>0</v>
      </c>
      <c r="ELK66" s="1678">
        <f t="shared" ref="ELK66" si="18227">(ELK59-ELK61)*$C$64*$C$66</f>
        <v>0</v>
      </c>
      <c r="ELM66" s="1678">
        <f t="shared" ref="ELM66" si="18228">(ELM59-ELM61)*$C$64*$C$66</f>
        <v>0</v>
      </c>
      <c r="ELO66" s="1678">
        <f t="shared" ref="ELO66" si="18229">(ELO59-ELO61)*$C$64*$C$66</f>
        <v>0</v>
      </c>
      <c r="ELQ66" s="1678">
        <f t="shared" ref="ELQ66" si="18230">(ELQ59-ELQ61)*$C$64*$C$66</f>
        <v>0</v>
      </c>
      <c r="ELS66" s="1678">
        <f t="shared" ref="ELS66" si="18231">(ELS59-ELS61)*$C$64*$C$66</f>
        <v>0</v>
      </c>
      <c r="ELU66" s="1678">
        <f t="shared" ref="ELU66" si="18232">(ELU59-ELU61)*$C$64*$C$66</f>
        <v>0</v>
      </c>
      <c r="ELW66" s="1678">
        <f t="shared" ref="ELW66" si="18233">(ELW59-ELW61)*$C$64*$C$66</f>
        <v>0</v>
      </c>
      <c r="ELY66" s="1678">
        <f t="shared" ref="ELY66" si="18234">(ELY59-ELY61)*$C$64*$C$66</f>
        <v>0</v>
      </c>
      <c r="EMA66" s="1678">
        <f t="shared" ref="EMA66" si="18235">(EMA59-EMA61)*$C$64*$C$66</f>
        <v>0</v>
      </c>
      <c r="EMC66" s="1678">
        <f t="shared" ref="EMC66" si="18236">(EMC59-EMC61)*$C$64*$C$66</f>
        <v>0</v>
      </c>
      <c r="EME66" s="1678">
        <f t="shared" ref="EME66" si="18237">(EME59-EME61)*$C$64*$C$66</f>
        <v>0</v>
      </c>
      <c r="EMG66" s="1678">
        <f t="shared" ref="EMG66" si="18238">(EMG59-EMG61)*$C$64*$C$66</f>
        <v>0</v>
      </c>
      <c r="EMI66" s="1678">
        <f t="shared" ref="EMI66" si="18239">(EMI59-EMI61)*$C$64*$C$66</f>
        <v>0</v>
      </c>
      <c r="EMK66" s="1678">
        <f t="shared" ref="EMK66" si="18240">(EMK59-EMK61)*$C$64*$C$66</f>
        <v>0</v>
      </c>
      <c r="EMM66" s="1678">
        <f t="shared" ref="EMM66" si="18241">(EMM59-EMM61)*$C$64*$C$66</f>
        <v>0</v>
      </c>
      <c r="EMO66" s="1678">
        <f t="shared" ref="EMO66" si="18242">(EMO59-EMO61)*$C$64*$C$66</f>
        <v>0</v>
      </c>
      <c r="EMQ66" s="1678">
        <f t="shared" ref="EMQ66" si="18243">(EMQ59-EMQ61)*$C$64*$C$66</f>
        <v>0</v>
      </c>
      <c r="EMS66" s="1678">
        <f t="shared" ref="EMS66" si="18244">(EMS59-EMS61)*$C$64*$C$66</f>
        <v>0</v>
      </c>
      <c r="EMU66" s="1678">
        <f t="shared" ref="EMU66" si="18245">(EMU59-EMU61)*$C$64*$C$66</f>
        <v>0</v>
      </c>
      <c r="EMW66" s="1678">
        <f t="shared" ref="EMW66" si="18246">(EMW59-EMW61)*$C$64*$C$66</f>
        <v>0</v>
      </c>
      <c r="EMY66" s="1678">
        <f t="shared" ref="EMY66" si="18247">(EMY59-EMY61)*$C$64*$C$66</f>
        <v>0</v>
      </c>
      <c r="ENA66" s="1678">
        <f t="shared" ref="ENA66" si="18248">(ENA59-ENA61)*$C$64*$C$66</f>
        <v>0</v>
      </c>
      <c r="ENC66" s="1678">
        <f t="shared" ref="ENC66" si="18249">(ENC59-ENC61)*$C$64*$C$66</f>
        <v>0</v>
      </c>
      <c r="ENE66" s="1678">
        <f t="shared" ref="ENE66" si="18250">(ENE59-ENE61)*$C$64*$C$66</f>
        <v>0</v>
      </c>
      <c r="ENG66" s="1678">
        <f t="shared" ref="ENG66" si="18251">(ENG59-ENG61)*$C$64*$C$66</f>
        <v>0</v>
      </c>
      <c r="ENI66" s="1678">
        <f t="shared" ref="ENI66" si="18252">(ENI59-ENI61)*$C$64*$C$66</f>
        <v>0</v>
      </c>
      <c r="ENK66" s="1678">
        <f t="shared" ref="ENK66" si="18253">(ENK59-ENK61)*$C$64*$C$66</f>
        <v>0</v>
      </c>
      <c r="ENM66" s="1678">
        <f t="shared" ref="ENM66" si="18254">(ENM59-ENM61)*$C$64*$C$66</f>
        <v>0</v>
      </c>
      <c r="ENO66" s="1678">
        <f t="shared" ref="ENO66" si="18255">(ENO59-ENO61)*$C$64*$C$66</f>
        <v>0</v>
      </c>
      <c r="ENQ66" s="1678">
        <f t="shared" ref="ENQ66" si="18256">(ENQ59-ENQ61)*$C$64*$C$66</f>
        <v>0</v>
      </c>
      <c r="ENS66" s="1678">
        <f t="shared" ref="ENS66" si="18257">(ENS59-ENS61)*$C$64*$C$66</f>
        <v>0</v>
      </c>
      <c r="ENU66" s="1678">
        <f t="shared" ref="ENU66" si="18258">(ENU59-ENU61)*$C$64*$C$66</f>
        <v>0</v>
      </c>
      <c r="ENW66" s="1678">
        <f t="shared" ref="ENW66" si="18259">(ENW59-ENW61)*$C$64*$C$66</f>
        <v>0</v>
      </c>
      <c r="ENY66" s="1678">
        <f t="shared" ref="ENY66" si="18260">(ENY59-ENY61)*$C$64*$C$66</f>
        <v>0</v>
      </c>
      <c r="EOA66" s="1678">
        <f t="shared" ref="EOA66" si="18261">(EOA59-EOA61)*$C$64*$C$66</f>
        <v>0</v>
      </c>
      <c r="EOC66" s="1678">
        <f t="shared" ref="EOC66" si="18262">(EOC59-EOC61)*$C$64*$C$66</f>
        <v>0</v>
      </c>
      <c r="EOE66" s="1678">
        <f t="shared" ref="EOE66" si="18263">(EOE59-EOE61)*$C$64*$C$66</f>
        <v>0</v>
      </c>
      <c r="EOG66" s="1678">
        <f t="shared" ref="EOG66" si="18264">(EOG59-EOG61)*$C$64*$C$66</f>
        <v>0</v>
      </c>
      <c r="EOI66" s="1678">
        <f t="shared" ref="EOI66" si="18265">(EOI59-EOI61)*$C$64*$C$66</f>
        <v>0</v>
      </c>
      <c r="EOK66" s="1678">
        <f t="shared" ref="EOK66" si="18266">(EOK59-EOK61)*$C$64*$C$66</f>
        <v>0</v>
      </c>
      <c r="EOM66" s="1678">
        <f t="shared" ref="EOM66" si="18267">(EOM59-EOM61)*$C$64*$C$66</f>
        <v>0</v>
      </c>
      <c r="EOO66" s="1678">
        <f t="shared" ref="EOO66" si="18268">(EOO59-EOO61)*$C$64*$C$66</f>
        <v>0</v>
      </c>
      <c r="EOQ66" s="1678">
        <f t="shared" ref="EOQ66" si="18269">(EOQ59-EOQ61)*$C$64*$C$66</f>
        <v>0</v>
      </c>
      <c r="EOS66" s="1678">
        <f t="shared" ref="EOS66" si="18270">(EOS59-EOS61)*$C$64*$C$66</f>
        <v>0</v>
      </c>
      <c r="EOU66" s="1678">
        <f t="shared" ref="EOU66" si="18271">(EOU59-EOU61)*$C$64*$C$66</f>
        <v>0</v>
      </c>
      <c r="EOW66" s="1678">
        <f t="shared" ref="EOW66" si="18272">(EOW59-EOW61)*$C$64*$C$66</f>
        <v>0</v>
      </c>
      <c r="EOY66" s="1678">
        <f t="shared" ref="EOY66" si="18273">(EOY59-EOY61)*$C$64*$C$66</f>
        <v>0</v>
      </c>
      <c r="EPA66" s="1678">
        <f t="shared" ref="EPA66" si="18274">(EPA59-EPA61)*$C$64*$C$66</f>
        <v>0</v>
      </c>
      <c r="EPC66" s="1678">
        <f t="shared" ref="EPC66" si="18275">(EPC59-EPC61)*$C$64*$C$66</f>
        <v>0</v>
      </c>
      <c r="EPE66" s="1678">
        <f t="shared" ref="EPE66" si="18276">(EPE59-EPE61)*$C$64*$C$66</f>
        <v>0</v>
      </c>
      <c r="EPG66" s="1678">
        <f t="shared" ref="EPG66" si="18277">(EPG59-EPG61)*$C$64*$C$66</f>
        <v>0</v>
      </c>
      <c r="EPI66" s="1678">
        <f t="shared" ref="EPI66" si="18278">(EPI59-EPI61)*$C$64*$C$66</f>
        <v>0</v>
      </c>
      <c r="EPK66" s="1678">
        <f t="shared" ref="EPK66" si="18279">(EPK59-EPK61)*$C$64*$C$66</f>
        <v>0</v>
      </c>
      <c r="EPM66" s="1678">
        <f t="shared" ref="EPM66" si="18280">(EPM59-EPM61)*$C$64*$C$66</f>
        <v>0</v>
      </c>
      <c r="EPO66" s="1678">
        <f t="shared" ref="EPO66" si="18281">(EPO59-EPO61)*$C$64*$C$66</f>
        <v>0</v>
      </c>
      <c r="EPQ66" s="1678">
        <f t="shared" ref="EPQ66" si="18282">(EPQ59-EPQ61)*$C$64*$C$66</f>
        <v>0</v>
      </c>
      <c r="EPS66" s="1678">
        <f t="shared" ref="EPS66" si="18283">(EPS59-EPS61)*$C$64*$C$66</f>
        <v>0</v>
      </c>
      <c r="EPU66" s="1678">
        <f t="shared" ref="EPU66" si="18284">(EPU59-EPU61)*$C$64*$C$66</f>
        <v>0</v>
      </c>
      <c r="EPW66" s="1678">
        <f t="shared" ref="EPW66" si="18285">(EPW59-EPW61)*$C$64*$C$66</f>
        <v>0</v>
      </c>
      <c r="EPY66" s="1678">
        <f t="shared" ref="EPY66" si="18286">(EPY59-EPY61)*$C$64*$C$66</f>
        <v>0</v>
      </c>
      <c r="EQA66" s="1678">
        <f t="shared" ref="EQA66" si="18287">(EQA59-EQA61)*$C$64*$C$66</f>
        <v>0</v>
      </c>
      <c r="EQC66" s="1678">
        <f t="shared" ref="EQC66" si="18288">(EQC59-EQC61)*$C$64*$C$66</f>
        <v>0</v>
      </c>
      <c r="EQE66" s="1678">
        <f t="shared" ref="EQE66" si="18289">(EQE59-EQE61)*$C$64*$C$66</f>
        <v>0</v>
      </c>
      <c r="EQG66" s="1678">
        <f t="shared" ref="EQG66" si="18290">(EQG59-EQG61)*$C$64*$C$66</f>
        <v>0</v>
      </c>
      <c r="EQI66" s="1678">
        <f t="shared" ref="EQI66" si="18291">(EQI59-EQI61)*$C$64*$C$66</f>
        <v>0</v>
      </c>
      <c r="EQK66" s="1678">
        <f t="shared" ref="EQK66" si="18292">(EQK59-EQK61)*$C$64*$C$66</f>
        <v>0</v>
      </c>
      <c r="EQM66" s="1678">
        <f t="shared" ref="EQM66" si="18293">(EQM59-EQM61)*$C$64*$C$66</f>
        <v>0</v>
      </c>
      <c r="EQO66" s="1678">
        <f t="shared" ref="EQO66" si="18294">(EQO59-EQO61)*$C$64*$C$66</f>
        <v>0</v>
      </c>
      <c r="EQQ66" s="1678">
        <f t="shared" ref="EQQ66" si="18295">(EQQ59-EQQ61)*$C$64*$C$66</f>
        <v>0</v>
      </c>
      <c r="EQS66" s="1678">
        <f t="shared" ref="EQS66" si="18296">(EQS59-EQS61)*$C$64*$C$66</f>
        <v>0</v>
      </c>
      <c r="EQU66" s="1678">
        <f t="shared" ref="EQU66" si="18297">(EQU59-EQU61)*$C$64*$C$66</f>
        <v>0</v>
      </c>
      <c r="EQW66" s="1678">
        <f t="shared" ref="EQW66" si="18298">(EQW59-EQW61)*$C$64*$C$66</f>
        <v>0</v>
      </c>
      <c r="EQY66" s="1678">
        <f t="shared" ref="EQY66" si="18299">(EQY59-EQY61)*$C$64*$C$66</f>
        <v>0</v>
      </c>
      <c r="ERA66" s="1678">
        <f t="shared" ref="ERA66" si="18300">(ERA59-ERA61)*$C$64*$C$66</f>
        <v>0</v>
      </c>
      <c r="ERC66" s="1678">
        <f t="shared" ref="ERC66" si="18301">(ERC59-ERC61)*$C$64*$C$66</f>
        <v>0</v>
      </c>
      <c r="ERE66" s="1678">
        <f t="shared" ref="ERE66" si="18302">(ERE59-ERE61)*$C$64*$C$66</f>
        <v>0</v>
      </c>
      <c r="ERG66" s="1678">
        <f t="shared" ref="ERG66" si="18303">(ERG59-ERG61)*$C$64*$C$66</f>
        <v>0</v>
      </c>
      <c r="ERI66" s="1678">
        <f t="shared" ref="ERI66" si="18304">(ERI59-ERI61)*$C$64*$C$66</f>
        <v>0</v>
      </c>
      <c r="ERK66" s="1678">
        <f t="shared" ref="ERK66" si="18305">(ERK59-ERK61)*$C$64*$C$66</f>
        <v>0</v>
      </c>
      <c r="ERM66" s="1678">
        <f t="shared" ref="ERM66" si="18306">(ERM59-ERM61)*$C$64*$C$66</f>
        <v>0</v>
      </c>
      <c r="ERO66" s="1678">
        <f t="shared" ref="ERO66" si="18307">(ERO59-ERO61)*$C$64*$C$66</f>
        <v>0</v>
      </c>
      <c r="ERQ66" s="1678">
        <f t="shared" ref="ERQ66" si="18308">(ERQ59-ERQ61)*$C$64*$C$66</f>
        <v>0</v>
      </c>
      <c r="ERS66" s="1678">
        <f t="shared" ref="ERS66" si="18309">(ERS59-ERS61)*$C$64*$C$66</f>
        <v>0</v>
      </c>
      <c r="ERU66" s="1678">
        <f t="shared" ref="ERU66" si="18310">(ERU59-ERU61)*$C$64*$C$66</f>
        <v>0</v>
      </c>
      <c r="ERW66" s="1678">
        <f t="shared" ref="ERW66" si="18311">(ERW59-ERW61)*$C$64*$C$66</f>
        <v>0</v>
      </c>
      <c r="ERY66" s="1678">
        <f t="shared" ref="ERY66" si="18312">(ERY59-ERY61)*$C$64*$C$66</f>
        <v>0</v>
      </c>
      <c r="ESA66" s="1678">
        <f t="shared" ref="ESA66" si="18313">(ESA59-ESA61)*$C$64*$C$66</f>
        <v>0</v>
      </c>
      <c r="ESC66" s="1678">
        <f t="shared" ref="ESC66" si="18314">(ESC59-ESC61)*$C$64*$C$66</f>
        <v>0</v>
      </c>
      <c r="ESE66" s="1678">
        <f t="shared" ref="ESE66" si="18315">(ESE59-ESE61)*$C$64*$C$66</f>
        <v>0</v>
      </c>
      <c r="ESG66" s="1678">
        <f t="shared" ref="ESG66" si="18316">(ESG59-ESG61)*$C$64*$C$66</f>
        <v>0</v>
      </c>
      <c r="ESI66" s="1678">
        <f t="shared" ref="ESI66" si="18317">(ESI59-ESI61)*$C$64*$C$66</f>
        <v>0</v>
      </c>
      <c r="ESK66" s="1678">
        <f t="shared" ref="ESK66" si="18318">(ESK59-ESK61)*$C$64*$C$66</f>
        <v>0</v>
      </c>
      <c r="ESM66" s="1678">
        <f t="shared" ref="ESM66" si="18319">(ESM59-ESM61)*$C$64*$C$66</f>
        <v>0</v>
      </c>
      <c r="ESO66" s="1678">
        <f t="shared" ref="ESO66" si="18320">(ESO59-ESO61)*$C$64*$C$66</f>
        <v>0</v>
      </c>
      <c r="ESQ66" s="1678">
        <f t="shared" ref="ESQ66" si="18321">(ESQ59-ESQ61)*$C$64*$C$66</f>
        <v>0</v>
      </c>
      <c r="ESS66" s="1678">
        <f t="shared" ref="ESS66" si="18322">(ESS59-ESS61)*$C$64*$C$66</f>
        <v>0</v>
      </c>
      <c r="ESU66" s="1678">
        <f t="shared" ref="ESU66" si="18323">(ESU59-ESU61)*$C$64*$C$66</f>
        <v>0</v>
      </c>
      <c r="ESW66" s="1678">
        <f t="shared" ref="ESW66" si="18324">(ESW59-ESW61)*$C$64*$C$66</f>
        <v>0</v>
      </c>
      <c r="ESY66" s="1678">
        <f t="shared" ref="ESY66" si="18325">(ESY59-ESY61)*$C$64*$C$66</f>
        <v>0</v>
      </c>
      <c r="ETA66" s="1678">
        <f t="shared" ref="ETA66" si="18326">(ETA59-ETA61)*$C$64*$C$66</f>
        <v>0</v>
      </c>
      <c r="ETC66" s="1678">
        <f t="shared" ref="ETC66" si="18327">(ETC59-ETC61)*$C$64*$C$66</f>
        <v>0</v>
      </c>
      <c r="ETE66" s="1678">
        <f t="shared" ref="ETE66" si="18328">(ETE59-ETE61)*$C$64*$C$66</f>
        <v>0</v>
      </c>
      <c r="ETG66" s="1678">
        <f t="shared" ref="ETG66" si="18329">(ETG59-ETG61)*$C$64*$C$66</f>
        <v>0</v>
      </c>
      <c r="ETI66" s="1678">
        <f t="shared" ref="ETI66" si="18330">(ETI59-ETI61)*$C$64*$C$66</f>
        <v>0</v>
      </c>
      <c r="ETK66" s="1678">
        <f t="shared" ref="ETK66" si="18331">(ETK59-ETK61)*$C$64*$C$66</f>
        <v>0</v>
      </c>
      <c r="ETM66" s="1678">
        <f t="shared" ref="ETM66" si="18332">(ETM59-ETM61)*$C$64*$C$66</f>
        <v>0</v>
      </c>
      <c r="ETO66" s="1678">
        <f t="shared" ref="ETO66" si="18333">(ETO59-ETO61)*$C$64*$C$66</f>
        <v>0</v>
      </c>
      <c r="ETQ66" s="1678">
        <f t="shared" ref="ETQ66" si="18334">(ETQ59-ETQ61)*$C$64*$C$66</f>
        <v>0</v>
      </c>
      <c r="ETS66" s="1678">
        <f t="shared" ref="ETS66" si="18335">(ETS59-ETS61)*$C$64*$C$66</f>
        <v>0</v>
      </c>
      <c r="ETU66" s="1678">
        <f t="shared" ref="ETU66" si="18336">(ETU59-ETU61)*$C$64*$C$66</f>
        <v>0</v>
      </c>
      <c r="ETW66" s="1678">
        <f t="shared" ref="ETW66" si="18337">(ETW59-ETW61)*$C$64*$C$66</f>
        <v>0</v>
      </c>
      <c r="ETY66" s="1678">
        <f t="shared" ref="ETY66" si="18338">(ETY59-ETY61)*$C$64*$C$66</f>
        <v>0</v>
      </c>
      <c r="EUA66" s="1678">
        <f t="shared" ref="EUA66" si="18339">(EUA59-EUA61)*$C$64*$C$66</f>
        <v>0</v>
      </c>
      <c r="EUC66" s="1678">
        <f t="shared" ref="EUC66" si="18340">(EUC59-EUC61)*$C$64*$C$66</f>
        <v>0</v>
      </c>
      <c r="EUE66" s="1678">
        <f t="shared" ref="EUE66" si="18341">(EUE59-EUE61)*$C$64*$C$66</f>
        <v>0</v>
      </c>
      <c r="EUG66" s="1678">
        <f t="shared" ref="EUG66" si="18342">(EUG59-EUG61)*$C$64*$C$66</f>
        <v>0</v>
      </c>
      <c r="EUI66" s="1678">
        <f t="shared" ref="EUI66" si="18343">(EUI59-EUI61)*$C$64*$C$66</f>
        <v>0</v>
      </c>
      <c r="EUK66" s="1678">
        <f t="shared" ref="EUK66" si="18344">(EUK59-EUK61)*$C$64*$C$66</f>
        <v>0</v>
      </c>
      <c r="EUM66" s="1678">
        <f t="shared" ref="EUM66" si="18345">(EUM59-EUM61)*$C$64*$C$66</f>
        <v>0</v>
      </c>
      <c r="EUO66" s="1678">
        <f t="shared" ref="EUO66" si="18346">(EUO59-EUO61)*$C$64*$C$66</f>
        <v>0</v>
      </c>
      <c r="EUQ66" s="1678">
        <f t="shared" ref="EUQ66" si="18347">(EUQ59-EUQ61)*$C$64*$C$66</f>
        <v>0</v>
      </c>
      <c r="EUS66" s="1678">
        <f t="shared" ref="EUS66" si="18348">(EUS59-EUS61)*$C$64*$C$66</f>
        <v>0</v>
      </c>
      <c r="EUU66" s="1678">
        <f t="shared" ref="EUU66" si="18349">(EUU59-EUU61)*$C$64*$C$66</f>
        <v>0</v>
      </c>
      <c r="EUW66" s="1678">
        <f t="shared" ref="EUW66" si="18350">(EUW59-EUW61)*$C$64*$C$66</f>
        <v>0</v>
      </c>
      <c r="EUY66" s="1678">
        <f t="shared" ref="EUY66" si="18351">(EUY59-EUY61)*$C$64*$C$66</f>
        <v>0</v>
      </c>
      <c r="EVA66" s="1678">
        <f t="shared" ref="EVA66" si="18352">(EVA59-EVA61)*$C$64*$C$66</f>
        <v>0</v>
      </c>
      <c r="EVC66" s="1678">
        <f t="shared" ref="EVC66" si="18353">(EVC59-EVC61)*$C$64*$C$66</f>
        <v>0</v>
      </c>
      <c r="EVE66" s="1678">
        <f t="shared" ref="EVE66" si="18354">(EVE59-EVE61)*$C$64*$C$66</f>
        <v>0</v>
      </c>
      <c r="EVG66" s="1678">
        <f t="shared" ref="EVG66" si="18355">(EVG59-EVG61)*$C$64*$C$66</f>
        <v>0</v>
      </c>
      <c r="EVI66" s="1678">
        <f t="shared" ref="EVI66" si="18356">(EVI59-EVI61)*$C$64*$C$66</f>
        <v>0</v>
      </c>
      <c r="EVK66" s="1678">
        <f t="shared" ref="EVK66" si="18357">(EVK59-EVK61)*$C$64*$C$66</f>
        <v>0</v>
      </c>
      <c r="EVM66" s="1678">
        <f t="shared" ref="EVM66" si="18358">(EVM59-EVM61)*$C$64*$C$66</f>
        <v>0</v>
      </c>
      <c r="EVO66" s="1678">
        <f t="shared" ref="EVO66" si="18359">(EVO59-EVO61)*$C$64*$C$66</f>
        <v>0</v>
      </c>
      <c r="EVQ66" s="1678">
        <f t="shared" ref="EVQ66" si="18360">(EVQ59-EVQ61)*$C$64*$C$66</f>
        <v>0</v>
      </c>
      <c r="EVS66" s="1678">
        <f t="shared" ref="EVS66" si="18361">(EVS59-EVS61)*$C$64*$C$66</f>
        <v>0</v>
      </c>
      <c r="EVU66" s="1678">
        <f t="shared" ref="EVU66" si="18362">(EVU59-EVU61)*$C$64*$C$66</f>
        <v>0</v>
      </c>
      <c r="EVW66" s="1678">
        <f t="shared" ref="EVW66" si="18363">(EVW59-EVW61)*$C$64*$C$66</f>
        <v>0</v>
      </c>
      <c r="EVY66" s="1678">
        <f t="shared" ref="EVY66" si="18364">(EVY59-EVY61)*$C$64*$C$66</f>
        <v>0</v>
      </c>
      <c r="EWA66" s="1678">
        <f t="shared" ref="EWA66" si="18365">(EWA59-EWA61)*$C$64*$C$66</f>
        <v>0</v>
      </c>
      <c r="EWC66" s="1678">
        <f t="shared" ref="EWC66" si="18366">(EWC59-EWC61)*$C$64*$C$66</f>
        <v>0</v>
      </c>
      <c r="EWE66" s="1678">
        <f t="shared" ref="EWE66" si="18367">(EWE59-EWE61)*$C$64*$C$66</f>
        <v>0</v>
      </c>
      <c r="EWG66" s="1678">
        <f t="shared" ref="EWG66" si="18368">(EWG59-EWG61)*$C$64*$C$66</f>
        <v>0</v>
      </c>
      <c r="EWI66" s="1678">
        <f t="shared" ref="EWI66" si="18369">(EWI59-EWI61)*$C$64*$C$66</f>
        <v>0</v>
      </c>
      <c r="EWK66" s="1678">
        <f t="shared" ref="EWK66" si="18370">(EWK59-EWK61)*$C$64*$C$66</f>
        <v>0</v>
      </c>
      <c r="EWM66" s="1678">
        <f t="shared" ref="EWM66" si="18371">(EWM59-EWM61)*$C$64*$C$66</f>
        <v>0</v>
      </c>
      <c r="EWO66" s="1678">
        <f t="shared" ref="EWO66" si="18372">(EWO59-EWO61)*$C$64*$C$66</f>
        <v>0</v>
      </c>
      <c r="EWQ66" s="1678">
        <f t="shared" ref="EWQ66" si="18373">(EWQ59-EWQ61)*$C$64*$C$66</f>
        <v>0</v>
      </c>
      <c r="EWS66" s="1678">
        <f t="shared" ref="EWS66" si="18374">(EWS59-EWS61)*$C$64*$C$66</f>
        <v>0</v>
      </c>
      <c r="EWU66" s="1678">
        <f t="shared" ref="EWU66" si="18375">(EWU59-EWU61)*$C$64*$C$66</f>
        <v>0</v>
      </c>
      <c r="EWW66" s="1678">
        <f t="shared" ref="EWW66" si="18376">(EWW59-EWW61)*$C$64*$C$66</f>
        <v>0</v>
      </c>
      <c r="EWY66" s="1678">
        <f t="shared" ref="EWY66" si="18377">(EWY59-EWY61)*$C$64*$C$66</f>
        <v>0</v>
      </c>
      <c r="EXA66" s="1678">
        <f t="shared" ref="EXA66" si="18378">(EXA59-EXA61)*$C$64*$C$66</f>
        <v>0</v>
      </c>
      <c r="EXC66" s="1678">
        <f t="shared" ref="EXC66" si="18379">(EXC59-EXC61)*$C$64*$C$66</f>
        <v>0</v>
      </c>
      <c r="EXE66" s="1678">
        <f t="shared" ref="EXE66" si="18380">(EXE59-EXE61)*$C$64*$C$66</f>
        <v>0</v>
      </c>
      <c r="EXG66" s="1678">
        <f t="shared" ref="EXG66" si="18381">(EXG59-EXG61)*$C$64*$C$66</f>
        <v>0</v>
      </c>
      <c r="EXI66" s="1678">
        <f t="shared" ref="EXI66" si="18382">(EXI59-EXI61)*$C$64*$C$66</f>
        <v>0</v>
      </c>
      <c r="EXK66" s="1678">
        <f t="shared" ref="EXK66" si="18383">(EXK59-EXK61)*$C$64*$C$66</f>
        <v>0</v>
      </c>
      <c r="EXM66" s="1678">
        <f t="shared" ref="EXM66" si="18384">(EXM59-EXM61)*$C$64*$C$66</f>
        <v>0</v>
      </c>
      <c r="EXO66" s="1678">
        <f t="shared" ref="EXO66" si="18385">(EXO59-EXO61)*$C$64*$C$66</f>
        <v>0</v>
      </c>
      <c r="EXQ66" s="1678">
        <f t="shared" ref="EXQ66" si="18386">(EXQ59-EXQ61)*$C$64*$C$66</f>
        <v>0</v>
      </c>
      <c r="EXS66" s="1678">
        <f t="shared" ref="EXS66" si="18387">(EXS59-EXS61)*$C$64*$C$66</f>
        <v>0</v>
      </c>
      <c r="EXU66" s="1678">
        <f t="shared" ref="EXU66" si="18388">(EXU59-EXU61)*$C$64*$C$66</f>
        <v>0</v>
      </c>
      <c r="EXW66" s="1678">
        <f t="shared" ref="EXW66" si="18389">(EXW59-EXW61)*$C$64*$C$66</f>
        <v>0</v>
      </c>
      <c r="EXY66" s="1678">
        <f t="shared" ref="EXY66" si="18390">(EXY59-EXY61)*$C$64*$C$66</f>
        <v>0</v>
      </c>
      <c r="EYA66" s="1678">
        <f t="shared" ref="EYA66" si="18391">(EYA59-EYA61)*$C$64*$C$66</f>
        <v>0</v>
      </c>
      <c r="EYC66" s="1678">
        <f t="shared" ref="EYC66" si="18392">(EYC59-EYC61)*$C$64*$C$66</f>
        <v>0</v>
      </c>
      <c r="EYE66" s="1678">
        <f t="shared" ref="EYE66" si="18393">(EYE59-EYE61)*$C$64*$C$66</f>
        <v>0</v>
      </c>
      <c r="EYG66" s="1678">
        <f t="shared" ref="EYG66" si="18394">(EYG59-EYG61)*$C$64*$C$66</f>
        <v>0</v>
      </c>
      <c r="EYI66" s="1678">
        <f t="shared" ref="EYI66" si="18395">(EYI59-EYI61)*$C$64*$C$66</f>
        <v>0</v>
      </c>
      <c r="EYK66" s="1678">
        <f t="shared" ref="EYK66" si="18396">(EYK59-EYK61)*$C$64*$C$66</f>
        <v>0</v>
      </c>
      <c r="EYM66" s="1678">
        <f t="shared" ref="EYM66" si="18397">(EYM59-EYM61)*$C$64*$C$66</f>
        <v>0</v>
      </c>
      <c r="EYO66" s="1678">
        <f t="shared" ref="EYO66" si="18398">(EYO59-EYO61)*$C$64*$C$66</f>
        <v>0</v>
      </c>
      <c r="EYQ66" s="1678">
        <f t="shared" ref="EYQ66" si="18399">(EYQ59-EYQ61)*$C$64*$C$66</f>
        <v>0</v>
      </c>
      <c r="EYS66" s="1678">
        <f t="shared" ref="EYS66" si="18400">(EYS59-EYS61)*$C$64*$C$66</f>
        <v>0</v>
      </c>
      <c r="EYU66" s="1678">
        <f t="shared" ref="EYU66" si="18401">(EYU59-EYU61)*$C$64*$C$66</f>
        <v>0</v>
      </c>
      <c r="EYW66" s="1678">
        <f t="shared" ref="EYW66" si="18402">(EYW59-EYW61)*$C$64*$C$66</f>
        <v>0</v>
      </c>
      <c r="EYY66" s="1678">
        <f t="shared" ref="EYY66" si="18403">(EYY59-EYY61)*$C$64*$C$66</f>
        <v>0</v>
      </c>
      <c r="EZA66" s="1678">
        <f t="shared" ref="EZA66" si="18404">(EZA59-EZA61)*$C$64*$C$66</f>
        <v>0</v>
      </c>
      <c r="EZC66" s="1678">
        <f t="shared" ref="EZC66" si="18405">(EZC59-EZC61)*$C$64*$C$66</f>
        <v>0</v>
      </c>
      <c r="EZE66" s="1678">
        <f t="shared" ref="EZE66" si="18406">(EZE59-EZE61)*$C$64*$C$66</f>
        <v>0</v>
      </c>
      <c r="EZG66" s="1678">
        <f t="shared" ref="EZG66" si="18407">(EZG59-EZG61)*$C$64*$C$66</f>
        <v>0</v>
      </c>
      <c r="EZI66" s="1678">
        <f t="shared" ref="EZI66" si="18408">(EZI59-EZI61)*$C$64*$C$66</f>
        <v>0</v>
      </c>
      <c r="EZK66" s="1678">
        <f t="shared" ref="EZK66" si="18409">(EZK59-EZK61)*$C$64*$C$66</f>
        <v>0</v>
      </c>
      <c r="EZM66" s="1678">
        <f t="shared" ref="EZM66" si="18410">(EZM59-EZM61)*$C$64*$C$66</f>
        <v>0</v>
      </c>
      <c r="EZO66" s="1678">
        <f t="shared" ref="EZO66" si="18411">(EZO59-EZO61)*$C$64*$C$66</f>
        <v>0</v>
      </c>
      <c r="EZQ66" s="1678">
        <f t="shared" ref="EZQ66" si="18412">(EZQ59-EZQ61)*$C$64*$C$66</f>
        <v>0</v>
      </c>
      <c r="EZS66" s="1678">
        <f t="shared" ref="EZS66" si="18413">(EZS59-EZS61)*$C$64*$C$66</f>
        <v>0</v>
      </c>
      <c r="EZU66" s="1678">
        <f t="shared" ref="EZU66" si="18414">(EZU59-EZU61)*$C$64*$C$66</f>
        <v>0</v>
      </c>
      <c r="EZW66" s="1678">
        <f t="shared" ref="EZW66" si="18415">(EZW59-EZW61)*$C$64*$C$66</f>
        <v>0</v>
      </c>
      <c r="EZY66" s="1678">
        <f t="shared" ref="EZY66" si="18416">(EZY59-EZY61)*$C$64*$C$66</f>
        <v>0</v>
      </c>
      <c r="FAA66" s="1678">
        <f t="shared" ref="FAA66" si="18417">(FAA59-FAA61)*$C$64*$C$66</f>
        <v>0</v>
      </c>
      <c r="FAC66" s="1678">
        <f t="shared" ref="FAC66" si="18418">(FAC59-FAC61)*$C$64*$C$66</f>
        <v>0</v>
      </c>
      <c r="FAE66" s="1678">
        <f t="shared" ref="FAE66" si="18419">(FAE59-FAE61)*$C$64*$C$66</f>
        <v>0</v>
      </c>
      <c r="FAG66" s="1678">
        <f t="shared" ref="FAG66" si="18420">(FAG59-FAG61)*$C$64*$C$66</f>
        <v>0</v>
      </c>
      <c r="FAI66" s="1678">
        <f t="shared" ref="FAI66" si="18421">(FAI59-FAI61)*$C$64*$C$66</f>
        <v>0</v>
      </c>
      <c r="FAK66" s="1678">
        <f t="shared" ref="FAK66" si="18422">(FAK59-FAK61)*$C$64*$C$66</f>
        <v>0</v>
      </c>
      <c r="FAM66" s="1678">
        <f t="shared" ref="FAM66" si="18423">(FAM59-FAM61)*$C$64*$C$66</f>
        <v>0</v>
      </c>
      <c r="FAO66" s="1678">
        <f t="shared" ref="FAO66" si="18424">(FAO59-FAO61)*$C$64*$C$66</f>
        <v>0</v>
      </c>
      <c r="FAQ66" s="1678">
        <f t="shared" ref="FAQ66" si="18425">(FAQ59-FAQ61)*$C$64*$C$66</f>
        <v>0</v>
      </c>
      <c r="FAS66" s="1678">
        <f t="shared" ref="FAS66" si="18426">(FAS59-FAS61)*$C$64*$C$66</f>
        <v>0</v>
      </c>
      <c r="FAU66" s="1678">
        <f t="shared" ref="FAU66" si="18427">(FAU59-FAU61)*$C$64*$C$66</f>
        <v>0</v>
      </c>
      <c r="FAW66" s="1678">
        <f t="shared" ref="FAW66" si="18428">(FAW59-FAW61)*$C$64*$C$66</f>
        <v>0</v>
      </c>
      <c r="FAY66" s="1678">
        <f t="shared" ref="FAY66" si="18429">(FAY59-FAY61)*$C$64*$C$66</f>
        <v>0</v>
      </c>
      <c r="FBA66" s="1678">
        <f t="shared" ref="FBA66" si="18430">(FBA59-FBA61)*$C$64*$C$66</f>
        <v>0</v>
      </c>
      <c r="FBC66" s="1678">
        <f t="shared" ref="FBC66" si="18431">(FBC59-FBC61)*$C$64*$C$66</f>
        <v>0</v>
      </c>
      <c r="FBE66" s="1678">
        <f t="shared" ref="FBE66" si="18432">(FBE59-FBE61)*$C$64*$C$66</f>
        <v>0</v>
      </c>
      <c r="FBG66" s="1678">
        <f t="shared" ref="FBG66" si="18433">(FBG59-FBG61)*$C$64*$C$66</f>
        <v>0</v>
      </c>
      <c r="FBI66" s="1678">
        <f t="shared" ref="FBI66" si="18434">(FBI59-FBI61)*$C$64*$C$66</f>
        <v>0</v>
      </c>
      <c r="FBK66" s="1678">
        <f t="shared" ref="FBK66" si="18435">(FBK59-FBK61)*$C$64*$C$66</f>
        <v>0</v>
      </c>
      <c r="FBM66" s="1678">
        <f t="shared" ref="FBM66" si="18436">(FBM59-FBM61)*$C$64*$C$66</f>
        <v>0</v>
      </c>
      <c r="FBO66" s="1678">
        <f t="shared" ref="FBO66" si="18437">(FBO59-FBO61)*$C$64*$C$66</f>
        <v>0</v>
      </c>
      <c r="FBQ66" s="1678">
        <f t="shared" ref="FBQ66" si="18438">(FBQ59-FBQ61)*$C$64*$C$66</f>
        <v>0</v>
      </c>
      <c r="FBS66" s="1678">
        <f t="shared" ref="FBS66" si="18439">(FBS59-FBS61)*$C$64*$C$66</f>
        <v>0</v>
      </c>
      <c r="FBU66" s="1678">
        <f t="shared" ref="FBU66" si="18440">(FBU59-FBU61)*$C$64*$C$66</f>
        <v>0</v>
      </c>
      <c r="FBW66" s="1678">
        <f t="shared" ref="FBW66" si="18441">(FBW59-FBW61)*$C$64*$C$66</f>
        <v>0</v>
      </c>
      <c r="FBY66" s="1678">
        <f t="shared" ref="FBY66" si="18442">(FBY59-FBY61)*$C$64*$C$66</f>
        <v>0</v>
      </c>
      <c r="FCA66" s="1678">
        <f t="shared" ref="FCA66" si="18443">(FCA59-FCA61)*$C$64*$C$66</f>
        <v>0</v>
      </c>
      <c r="FCC66" s="1678">
        <f t="shared" ref="FCC66" si="18444">(FCC59-FCC61)*$C$64*$C$66</f>
        <v>0</v>
      </c>
      <c r="FCE66" s="1678">
        <f t="shared" ref="FCE66" si="18445">(FCE59-FCE61)*$C$64*$C$66</f>
        <v>0</v>
      </c>
      <c r="FCG66" s="1678">
        <f t="shared" ref="FCG66" si="18446">(FCG59-FCG61)*$C$64*$C$66</f>
        <v>0</v>
      </c>
      <c r="FCI66" s="1678">
        <f t="shared" ref="FCI66" si="18447">(FCI59-FCI61)*$C$64*$C$66</f>
        <v>0</v>
      </c>
      <c r="FCK66" s="1678">
        <f t="shared" ref="FCK66" si="18448">(FCK59-FCK61)*$C$64*$C$66</f>
        <v>0</v>
      </c>
      <c r="FCM66" s="1678">
        <f t="shared" ref="FCM66" si="18449">(FCM59-FCM61)*$C$64*$C$66</f>
        <v>0</v>
      </c>
      <c r="FCO66" s="1678">
        <f t="shared" ref="FCO66" si="18450">(FCO59-FCO61)*$C$64*$C$66</f>
        <v>0</v>
      </c>
      <c r="FCQ66" s="1678">
        <f t="shared" ref="FCQ66" si="18451">(FCQ59-FCQ61)*$C$64*$C$66</f>
        <v>0</v>
      </c>
      <c r="FCS66" s="1678">
        <f t="shared" ref="FCS66" si="18452">(FCS59-FCS61)*$C$64*$C$66</f>
        <v>0</v>
      </c>
      <c r="FCU66" s="1678">
        <f t="shared" ref="FCU66" si="18453">(FCU59-FCU61)*$C$64*$C$66</f>
        <v>0</v>
      </c>
      <c r="FCW66" s="1678">
        <f t="shared" ref="FCW66" si="18454">(FCW59-FCW61)*$C$64*$C$66</f>
        <v>0</v>
      </c>
      <c r="FCY66" s="1678">
        <f t="shared" ref="FCY66" si="18455">(FCY59-FCY61)*$C$64*$C$66</f>
        <v>0</v>
      </c>
      <c r="FDA66" s="1678">
        <f t="shared" ref="FDA66" si="18456">(FDA59-FDA61)*$C$64*$C$66</f>
        <v>0</v>
      </c>
      <c r="FDC66" s="1678">
        <f t="shared" ref="FDC66" si="18457">(FDC59-FDC61)*$C$64*$C$66</f>
        <v>0</v>
      </c>
      <c r="FDE66" s="1678">
        <f t="shared" ref="FDE66" si="18458">(FDE59-FDE61)*$C$64*$C$66</f>
        <v>0</v>
      </c>
      <c r="FDG66" s="1678">
        <f t="shared" ref="FDG66" si="18459">(FDG59-FDG61)*$C$64*$C$66</f>
        <v>0</v>
      </c>
      <c r="FDI66" s="1678">
        <f t="shared" ref="FDI66" si="18460">(FDI59-FDI61)*$C$64*$C$66</f>
        <v>0</v>
      </c>
      <c r="FDK66" s="1678">
        <f t="shared" ref="FDK66" si="18461">(FDK59-FDK61)*$C$64*$C$66</f>
        <v>0</v>
      </c>
      <c r="FDM66" s="1678">
        <f t="shared" ref="FDM66" si="18462">(FDM59-FDM61)*$C$64*$C$66</f>
        <v>0</v>
      </c>
      <c r="FDO66" s="1678">
        <f t="shared" ref="FDO66" si="18463">(FDO59-FDO61)*$C$64*$C$66</f>
        <v>0</v>
      </c>
      <c r="FDQ66" s="1678">
        <f t="shared" ref="FDQ66" si="18464">(FDQ59-FDQ61)*$C$64*$C$66</f>
        <v>0</v>
      </c>
      <c r="FDS66" s="1678">
        <f t="shared" ref="FDS66" si="18465">(FDS59-FDS61)*$C$64*$C$66</f>
        <v>0</v>
      </c>
      <c r="FDU66" s="1678">
        <f t="shared" ref="FDU66" si="18466">(FDU59-FDU61)*$C$64*$C$66</f>
        <v>0</v>
      </c>
      <c r="FDW66" s="1678">
        <f t="shared" ref="FDW66" si="18467">(FDW59-FDW61)*$C$64*$C$66</f>
        <v>0</v>
      </c>
      <c r="FDY66" s="1678">
        <f t="shared" ref="FDY66" si="18468">(FDY59-FDY61)*$C$64*$C$66</f>
        <v>0</v>
      </c>
      <c r="FEA66" s="1678">
        <f t="shared" ref="FEA66" si="18469">(FEA59-FEA61)*$C$64*$C$66</f>
        <v>0</v>
      </c>
      <c r="FEC66" s="1678">
        <f t="shared" ref="FEC66" si="18470">(FEC59-FEC61)*$C$64*$C$66</f>
        <v>0</v>
      </c>
      <c r="FEE66" s="1678">
        <f t="shared" ref="FEE66" si="18471">(FEE59-FEE61)*$C$64*$C$66</f>
        <v>0</v>
      </c>
      <c r="FEG66" s="1678">
        <f t="shared" ref="FEG66" si="18472">(FEG59-FEG61)*$C$64*$C$66</f>
        <v>0</v>
      </c>
      <c r="FEI66" s="1678">
        <f t="shared" ref="FEI66" si="18473">(FEI59-FEI61)*$C$64*$C$66</f>
        <v>0</v>
      </c>
      <c r="FEK66" s="1678">
        <f t="shared" ref="FEK66" si="18474">(FEK59-FEK61)*$C$64*$C$66</f>
        <v>0</v>
      </c>
      <c r="FEM66" s="1678">
        <f t="shared" ref="FEM66" si="18475">(FEM59-FEM61)*$C$64*$C$66</f>
        <v>0</v>
      </c>
      <c r="FEO66" s="1678">
        <f t="shared" ref="FEO66" si="18476">(FEO59-FEO61)*$C$64*$C$66</f>
        <v>0</v>
      </c>
      <c r="FEQ66" s="1678">
        <f t="shared" ref="FEQ66" si="18477">(FEQ59-FEQ61)*$C$64*$C$66</f>
        <v>0</v>
      </c>
      <c r="FES66" s="1678">
        <f t="shared" ref="FES66" si="18478">(FES59-FES61)*$C$64*$C$66</f>
        <v>0</v>
      </c>
      <c r="FEU66" s="1678">
        <f t="shared" ref="FEU66" si="18479">(FEU59-FEU61)*$C$64*$C$66</f>
        <v>0</v>
      </c>
      <c r="FEW66" s="1678">
        <f t="shared" ref="FEW66" si="18480">(FEW59-FEW61)*$C$64*$C$66</f>
        <v>0</v>
      </c>
      <c r="FEY66" s="1678">
        <f t="shared" ref="FEY66" si="18481">(FEY59-FEY61)*$C$64*$C$66</f>
        <v>0</v>
      </c>
      <c r="FFA66" s="1678">
        <f t="shared" ref="FFA66" si="18482">(FFA59-FFA61)*$C$64*$C$66</f>
        <v>0</v>
      </c>
      <c r="FFC66" s="1678">
        <f t="shared" ref="FFC66" si="18483">(FFC59-FFC61)*$C$64*$C$66</f>
        <v>0</v>
      </c>
      <c r="FFE66" s="1678">
        <f t="shared" ref="FFE66" si="18484">(FFE59-FFE61)*$C$64*$C$66</f>
        <v>0</v>
      </c>
      <c r="FFG66" s="1678">
        <f t="shared" ref="FFG66" si="18485">(FFG59-FFG61)*$C$64*$C$66</f>
        <v>0</v>
      </c>
      <c r="FFI66" s="1678">
        <f t="shared" ref="FFI66" si="18486">(FFI59-FFI61)*$C$64*$C$66</f>
        <v>0</v>
      </c>
      <c r="FFK66" s="1678">
        <f t="shared" ref="FFK66" si="18487">(FFK59-FFK61)*$C$64*$C$66</f>
        <v>0</v>
      </c>
      <c r="FFM66" s="1678">
        <f t="shared" ref="FFM66" si="18488">(FFM59-FFM61)*$C$64*$C$66</f>
        <v>0</v>
      </c>
      <c r="FFO66" s="1678">
        <f t="shared" ref="FFO66" si="18489">(FFO59-FFO61)*$C$64*$C$66</f>
        <v>0</v>
      </c>
      <c r="FFQ66" s="1678">
        <f t="shared" ref="FFQ66" si="18490">(FFQ59-FFQ61)*$C$64*$C$66</f>
        <v>0</v>
      </c>
      <c r="FFS66" s="1678">
        <f t="shared" ref="FFS66" si="18491">(FFS59-FFS61)*$C$64*$C$66</f>
        <v>0</v>
      </c>
      <c r="FFU66" s="1678">
        <f t="shared" ref="FFU66" si="18492">(FFU59-FFU61)*$C$64*$C$66</f>
        <v>0</v>
      </c>
      <c r="FFW66" s="1678">
        <f t="shared" ref="FFW66" si="18493">(FFW59-FFW61)*$C$64*$C$66</f>
        <v>0</v>
      </c>
      <c r="FFY66" s="1678">
        <f t="shared" ref="FFY66" si="18494">(FFY59-FFY61)*$C$64*$C$66</f>
        <v>0</v>
      </c>
      <c r="FGA66" s="1678">
        <f t="shared" ref="FGA66" si="18495">(FGA59-FGA61)*$C$64*$C$66</f>
        <v>0</v>
      </c>
      <c r="FGC66" s="1678">
        <f t="shared" ref="FGC66" si="18496">(FGC59-FGC61)*$C$64*$C$66</f>
        <v>0</v>
      </c>
      <c r="FGE66" s="1678">
        <f t="shared" ref="FGE66" si="18497">(FGE59-FGE61)*$C$64*$C$66</f>
        <v>0</v>
      </c>
      <c r="FGG66" s="1678">
        <f t="shared" ref="FGG66" si="18498">(FGG59-FGG61)*$C$64*$C$66</f>
        <v>0</v>
      </c>
      <c r="FGI66" s="1678">
        <f t="shared" ref="FGI66" si="18499">(FGI59-FGI61)*$C$64*$C$66</f>
        <v>0</v>
      </c>
      <c r="FGK66" s="1678">
        <f t="shared" ref="FGK66" si="18500">(FGK59-FGK61)*$C$64*$C$66</f>
        <v>0</v>
      </c>
      <c r="FGM66" s="1678">
        <f t="shared" ref="FGM66" si="18501">(FGM59-FGM61)*$C$64*$C$66</f>
        <v>0</v>
      </c>
      <c r="FGO66" s="1678">
        <f t="shared" ref="FGO66" si="18502">(FGO59-FGO61)*$C$64*$C$66</f>
        <v>0</v>
      </c>
      <c r="FGQ66" s="1678">
        <f t="shared" ref="FGQ66" si="18503">(FGQ59-FGQ61)*$C$64*$C$66</f>
        <v>0</v>
      </c>
      <c r="FGS66" s="1678">
        <f t="shared" ref="FGS66" si="18504">(FGS59-FGS61)*$C$64*$C$66</f>
        <v>0</v>
      </c>
      <c r="FGU66" s="1678">
        <f t="shared" ref="FGU66" si="18505">(FGU59-FGU61)*$C$64*$C$66</f>
        <v>0</v>
      </c>
      <c r="FGW66" s="1678">
        <f t="shared" ref="FGW66" si="18506">(FGW59-FGW61)*$C$64*$C$66</f>
        <v>0</v>
      </c>
      <c r="FGY66" s="1678">
        <f t="shared" ref="FGY66" si="18507">(FGY59-FGY61)*$C$64*$C$66</f>
        <v>0</v>
      </c>
      <c r="FHA66" s="1678">
        <f t="shared" ref="FHA66" si="18508">(FHA59-FHA61)*$C$64*$C$66</f>
        <v>0</v>
      </c>
      <c r="FHC66" s="1678">
        <f t="shared" ref="FHC66" si="18509">(FHC59-FHC61)*$C$64*$C$66</f>
        <v>0</v>
      </c>
      <c r="FHE66" s="1678">
        <f t="shared" ref="FHE66" si="18510">(FHE59-FHE61)*$C$64*$C$66</f>
        <v>0</v>
      </c>
      <c r="FHG66" s="1678">
        <f t="shared" ref="FHG66" si="18511">(FHG59-FHG61)*$C$64*$C$66</f>
        <v>0</v>
      </c>
      <c r="FHI66" s="1678">
        <f t="shared" ref="FHI66" si="18512">(FHI59-FHI61)*$C$64*$C$66</f>
        <v>0</v>
      </c>
      <c r="FHK66" s="1678">
        <f t="shared" ref="FHK66" si="18513">(FHK59-FHK61)*$C$64*$C$66</f>
        <v>0</v>
      </c>
      <c r="FHM66" s="1678">
        <f t="shared" ref="FHM66" si="18514">(FHM59-FHM61)*$C$64*$C$66</f>
        <v>0</v>
      </c>
      <c r="FHO66" s="1678">
        <f t="shared" ref="FHO66" si="18515">(FHO59-FHO61)*$C$64*$C$66</f>
        <v>0</v>
      </c>
      <c r="FHQ66" s="1678">
        <f t="shared" ref="FHQ66" si="18516">(FHQ59-FHQ61)*$C$64*$C$66</f>
        <v>0</v>
      </c>
      <c r="FHS66" s="1678">
        <f t="shared" ref="FHS66" si="18517">(FHS59-FHS61)*$C$64*$C$66</f>
        <v>0</v>
      </c>
      <c r="FHU66" s="1678">
        <f t="shared" ref="FHU66" si="18518">(FHU59-FHU61)*$C$64*$C$66</f>
        <v>0</v>
      </c>
      <c r="FHW66" s="1678">
        <f t="shared" ref="FHW66" si="18519">(FHW59-FHW61)*$C$64*$C$66</f>
        <v>0</v>
      </c>
      <c r="FHY66" s="1678">
        <f t="shared" ref="FHY66" si="18520">(FHY59-FHY61)*$C$64*$C$66</f>
        <v>0</v>
      </c>
      <c r="FIA66" s="1678">
        <f t="shared" ref="FIA66" si="18521">(FIA59-FIA61)*$C$64*$C$66</f>
        <v>0</v>
      </c>
      <c r="FIC66" s="1678">
        <f t="shared" ref="FIC66" si="18522">(FIC59-FIC61)*$C$64*$C$66</f>
        <v>0</v>
      </c>
      <c r="FIE66" s="1678">
        <f t="shared" ref="FIE66" si="18523">(FIE59-FIE61)*$C$64*$C$66</f>
        <v>0</v>
      </c>
      <c r="FIG66" s="1678">
        <f t="shared" ref="FIG66" si="18524">(FIG59-FIG61)*$C$64*$C$66</f>
        <v>0</v>
      </c>
      <c r="FII66" s="1678">
        <f t="shared" ref="FII66" si="18525">(FII59-FII61)*$C$64*$C$66</f>
        <v>0</v>
      </c>
      <c r="FIK66" s="1678">
        <f t="shared" ref="FIK66" si="18526">(FIK59-FIK61)*$C$64*$C$66</f>
        <v>0</v>
      </c>
      <c r="FIM66" s="1678">
        <f t="shared" ref="FIM66" si="18527">(FIM59-FIM61)*$C$64*$C$66</f>
        <v>0</v>
      </c>
      <c r="FIO66" s="1678">
        <f t="shared" ref="FIO66" si="18528">(FIO59-FIO61)*$C$64*$C$66</f>
        <v>0</v>
      </c>
      <c r="FIQ66" s="1678">
        <f t="shared" ref="FIQ66" si="18529">(FIQ59-FIQ61)*$C$64*$C$66</f>
        <v>0</v>
      </c>
      <c r="FIS66" s="1678">
        <f t="shared" ref="FIS66" si="18530">(FIS59-FIS61)*$C$64*$C$66</f>
        <v>0</v>
      </c>
      <c r="FIU66" s="1678">
        <f t="shared" ref="FIU66" si="18531">(FIU59-FIU61)*$C$64*$C$66</f>
        <v>0</v>
      </c>
      <c r="FIW66" s="1678">
        <f t="shared" ref="FIW66" si="18532">(FIW59-FIW61)*$C$64*$C$66</f>
        <v>0</v>
      </c>
      <c r="FIY66" s="1678">
        <f t="shared" ref="FIY66" si="18533">(FIY59-FIY61)*$C$64*$C$66</f>
        <v>0</v>
      </c>
      <c r="FJA66" s="1678">
        <f t="shared" ref="FJA66" si="18534">(FJA59-FJA61)*$C$64*$C$66</f>
        <v>0</v>
      </c>
      <c r="FJC66" s="1678">
        <f t="shared" ref="FJC66" si="18535">(FJC59-FJC61)*$C$64*$C$66</f>
        <v>0</v>
      </c>
      <c r="FJE66" s="1678">
        <f t="shared" ref="FJE66" si="18536">(FJE59-FJE61)*$C$64*$C$66</f>
        <v>0</v>
      </c>
      <c r="FJG66" s="1678">
        <f t="shared" ref="FJG66" si="18537">(FJG59-FJG61)*$C$64*$C$66</f>
        <v>0</v>
      </c>
      <c r="FJI66" s="1678">
        <f t="shared" ref="FJI66" si="18538">(FJI59-FJI61)*$C$64*$C$66</f>
        <v>0</v>
      </c>
      <c r="FJK66" s="1678">
        <f t="shared" ref="FJK66" si="18539">(FJK59-FJK61)*$C$64*$C$66</f>
        <v>0</v>
      </c>
      <c r="FJM66" s="1678">
        <f t="shared" ref="FJM66" si="18540">(FJM59-FJM61)*$C$64*$C$66</f>
        <v>0</v>
      </c>
      <c r="FJO66" s="1678">
        <f t="shared" ref="FJO66" si="18541">(FJO59-FJO61)*$C$64*$C$66</f>
        <v>0</v>
      </c>
      <c r="FJQ66" s="1678">
        <f t="shared" ref="FJQ66" si="18542">(FJQ59-FJQ61)*$C$64*$C$66</f>
        <v>0</v>
      </c>
      <c r="FJS66" s="1678">
        <f t="shared" ref="FJS66" si="18543">(FJS59-FJS61)*$C$64*$C$66</f>
        <v>0</v>
      </c>
      <c r="FJU66" s="1678">
        <f t="shared" ref="FJU66" si="18544">(FJU59-FJU61)*$C$64*$C$66</f>
        <v>0</v>
      </c>
      <c r="FJW66" s="1678">
        <f t="shared" ref="FJW66" si="18545">(FJW59-FJW61)*$C$64*$C$66</f>
        <v>0</v>
      </c>
      <c r="FJY66" s="1678">
        <f t="shared" ref="FJY66" si="18546">(FJY59-FJY61)*$C$64*$C$66</f>
        <v>0</v>
      </c>
      <c r="FKA66" s="1678">
        <f t="shared" ref="FKA66" si="18547">(FKA59-FKA61)*$C$64*$C$66</f>
        <v>0</v>
      </c>
      <c r="FKC66" s="1678">
        <f t="shared" ref="FKC66" si="18548">(FKC59-FKC61)*$C$64*$C$66</f>
        <v>0</v>
      </c>
      <c r="FKE66" s="1678">
        <f t="shared" ref="FKE66" si="18549">(FKE59-FKE61)*$C$64*$C$66</f>
        <v>0</v>
      </c>
      <c r="FKG66" s="1678">
        <f t="shared" ref="FKG66" si="18550">(FKG59-FKG61)*$C$64*$C$66</f>
        <v>0</v>
      </c>
      <c r="FKI66" s="1678">
        <f t="shared" ref="FKI66" si="18551">(FKI59-FKI61)*$C$64*$C$66</f>
        <v>0</v>
      </c>
      <c r="FKK66" s="1678">
        <f t="shared" ref="FKK66" si="18552">(FKK59-FKK61)*$C$64*$C$66</f>
        <v>0</v>
      </c>
      <c r="FKM66" s="1678">
        <f t="shared" ref="FKM66" si="18553">(FKM59-FKM61)*$C$64*$C$66</f>
        <v>0</v>
      </c>
      <c r="FKO66" s="1678">
        <f t="shared" ref="FKO66" si="18554">(FKO59-FKO61)*$C$64*$C$66</f>
        <v>0</v>
      </c>
      <c r="FKQ66" s="1678">
        <f t="shared" ref="FKQ66" si="18555">(FKQ59-FKQ61)*$C$64*$C$66</f>
        <v>0</v>
      </c>
      <c r="FKS66" s="1678">
        <f t="shared" ref="FKS66" si="18556">(FKS59-FKS61)*$C$64*$C$66</f>
        <v>0</v>
      </c>
      <c r="FKU66" s="1678">
        <f t="shared" ref="FKU66" si="18557">(FKU59-FKU61)*$C$64*$C$66</f>
        <v>0</v>
      </c>
      <c r="FKW66" s="1678">
        <f t="shared" ref="FKW66" si="18558">(FKW59-FKW61)*$C$64*$C$66</f>
        <v>0</v>
      </c>
      <c r="FKY66" s="1678">
        <f t="shared" ref="FKY66" si="18559">(FKY59-FKY61)*$C$64*$C$66</f>
        <v>0</v>
      </c>
      <c r="FLA66" s="1678">
        <f t="shared" ref="FLA66" si="18560">(FLA59-FLA61)*$C$64*$C$66</f>
        <v>0</v>
      </c>
      <c r="FLC66" s="1678">
        <f t="shared" ref="FLC66" si="18561">(FLC59-FLC61)*$C$64*$C$66</f>
        <v>0</v>
      </c>
      <c r="FLE66" s="1678">
        <f t="shared" ref="FLE66" si="18562">(FLE59-FLE61)*$C$64*$C$66</f>
        <v>0</v>
      </c>
      <c r="FLG66" s="1678">
        <f t="shared" ref="FLG66" si="18563">(FLG59-FLG61)*$C$64*$C$66</f>
        <v>0</v>
      </c>
      <c r="FLI66" s="1678">
        <f t="shared" ref="FLI66" si="18564">(FLI59-FLI61)*$C$64*$C$66</f>
        <v>0</v>
      </c>
      <c r="FLK66" s="1678">
        <f t="shared" ref="FLK66" si="18565">(FLK59-FLK61)*$C$64*$C$66</f>
        <v>0</v>
      </c>
      <c r="FLM66" s="1678">
        <f t="shared" ref="FLM66" si="18566">(FLM59-FLM61)*$C$64*$C$66</f>
        <v>0</v>
      </c>
      <c r="FLO66" s="1678">
        <f t="shared" ref="FLO66" si="18567">(FLO59-FLO61)*$C$64*$C$66</f>
        <v>0</v>
      </c>
      <c r="FLQ66" s="1678">
        <f t="shared" ref="FLQ66" si="18568">(FLQ59-FLQ61)*$C$64*$C$66</f>
        <v>0</v>
      </c>
      <c r="FLS66" s="1678">
        <f t="shared" ref="FLS66" si="18569">(FLS59-FLS61)*$C$64*$C$66</f>
        <v>0</v>
      </c>
      <c r="FLU66" s="1678">
        <f t="shared" ref="FLU66" si="18570">(FLU59-FLU61)*$C$64*$C$66</f>
        <v>0</v>
      </c>
      <c r="FLW66" s="1678">
        <f t="shared" ref="FLW66" si="18571">(FLW59-FLW61)*$C$64*$C$66</f>
        <v>0</v>
      </c>
      <c r="FLY66" s="1678">
        <f t="shared" ref="FLY66" si="18572">(FLY59-FLY61)*$C$64*$C$66</f>
        <v>0</v>
      </c>
      <c r="FMA66" s="1678">
        <f t="shared" ref="FMA66" si="18573">(FMA59-FMA61)*$C$64*$C$66</f>
        <v>0</v>
      </c>
      <c r="FMC66" s="1678">
        <f t="shared" ref="FMC66" si="18574">(FMC59-FMC61)*$C$64*$C$66</f>
        <v>0</v>
      </c>
      <c r="FME66" s="1678">
        <f t="shared" ref="FME66" si="18575">(FME59-FME61)*$C$64*$C$66</f>
        <v>0</v>
      </c>
      <c r="FMG66" s="1678">
        <f t="shared" ref="FMG66" si="18576">(FMG59-FMG61)*$C$64*$C$66</f>
        <v>0</v>
      </c>
      <c r="FMI66" s="1678">
        <f t="shared" ref="FMI66" si="18577">(FMI59-FMI61)*$C$64*$C$66</f>
        <v>0</v>
      </c>
      <c r="FMK66" s="1678">
        <f t="shared" ref="FMK66" si="18578">(FMK59-FMK61)*$C$64*$C$66</f>
        <v>0</v>
      </c>
      <c r="FMM66" s="1678">
        <f t="shared" ref="FMM66" si="18579">(FMM59-FMM61)*$C$64*$C$66</f>
        <v>0</v>
      </c>
      <c r="FMO66" s="1678">
        <f t="shared" ref="FMO66" si="18580">(FMO59-FMO61)*$C$64*$C$66</f>
        <v>0</v>
      </c>
      <c r="FMQ66" s="1678">
        <f t="shared" ref="FMQ66" si="18581">(FMQ59-FMQ61)*$C$64*$C$66</f>
        <v>0</v>
      </c>
      <c r="FMS66" s="1678">
        <f t="shared" ref="FMS66" si="18582">(FMS59-FMS61)*$C$64*$C$66</f>
        <v>0</v>
      </c>
      <c r="FMU66" s="1678">
        <f t="shared" ref="FMU66" si="18583">(FMU59-FMU61)*$C$64*$C$66</f>
        <v>0</v>
      </c>
      <c r="FMW66" s="1678">
        <f t="shared" ref="FMW66" si="18584">(FMW59-FMW61)*$C$64*$C$66</f>
        <v>0</v>
      </c>
      <c r="FMY66" s="1678">
        <f t="shared" ref="FMY66" si="18585">(FMY59-FMY61)*$C$64*$C$66</f>
        <v>0</v>
      </c>
      <c r="FNA66" s="1678">
        <f t="shared" ref="FNA66" si="18586">(FNA59-FNA61)*$C$64*$C$66</f>
        <v>0</v>
      </c>
      <c r="FNC66" s="1678">
        <f t="shared" ref="FNC66" si="18587">(FNC59-FNC61)*$C$64*$C$66</f>
        <v>0</v>
      </c>
      <c r="FNE66" s="1678">
        <f t="shared" ref="FNE66" si="18588">(FNE59-FNE61)*$C$64*$C$66</f>
        <v>0</v>
      </c>
      <c r="FNG66" s="1678">
        <f t="shared" ref="FNG66" si="18589">(FNG59-FNG61)*$C$64*$C$66</f>
        <v>0</v>
      </c>
      <c r="FNI66" s="1678">
        <f t="shared" ref="FNI66" si="18590">(FNI59-FNI61)*$C$64*$C$66</f>
        <v>0</v>
      </c>
      <c r="FNK66" s="1678">
        <f t="shared" ref="FNK66" si="18591">(FNK59-FNK61)*$C$64*$C$66</f>
        <v>0</v>
      </c>
      <c r="FNM66" s="1678">
        <f t="shared" ref="FNM66" si="18592">(FNM59-FNM61)*$C$64*$C$66</f>
        <v>0</v>
      </c>
      <c r="FNO66" s="1678">
        <f t="shared" ref="FNO66" si="18593">(FNO59-FNO61)*$C$64*$C$66</f>
        <v>0</v>
      </c>
      <c r="FNQ66" s="1678">
        <f t="shared" ref="FNQ66" si="18594">(FNQ59-FNQ61)*$C$64*$C$66</f>
        <v>0</v>
      </c>
      <c r="FNS66" s="1678">
        <f t="shared" ref="FNS66" si="18595">(FNS59-FNS61)*$C$64*$C$66</f>
        <v>0</v>
      </c>
      <c r="FNU66" s="1678">
        <f t="shared" ref="FNU66" si="18596">(FNU59-FNU61)*$C$64*$C$66</f>
        <v>0</v>
      </c>
      <c r="FNW66" s="1678">
        <f t="shared" ref="FNW66" si="18597">(FNW59-FNW61)*$C$64*$C$66</f>
        <v>0</v>
      </c>
      <c r="FNY66" s="1678">
        <f t="shared" ref="FNY66" si="18598">(FNY59-FNY61)*$C$64*$C$66</f>
        <v>0</v>
      </c>
      <c r="FOA66" s="1678">
        <f t="shared" ref="FOA66" si="18599">(FOA59-FOA61)*$C$64*$C$66</f>
        <v>0</v>
      </c>
      <c r="FOC66" s="1678">
        <f t="shared" ref="FOC66" si="18600">(FOC59-FOC61)*$C$64*$C$66</f>
        <v>0</v>
      </c>
      <c r="FOE66" s="1678">
        <f t="shared" ref="FOE66" si="18601">(FOE59-FOE61)*$C$64*$C$66</f>
        <v>0</v>
      </c>
      <c r="FOG66" s="1678">
        <f t="shared" ref="FOG66" si="18602">(FOG59-FOG61)*$C$64*$C$66</f>
        <v>0</v>
      </c>
      <c r="FOI66" s="1678">
        <f t="shared" ref="FOI66" si="18603">(FOI59-FOI61)*$C$64*$C$66</f>
        <v>0</v>
      </c>
      <c r="FOK66" s="1678">
        <f t="shared" ref="FOK66" si="18604">(FOK59-FOK61)*$C$64*$C$66</f>
        <v>0</v>
      </c>
      <c r="FOM66" s="1678">
        <f t="shared" ref="FOM66" si="18605">(FOM59-FOM61)*$C$64*$C$66</f>
        <v>0</v>
      </c>
      <c r="FOO66" s="1678">
        <f t="shared" ref="FOO66" si="18606">(FOO59-FOO61)*$C$64*$C$66</f>
        <v>0</v>
      </c>
      <c r="FOQ66" s="1678">
        <f t="shared" ref="FOQ66" si="18607">(FOQ59-FOQ61)*$C$64*$C$66</f>
        <v>0</v>
      </c>
      <c r="FOS66" s="1678">
        <f t="shared" ref="FOS66" si="18608">(FOS59-FOS61)*$C$64*$C$66</f>
        <v>0</v>
      </c>
      <c r="FOU66" s="1678">
        <f t="shared" ref="FOU66" si="18609">(FOU59-FOU61)*$C$64*$C$66</f>
        <v>0</v>
      </c>
      <c r="FOW66" s="1678">
        <f t="shared" ref="FOW66" si="18610">(FOW59-FOW61)*$C$64*$C$66</f>
        <v>0</v>
      </c>
      <c r="FOY66" s="1678">
        <f t="shared" ref="FOY66" si="18611">(FOY59-FOY61)*$C$64*$C$66</f>
        <v>0</v>
      </c>
      <c r="FPA66" s="1678">
        <f t="shared" ref="FPA66" si="18612">(FPA59-FPA61)*$C$64*$C$66</f>
        <v>0</v>
      </c>
      <c r="FPC66" s="1678">
        <f t="shared" ref="FPC66" si="18613">(FPC59-FPC61)*$C$64*$C$66</f>
        <v>0</v>
      </c>
      <c r="FPE66" s="1678">
        <f t="shared" ref="FPE66" si="18614">(FPE59-FPE61)*$C$64*$C$66</f>
        <v>0</v>
      </c>
      <c r="FPG66" s="1678">
        <f t="shared" ref="FPG66" si="18615">(FPG59-FPG61)*$C$64*$C$66</f>
        <v>0</v>
      </c>
      <c r="FPI66" s="1678">
        <f t="shared" ref="FPI66" si="18616">(FPI59-FPI61)*$C$64*$C$66</f>
        <v>0</v>
      </c>
      <c r="FPK66" s="1678">
        <f t="shared" ref="FPK66" si="18617">(FPK59-FPK61)*$C$64*$C$66</f>
        <v>0</v>
      </c>
      <c r="FPM66" s="1678">
        <f t="shared" ref="FPM66" si="18618">(FPM59-FPM61)*$C$64*$C$66</f>
        <v>0</v>
      </c>
      <c r="FPO66" s="1678">
        <f t="shared" ref="FPO66" si="18619">(FPO59-FPO61)*$C$64*$C$66</f>
        <v>0</v>
      </c>
      <c r="FPQ66" s="1678">
        <f t="shared" ref="FPQ66" si="18620">(FPQ59-FPQ61)*$C$64*$C$66</f>
        <v>0</v>
      </c>
      <c r="FPS66" s="1678">
        <f t="shared" ref="FPS66" si="18621">(FPS59-FPS61)*$C$64*$C$66</f>
        <v>0</v>
      </c>
      <c r="FPU66" s="1678">
        <f t="shared" ref="FPU66" si="18622">(FPU59-FPU61)*$C$64*$C$66</f>
        <v>0</v>
      </c>
      <c r="FPW66" s="1678">
        <f t="shared" ref="FPW66" si="18623">(FPW59-FPW61)*$C$64*$C$66</f>
        <v>0</v>
      </c>
      <c r="FPY66" s="1678">
        <f t="shared" ref="FPY66" si="18624">(FPY59-FPY61)*$C$64*$C$66</f>
        <v>0</v>
      </c>
      <c r="FQA66" s="1678">
        <f t="shared" ref="FQA66" si="18625">(FQA59-FQA61)*$C$64*$C$66</f>
        <v>0</v>
      </c>
      <c r="FQC66" s="1678">
        <f t="shared" ref="FQC66" si="18626">(FQC59-FQC61)*$C$64*$C$66</f>
        <v>0</v>
      </c>
      <c r="FQE66" s="1678">
        <f t="shared" ref="FQE66" si="18627">(FQE59-FQE61)*$C$64*$C$66</f>
        <v>0</v>
      </c>
      <c r="FQG66" s="1678">
        <f t="shared" ref="FQG66" si="18628">(FQG59-FQG61)*$C$64*$C$66</f>
        <v>0</v>
      </c>
      <c r="FQI66" s="1678">
        <f t="shared" ref="FQI66" si="18629">(FQI59-FQI61)*$C$64*$C$66</f>
        <v>0</v>
      </c>
      <c r="FQK66" s="1678">
        <f t="shared" ref="FQK66" si="18630">(FQK59-FQK61)*$C$64*$C$66</f>
        <v>0</v>
      </c>
      <c r="FQM66" s="1678">
        <f t="shared" ref="FQM66" si="18631">(FQM59-FQM61)*$C$64*$C$66</f>
        <v>0</v>
      </c>
      <c r="FQO66" s="1678">
        <f t="shared" ref="FQO66" si="18632">(FQO59-FQO61)*$C$64*$C$66</f>
        <v>0</v>
      </c>
      <c r="FQQ66" s="1678">
        <f t="shared" ref="FQQ66" si="18633">(FQQ59-FQQ61)*$C$64*$C$66</f>
        <v>0</v>
      </c>
      <c r="FQS66" s="1678">
        <f t="shared" ref="FQS66" si="18634">(FQS59-FQS61)*$C$64*$C$66</f>
        <v>0</v>
      </c>
      <c r="FQU66" s="1678">
        <f t="shared" ref="FQU66" si="18635">(FQU59-FQU61)*$C$64*$C$66</f>
        <v>0</v>
      </c>
      <c r="FQW66" s="1678">
        <f t="shared" ref="FQW66" si="18636">(FQW59-FQW61)*$C$64*$C$66</f>
        <v>0</v>
      </c>
      <c r="FQY66" s="1678">
        <f t="shared" ref="FQY66" si="18637">(FQY59-FQY61)*$C$64*$C$66</f>
        <v>0</v>
      </c>
      <c r="FRA66" s="1678">
        <f t="shared" ref="FRA66" si="18638">(FRA59-FRA61)*$C$64*$C$66</f>
        <v>0</v>
      </c>
      <c r="FRC66" s="1678">
        <f t="shared" ref="FRC66" si="18639">(FRC59-FRC61)*$C$64*$C$66</f>
        <v>0</v>
      </c>
      <c r="FRE66" s="1678">
        <f t="shared" ref="FRE66" si="18640">(FRE59-FRE61)*$C$64*$C$66</f>
        <v>0</v>
      </c>
      <c r="FRG66" s="1678">
        <f t="shared" ref="FRG66" si="18641">(FRG59-FRG61)*$C$64*$C$66</f>
        <v>0</v>
      </c>
      <c r="FRI66" s="1678">
        <f t="shared" ref="FRI66" si="18642">(FRI59-FRI61)*$C$64*$C$66</f>
        <v>0</v>
      </c>
      <c r="FRK66" s="1678">
        <f t="shared" ref="FRK66" si="18643">(FRK59-FRK61)*$C$64*$C$66</f>
        <v>0</v>
      </c>
      <c r="FRM66" s="1678">
        <f t="shared" ref="FRM66" si="18644">(FRM59-FRM61)*$C$64*$C$66</f>
        <v>0</v>
      </c>
      <c r="FRO66" s="1678">
        <f t="shared" ref="FRO66" si="18645">(FRO59-FRO61)*$C$64*$C$66</f>
        <v>0</v>
      </c>
      <c r="FRQ66" s="1678">
        <f t="shared" ref="FRQ66" si="18646">(FRQ59-FRQ61)*$C$64*$C$66</f>
        <v>0</v>
      </c>
      <c r="FRS66" s="1678">
        <f t="shared" ref="FRS66" si="18647">(FRS59-FRS61)*$C$64*$C$66</f>
        <v>0</v>
      </c>
      <c r="FRU66" s="1678">
        <f t="shared" ref="FRU66" si="18648">(FRU59-FRU61)*$C$64*$C$66</f>
        <v>0</v>
      </c>
      <c r="FRW66" s="1678">
        <f t="shared" ref="FRW66" si="18649">(FRW59-FRW61)*$C$64*$C$66</f>
        <v>0</v>
      </c>
      <c r="FRY66" s="1678">
        <f t="shared" ref="FRY66" si="18650">(FRY59-FRY61)*$C$64*$C$66</f>
        <v>0</v>
      </c>
      <c r="FSA66" s="1678">
        <f t="shared" ref="FSA66" si="18651">(FSA59-FSA61)*$C$64*$C$66</f>
        <v>0</v>
      </c>
      <c r="FSC66" s="1678">
        <f t="shared" ref="FSC66" si="18652">(FSC59-FSC61)*$C$64*$C$66</f>
        <v>0</v>
      </c>
      <c r="FSE66" s="1678">
        <f t="shared" ref="FSE66" si="18653">(FSE59-FSE61)*$C$64*$C$66</f>
        <v>0</v>
      </c>
      <c r="FSG66" s="1678">
        <f t="shared" ref="FSG66" si="18654">(FSG59-FSG61)*$C$64*$C$66</f>
        <v>0</v>
      </c>
      <c r="FSI66" s="1678">
        <f t="shared" ref="FSI66" si="18655">(FSI59-FSI61)*$C$64*$C$66</f>
        <v>0</v>
      </c>
      <c r="FSK66" s="1678">
        <f t="shared" ref="FSK66" si="18656">(FSK59-FSK61)*$C$64*$C$66</f>
        <v>0</v>
      </c>
      <c r="FSM66" s="1678">
        <f t="shared" ref="FSM66" si="18657">(FSM59-FSM61)*$C$64*$C$66</f>
        <v>0</v>
      </c>
      <c r="FSO66" s="1678">
        <f t="shared" ref="FSO66" si="18658">(FSO59-FSO61)*$C$64*$C$66</f>
        <v>0</v>
      </c>
      <c r="FSQ66" s="1678">
        <f t="shared" ref="FSQ66" si="18659">(FSQ59-FSQ61)*$C$64*$C$66</f>
        <v>0</v>
      </c>
      <c r="FSS66" s="1678">
        <f t="shared" ref="FSS66" si="18660">(FSS59-FSS61)*$C$64*$C$66</f>
        <v>0</v>
      </c>
      <c r="FSU66" s="1678">
        <f t="shared" ref="FSU66" si="18661">(FSU59-FSU61)*$C$64*$C$66</f>
        <v>0</v>
      </c>
      <c r="FSW66" s="1678">
        <f t="shared" ref="FSW66" si="18662">(FSW59-FSW61)*$C$64*$C$66</f>
        <v>0</v>
      </c>
      <c r="FSY66" s="1678">
        <f t="shared" ref="FSY66" si="18663">(FSY59-FSY61)*$C$64*$C$66</f>
        <v>0</v>
      </c>
      <c r="FTA66" s="1678">
        <f t="shared" ref="FTA66" si="18664">(FTA59-FTA61)*$C$64*$C$66</f>
        <v>0</v>
      </c>
      <c r="FTC66" s="1678">
        <f t="shared" ref="FTC66" si="18665">(FTC59-FTC61)*$C$64*$C$66</f>
        <v>0</v>
      </c>
      <c r="FTE66" s="1678">
        <f t="shared" ref="FTE66" si="18666">(FTE59-FTE61)*$C$64*$C$66</f>
        <v>0</v>
      </c>
      <c r="FTG66" s="1678">
        <f t="shared" ref="FTG66" si="18667">(FTG59-FTG61)*$C$64*$C$66</f>
        <v>0</v>
      </c>
      <c r="FTI66" s="1678">
        <f t="shared" ref="FTI66" si="18668">(FTI59-FTI61)*$C$64*$C$66</f>
        <v>0</v>
      </c>
      <c r="FTK66" s="1678">
        <f t="shared" ref="FTK66" si="18669">(FTK59-FTK61)*$C$64*$C$66</f>
        <v>0</v>
      </c>
      <c r="FTM66" s="1678">
        <f t="shared" ref="FTM66" si="18670">(FTM59-FTM61)*$C$64*$C$66</f>
        <v>0</v>
      </c>
      <c r="FTO66" s="1678">
        <f t="shared" ref="FTO66" si="18671">(FTO59-FTO61)*$C$64*$C$66</f>
        <v>0</v>
      </c>
      <c r="FTQ66" s="1678">
        <f t="shared" ref="FTQ66" si="18672">(FTQ59-FTQ61)*$C$64*$C$66</f>
        <v>0</v>
      </c>
      <c r="FTS66" s="1678">
        <f t="shared" ref="FTS66" si="18673">(FTS59-FTS61)*$C$64*$C$66</f>
        <v>0</v>
      </c>
      <c r="FTU66" s="1678">
        <f t="shared" ref="FTU66" si="18674">(FTU59-FTU61)*$C$64*$C$66</f>
        <v>0</v>
      </c>
      <c r="FTW66" s="1678">
        <f t="shared" ref="FTW66" si="18675">(FTW59-FTW61)*$C$64*$C$66</f>
        <v>0</v>
      </c>
      <c r="FTY66" s="1678">
        <f t="shared" ref="FTY66" si="18676">(FTY59-FTY61)*$C$64*$C$66</f>
        <v>0</v>
      </c>
      <c r="FUA66" s="1678">
        <f t="shared" ref="FUA66" si="18677">(FUA59-FUA61)*$C$64*$C$66</f>
        <v>0</v>
      </c>
      <c r="FUC66" s="1678">
        <f t="shared" ref="FUC66" si="18678">(FUC59-FUC61)*$C$64*$C$66</f>
        <v>0</v>
      </c>
      <c r="FUE66" s="1678">
        <f t="shared" ref="FUE66" si="18679">(FUE59-FUE61)*$C$64*$C$66</f>
        <v>0</v>
      </c>
      <c r="FUG66" s="1678">
        <f t="shared" ref="FUG66" si="18680">(FUG59-FUG61)*$C$64*$C$66</f>
        <v>0</v>
      </c>
      <c r="FUI66" s="1678">
        <f t="shared" ref="FUI66" si="18681">(FUI59-FUI61)*$C$64*$C$66</f>
        <v>0</v>
      </c>
      <c r="FUK66" s="1678">
        <f t="shared" ref="FUK66" si="18682">(FUK59-FUK61)*$C$64*$C$66</f>
        <v>0</v>
      </c>
      <c r="FUM66" s="1678">
        <f t="shared" ref="FUM66" si="18683">(FUM59-FUM61)*$C$64*$C$66</f>
        <v>0</v>
      </c>
      <c r="FUO66" s="1678">
        <f t="shared" ref="FUO66" si="18684">(FUO59-FUO61)*$C$64*$C$66</f>
        <v>0</v>
      </c>
      <c r="FUQ66" s="1678">
        <f t="shared" ref="FUQ66" si="18685">(FUQ59-FUQ61)*$C$64*$C$66</f>
        <v>0</v>
      </c>
      <c r="FUS66" s="1678">
        <f t="shared" ref="FUS66" si="18686">(FUS59-FUS61)*$C$64*$C$66</f>
        <v>0</v>
      </c>
      <c r="FUU66" s="1678">
        <f t="shared" ref="FUU66" si="18687">(FUU59-FUU61)*$C$64*$C$66</f>
        <v>0</v>
      </c>
      <c r="FUW66" s="1678">
        <f t="shared" ref="FUW66" si="18688">(FUW59-FUW61)*$C$64*$C$66</f>
        <v>0</v>
      </c>
      <c r="FUY66" s="1678">
        <f t="shared" ref="FUY66" si="18689">(FUY59-FUY61)*$C$64*$C$66</f>
        <v>0</v>
      </c>
      <c r="FVA66" s="1678">
        <f t="shared" ref="FVA66" si="18690">(FVA59-FVA61)*$C$64*$C$66</f>
        <v>0</v>
      </c>
      <c r="FVC66" s="1678">
        <f t="shared" ref="FVC66" si="18691">(FVC59-FVC61)*$C$64*$C$66</f>
        <v>0</v>
      </c>
      <c r="FVE66" s="1678">
        <f t="shared" ref="FVE66" si="18692">(FVE59-FVE61)*$C$64*$C$66</f>
        <v>0</v>
      </c>
      <c r="FVG66" s="1678">
        <f t="shared" ref="FVG66" si="18693">(FVG59-FVG61)*$C$64*$C$66</f>
        <v>0</v>
      </c>
      <c r="FVI66" s="1678">
        <f t="shared" ref="FVI66" si="18694">(FVI59-FVI61)*$C$64*$C$66</f>
        <v>0</v>
      </c>
      <c r="FVK66" s="1678">
        <f t="shared" ref="FVK66" si="18695">(FVK59-FVK61)*$C$64*$C$66</f>
        <v>0</v>
      </c>
      <c r="FVM66" s="1678">
        <f t="shared" ref="FVM66" si="18696">(FVM59-FVM61)*$C$64*$C$66</f>
        <v>0</v>
      </c>
      <c r="FVO66" s="1678">
        <f t="shared" ref="FVO66" si="18697">(FVO59-FVO61)*$C$64*$C$66</f>
        <v>0</v>
      </c>
      <c r="FVQ66" s="1678">
        <f t="shared" ref="FVQ66" si="18698">(FVQ59-FVQ61)*$C$64*$C$66</f>
        <v>0</v>
      </c>
      <c r="FVS66" s="1678">
        <f t="shared" ref="FVS66" si="18699">(FVS59-FVS61)*$C$64*$C$66</f>
        <v>0</v>
      </c>
      <c r="FVU66" s="1678">
        <f t="shared" ref="FVU66" si="18700">(FVU59-FVU61)*$C$64*$C$66</f>
        <v>0</v>
      </c>
      <c r="FVW66" s="1678">
        <f t="shared" ref="FVW66" si="18701">(FVW59-FVW61)*$C$64*$C$66</f>
        <v>0</v>
      </c>
      <c r="FVY66" s="1678">
        <f t="shared" ref="FVY66" si="18702">(FVY59-FVY61)*$C$64*$C$66</f>
        <v>0</v>
      </c>
      <c r="FWA66" s="1678">
        <f t="shared" ref="FWA66" si="18703">(FWA59-FWA61)*$C$64*$C$66</f>
        <v>0</v>
      </c>
      <c r="FWC66" s="1678">
        <f t="shared" ref="FWC66" si="18704">(FWC59-FWC61)*$C$64*$C$66</f>
        <v>0</v>
      </c>
      <c r="FWE66" s="1678">
        <f t="shared" ref="FWE66" si="18705">(FWE59-FWE61)*$C$64*$C$66</f>
        <v>0</v>
      </c>
      <c r="FWG66" s="1678">
        <f t="shared" ref="FWG66" si="18706">(FWG59-FWG61)*$C$64*$C$66</f>
        <v>0</v>
      </c>
      <c r="FWI66" s="1678">
        <f t="shared" ref="FWI66" si="18707">(FWI59-FWI61)*$C$64*$C$66</f>
        <v>0</v>
      </c>
      <c r="FWK66" s="1678">
        <f t="shared" ref="FWK66" si="18708">(FWK59-FWK61)*$C$64*$C$66</f>
        <v>0</v>
      </c>
      <c r="FWM66" s="1678">
        <f t="shared" ref="FWM66" si="18709">(FWM59-FWM61)*$C$64*$C$66</f>
        <v>0</v>
      </c>
      <c r="FWO66" s="1678">
        <f t="shared" ref="FWO66" si="18710">(FWO59-FWO61)*$C$64*$C$66</f>
        <v>0</v>
      </c>
      <c r="FWQ66" s="1678">
        <f t="shared" ref="FWQ66" si="18711">(FWQ59-FWQ61)*$C$64*$C$66</f>
        <v>0</v>
      </c>
      <c r="FWS66" s="1678">
        <f t="shared" ref="FWS66" si="18712">(FWS59-FWS61)*$C$64*$C$66</f>
        <v>0</v>
      </c>
      <c r="FWU66" s="1678">
        <f t="shared" ref="FWU66" si="18713">(FWU59-FWU61)*$C$64*$C$66</f>
        <v>0</v>
      </c>
      <c r="FWW66" s="1678">
        <f t="shared" ref="FWW66" si="18714">(FWW59-FWW61)*$C$64*$C$66</f>
        <v>0</v>
      </c>
      <c r="FWY66" s="1678">
        <f t="shared" ref="FWY66" si="18715">(FWY59-FWY61)*$C$64*$C$66</f>
        <v>0</v>
      </c>
      <c r="FXA66" s="1678">
        <f t="shared" ref="FXA66" si="18716">(FXA59-FXA61)*$C$64*$C$66</f>
        <v>0</v>
      </c>
      <c r="FXC66" s="1678">
        <f t="shared" ref="FXC66" si="18717">(FXC59-FXC61)*$C$64*$C$66</f>
        <v>0</v>
      </c>
      <c r="FXE66" s="1678">
        <f t="shared" ref="FXE66" si="18718">(FXE59-FXE61)*$C$64*$C$66</f>
        <v>0</v>
      </c>
      <c r="FXG66" s="1678">
        <f t="shared" ref="FXG66" si="18719">(FXG59-FXG61)*$C$64*$C$66</f>
        <v>0</v>
      </c>
      <c r="FXI66" s="1678">
        <f t="shared" ref="FXI66" si="18720">(FXI59-FXI61)*$C$64*$C$66</f>
        <v>0</v>
      </c>
      <c r="FXK66" s="1678">
        <f t="shared" ref="FXK66" si="18721">(FXK59-FXK61)*$C$64*$C$66</f>
        <v>0</v>
      </c>
      <c r="FXM66" s="1678">
        <f t="shared" ref="FXM66" si="18722">(FXM59-FXM61)*$C$64*$C$66</f>
        <v>0</v>
      </c>
      <c r="FXO66" s="1678">
        <f t="shared" ref="FXO66" si="18723">(FXO59-FXO61)*$C$64*$C$66</f>
        <v>0</v>
      </c>
      <c r="FXQ66" s="1678">
        <f t="shared" ref="FXQ66" si="18724">(FXQ59-FXQ61)*$C$64*$C$66</f>
        <v>0</v>
      </c>
      <c r="FXS66" s="1678">
        <f t="shared" ref="FXS66" si="18725">(FXS59-FXS61)*$C$64*$C$66</f>
        <v>0</v>
      </c>
      <c r="FXU66" s="1678">
        <f t="shared" ref="FXU66" si="18726">(FXU59-FXU61)*$C$64*$C$66</f>
        <v>0</v>
      </c>
      <c r="FXW66" s="1678">
        <f t="shared" ref="FXW66" si="18727">(FXW59-FXW61)*$C$64*$C$66</f>
        <v>0</v>
      </c>
      <c r="FXY66" s="1678">
        <f t="shared" ref="FXY66" si="18728">(FXY59-FXY61)*$C$64*$C$66</f>
        <v>0</v>
      </c>
      <c r="FYA66" s="1678">
        <f t="shared" ref="FYA66" si="18729">(FYA59-FYA61)*$C$64*$C$66</f>
        <v>0</v>
      </c>
      <c r="FYC66" s="1678">
        <f t="shared" ref="FYC66" si="18730">(FYC59-FYC61)*$C$64*$C$66</f>
        <v>0</v>
      </c>
      <c r="FYE66" s="1678">
        <f t="shared" ref="FYE66" si="18731">(FYE59-FYE61)*$C$64*$C$66</f>
        <v>0</v>
      </c>
      <c r="FYG66" s="1678">
        <f t="shared" ref="FYG66" si="18732">(FYG59-FYG61)*$C$64*$C$66</f>
        <v>0</v>
      </c>
      <c r="FYI66" s="1678">
        <f t="shared" ref="FYI66" si="18733">(FYI59-FYI61)*$C$64*$C$66</f>
        <v>0</v>
      </c>
      <c r="FYK66" s="1678">
        <f t="shared" ref="FYK66" si="18734">(FYK59-FYK61)*$C$64*$C$66</f>
        <v>0</v>
      </c>
      <c r="FYM66" s="1678">
        <f t="shared" ref="FYM66" si="18735">(FYM59-FYM61)*$C$64*$C$66</f>
        <v>0</v>
      </c>
      <c r="FYO66" s="1678">
        <f t="shared" ref="FYO66" si="18736">(FYO59-FYO61)*$C$64*$C$66</f>
        <v>0</v>
      </c>
      <c r="FYQ66" s="1678">
        <f t="shared" ref="FYQ66" si="18737">(FYQ59-FYQ61)*$C$64*$C$66</f>
        <v>0</v>
      </c>
      <c r="FYS66" s="1678">
        <f t="shared" ref="FYS66" si="18738">(FYS59-FYS61)*$C$64*$C$66</f>
        <v>0</v>
      </c>
      <c r="FYU66" s="1678">
        <f t="shared" ref="FYU66" si="18739">(FYU59-FYU61)*$C$64*$C$66</f>
        <v>0</v>
      </c>
      <c r="FYW66" s="1678">
        <f t="shared" ref="FYW66" si="18740">(FYW59-FYW61)*$C$64*$C$66</f>
        <v>0</v>
      </c>
      <c r="FYY66" s="1678">
        <f t="shared" ref="FYY66" si="18741">(FYY59-FYY61)*$C$64*$C$66</f>
        <v>0</v>
      </c>
      <c r="FZA66" s="1678">
        <f t="shared" ref="FZA66" si="18742">(FZA59-FZA61)*$C$64*$C$66</f>
        <v>0</v>
      </c>
      <c r="FZC66" s="1678">
        <f t="shared" ref="FZC66" si="18743">(FZC59-FZC61)*$C$64*$C$66</f>
        <v>0</v>
      </c>
      <c r="FZE66" s="1678">
        <f t="shared" ref="FZE66" si="18744">(FZE59-FZE61)*$C$64*$C$66</f>
        <v>0</v>
      </c>
      <c r="FZG66" s="1678">
        <f t="shared" ref="FZG66" si="18745">(FZG59-FZG61)*$C$64*$C$66</f>
        <v>0</v>
      </c>
      <c r="FZI66" s="1678">
        <f t="shared" ref="FZI66" si="18746">(FZI59-FZI61)*$C$64*$C$66</f>
        <v>0</v>
      </c>
      <c r="FZK66" s="1678">
        <f t="shared" ref="FZK66" si="18747">(FZK59-FZK61)*$C$64*$C$66</f>
        <v>0</v>
      </c>
      <c r="FZM66" s="1678">
        <f t="shared" ref="FZM66" si="18748">(FZM59-FZM61)*$C$64*$C$66</f>
        <v>0</v>
      </c>
      <c r="FZO66" s="1678">
        <f t="shared" ref="FZO66" si="18749">(FZO59-FZO61)*$C$64*$C$66</f>
        <v>0</v>
      </c>
      <c r="FZQ66" s="1678">
        <f t="shared" ref="FZQ66" si="18750">(FZQ59-FZQ61)*$C$64*$C$66</f>
        <v>0</v>
      </c>
      <c r="FZS66" s="1678">
        <f t="shared" ref="FZS66" si="18751">(FZS59-FZS61)*$C$64*$C$66</f>
        <v>0</v>
      </c>
      <c r="FZU66" s="1678">
        <f t="shared" ref="FZU66" si="18752">(FZU59-FZU61)*$C$64*$C$66</f>
        <v>0</v>
      </c>
      <c r="FZW66" s="1678">
        <f t="shared" ref="FZW66" si="18753">(FZW59-FZW61)*$C$64*$C$66</f>
        <v>0</v>
      </c>
      <c r="FZY66" s="1678">
        <f t="shared" ref="FZY66" si="18754">(FZY59-FZY61)*$C$64*$C$66</f>
        <v>0</v>
      </c>
      <c r="GAA66" s="1678">
        <f t="shared" ref="GAA66" si="18755">(GAA59-GAA61)*$C$64*$C$66</f>
        <v>0</v>
      </c>
      <c r="GAC66" s="1678">
        <f t="shared" ref="GAC66" si="18756">(GAC59-GAC61)*$C$64*$C$66</f>
        <v>0</v>
      </c>
      <c r="GAE66" s="1678">
        <f t="shared" ref="GAE66" si="18757">(GAE59-GAE61)*$C$64*$C$66</f>
        <v>0</v>
      </c>
      <c r="GAG66" s="1678">
        <f t="shared" ref="GAG66" si="18758">(GAG59-GAG61)*$C$64*$C$66</f>
        <v>0</v>
      </c>
      <c r="GAI66" s="1678">
        <f t="shared" ref="GAI66" si="18759">(GAI59-GAI61)*$C$64*$C$66</f>
        <v>0</v>
      </c>
      <c r="GAK66" s="1678">
        <f t="shared" ref="GAK66" si="18760">(GAK59-GAK61)*$C$64*$C$66</f>
        <v>0</v>
      </c>
      <c r="GAM66" s="1678">
        <f t="shared" ref="GAM66" si="18761">(GAM59-GAM61)*$C$64*$C$66</f>
        <v>0</v>
      </c>
      <c r="GAO66" s="1678">
        <f t="shared" ref="GAO66" si="18762">(GAO59-GAO61)*$C$64*$C$66</f>
        <v>0</v>
      </c>
      <c r="GAQ66" s="1678">
        <f t="shared" ref="GAQ66" si="18763">(GAQ59-GAQ61)*$C$64*$C$66</f>
        <v>0</v>
      </c>
      <c r="GAS66" s="1678">
        <f t="shared" ref="GAS66" si="18764">(GAS59-GAS61)*$C$64*$C$66</f>
        <v>0</v>
      </c>
      <c r="GAU66" s="1678">
        <f t="shared" ref="GAU66" si="18765">(GAU59-GAU61)*$C$64*$C$66</f>
        <v>0</v>
      </c>
      <c r="GAW66" s="1678">
        <f t="shared" ref="GAW66" si="18766">(GAW59-GAW61)*$C$64*$C$66</f>
        <v>0</v>
      </c>
      <c r="GAY66" s="1678">
        <f t="shared" ref="GAY66" si="18767">(GAY59-GAY61)*$C$64*$C$66</f>
        <v>0</v>
      </c>
      <c r="GBA66" s="1678">
        <f t="shared" ref="GBA66" si="18768">(GBA59-GBA61)*$C$64*$C$66</f>
        <v>0</v>
      </c>
      <c r="GBC66" s="1678">
        <f t="shared" ref="GBC66" si="18769">(GBC59-GBC61)*$C$64*$C$66</f>
        <v>0</v>
      </c>
      <c r="GBE66" s="1678">
        <f t="shared" ref="GBE66" si="18770">(GBE59-GBE61)*$C$64*$C$66</f>
        <v>0</v>
      </c>
      <c r="GBG66" s="1678">
        <f t="shared" ref="GBG66" si="18771">(GBG59-GBG61)*$C$64*$C$66</f>
        <v>0</v>
      </c>
      <c r="GBI66" s="1678">
        <f t="shared" ref="GBI66" si="18772">(GBI59-GBI61)*$C$64*$C$66</f>
        <v>0</v>
      </c>
      <c r="GBK66" s="1678">
        <f t="shared" ref="GBK66" si="18773">(GBK59-GBK61)*$C$64*$C$66</f>
        <v>0</v>
      </c>
      <c r="GBM66" s="1678">
        <f t="shared" ref="GBM66" si="18774">(GBM59-GBM61)*$C$64*$C$66</f>
        <v>0</v>
      </c>
      <c r="GBO66" s="1678">
        <f t="shared" ref="GBO66" si="18775">(GBO59-GBO61)*$C$64*$C$66</f>
        <v>0</v>
      </c>
      <c r="GBQ66" s="1678">
        <f t="shared" ref="GBQ66" si="18776">(GBQ59-GBQ61)*$C$64*$C$66</f>
        <v>0</v>
      </c>
      <c r="GBS66" s="1678">
        <f t="shared" ref="GBS66" si="18777">(GBS59-GBS61)*$C$64*$C$66</f>
        <v>0</v>
      </c>
      <c r="GBU66" s="1678">
        <f t="shared" ref="GBU66" si="18778">(GBU59-GBU61)*$C$64*$C$66</f>
        <v>0</v>
      </c>
      <c r="GBW66" s="1678">
        <f t="shared" ref="GBW66" si="18779">(GBW59-GBW61)*$C$64*$C$66</f>
        <v>0</v>
      </c>
      <c r="GBY66" s="1678">
        <f t="shared" ref="GBY66" si="18780">(GBY59-GBY61)*$C$64*$C$66</f>
        <v>0</v>
      </c>
      <c r="GCA66" s="1678">
        <f t="shared" ref="GCA66" si="18781">(GCA59-GCA61)*$C$64*$C$66</f>
        <v>0</v>
      </c>
      <c r="GCC66" s="1678">
        <f t="shared" ref="GCC66" si="18782">(GCC59-GCC61)*$C$64*$C$66</f>
        <v>0</v>
      </c>
      <c r="GCE66" s="1678">
        <f t="shared" ref="GCE66" si="18783">(GCE59-GCE61)*$C$64*$C$66</f>
        <v>0</v>
      </c>
      <c r="GCG66" s="1678">
        <f t="shared" ref="GCG66" si="18784">(GCG59-GCG61)*$C$64*$C$66</f>
        <v>0</v>
      </c>
      <c r="GCI66" s="1678">
        <f t="shared" ref="GCI66" si="18785">(GCI59-GCI61)*$C$64*$C$66</f>
        <v>0</v>
      </c>
      <c r="GCK66" s="1678">
        <f t="shared" ref="GCK66" si="18786">(GCK59-GCK61)*$C$64*$C$66</f>
        <v>0</v>
      </c>
      <c r="GCM66" s="1678">
        <f t="shared" ref="GCM66" si="18787">(GCM59-GCM61)*$C$64*$C$66</f>
        <v>0</v>
      </c>
      <c r="GCO66" s="1678">
        <f t="shared" ref="GCO66" si="18788">(GCO59-GCO61)*$C$64*$C$66</f>
        <v>0</v>
      </c>
      <c r="GCQ66" s="1678">
        <f t="shared" ref="GCQ66" si="18789">(GCQ59-GCQ61)*$C$64*$C$66</f>
        <v>0</v>
      </c>
      <c r="GCS66" s="1678">
        <f t="shared" ref="GCS66" si="18790">(GCS59-GCS61)*$C$64*$C$66</f>
        <v>0</v>
      </c>
      <c r="GCU66" s="1678">
        <f t="shared" ref="GCU66" si="18791">(GCU59-GCU61)*$C$64*$C$66</f>
        <v>0</v>
      </c>
      <c r="GCW66" s="1678">
        <f t="shared" ref="GCW66" si="18792">(GCW59-GCW61)*$C$64*$C$66</f>
        <v>0</v>
      </c>
      <c r="GCY66" s="1678">
        <f t="shared" ref="GCY66" si="18793">(GCY59-GCY61)*$C$64*$C$66</f>
        <v>0</v>
      </c>
      <c r="GDA66" s="1678">
        <f t="shared" ref="GDA66" si="18794">(GDA59-GDA61)*$C$64*$C$66</f>
        <v>0</v>
      </c>
      <c r="GDC66" s="1678">
        <f t="shared" ref="GDC66" si="18795">(GDC59-GDC61)*$C$64*$C$66</f>
        <v>0</v>
      </c>
      <c r="GDE66" s="1678">
        <f t="shared" ref="GDE66" si="18796">(GDE59-GDE61)*$C$64*$C$66</f>
        <v>0</v>
      </c>
      <c r="GDG66" s="1678">
        <f t="shared" ref="GDG66" si="18797">(GDG59-GDG61)*$C$64*$C$66</f>
        <v>0</v>
      </c>
      <c r="GDI66" s="1678">
        <f t="shared" ref="GDI66" si="18798">(GDI59-GDI61)*$C$64*$C$66</f>
        <v>0</v>
      </c>
      <c r="GDK66" s="1678">
        <f t="shared" ref="GDK66" si="18799">(GDK59-GDK61)*$C$64*$C$66</f>
        <v>0</v>
      </c>
      <c r="GDM66" s="1678">
        <f t="shared" ref="GDM66" si="18800">(GDM59-GDM61)*$C$64*$C$66</f>
        <v>0</v>
      </c>
      <c r="GDO66" s="1678">
        <f t="shared" ref="GDO66" si="18801">(GDO59-GDO61)*$C$64*$C$66</f>
        <v>0</v>
      </c>
      <c r="GDQ66" s="1678">
        <f t="shared" ref="GDQ66" si="18802">(GDQ59-GDQ61)*$C$64*$C$66</f>
        <v>0</v>
      </c>
      <c r="GDS66" s="1678">
        <f t="shared" ref="GDS66" si="18803">(GDS59-GDS61)*$C$64*$C$66</f>
        <v>0</v>
      </c>
      <c r="GDU66" s="1678">
        <f t="shared" ref="GDU66" si="18804">(GDU59-GDU61)*$C$64*$C$66</f>
        <v>0</v>
      </c>
      <c r="GDW66" s="1678">
        <f t="shared" ref="GDW66" si="18805">(GDW59-GDW61)*$C$64*$C$66</f>
        <v>0</v>
      </c>
      <c r="GDY66" s="1678">
        <f t="shared" ref="GDY66" si="18806">(GDY59-GDY61)*$C$64*$C$66</f>
        <v>0</v>
      </c>
      <c r="GEA66" s="1678">
        <f t="shared" ref="GEA66" si="18807">(GEA59-GEA61)*$C$64*$C$66</f>
        <v>0</v>
      </c>
      <c r="GEC66" s="1678">
        <f t="shared" ref="GEC66" si="18808">(GEC59-GEC61)*$C$64*$C$66</f>
        <v>0</v>
      </c>
      <c r="GEE66" s="1678">
        <f t="shared" ref="GEE66" si="18809">(GEE59-GEE61)*$C$64*$C$66</f>
        <v>0</v>
      </c>
      <c r="GEG66" s="1678">
        <f t="shared" ref="GEG66" si="18810">(GEG59-GEG61)*$C$64*$C$66</f>
        <v>0</v>
      </c>
      <c r="GEI66" s="1678">
        <f t="shared" ref="GEI66" si="18811">(GEI59-GEI61)*$C$64*$C$66</f>
        <v>0</v>
      </c>
      <c r="GEK66" s="1678">
        <f t="shared" ref="GEK66" si="18812">(GEK59-GEK61)*$C$64*$C$66</f>
        <v>0</v>
      </c>
      <c r="GEM66" s="1678">
        <f t="shared" ref="GEM66" si="18813">(GEM59-GEM61)*$C$64*$C$66</f>
        <v>0</v>
      </c>
      <c r="GEO66" s="1678">
        <f t="shared" ref="GEO66" si="18814">(GEO59-GEO61)*$C$64*$C$66</f>
        <v>0</v>
      </c>
      <c r="GEQ66" s="1678">
        <f t="shared" ref="GEQ66" si="18815">(GEQ59-GEQ61)*$C$64*$C$66</f>
        <v>0</v>
      </c>
      <c r="GES66" s="1678">
        <f t="shared" ref="GES66" si="18816">(GES59-GES61)*$C$64*$C$66</f>
        <v>0</v>
      </c>
      <c r="GEU66" s="1678">
        <f t="shared" ref="GEU66" si="18817">(GEU59-GEU61)*$C$64*$C$66</f>
        <v>0</v>
      </c>
      <c r="GEW66" s="1678">
        <f t="shared" ref="GEW66" si="18818">(GEW59-GEW61)*$C$64*$C$66</f>
        <v>0</v>
      </c>
      <c r="GEY66" s="1678">
        <f t="shared" ref="GEY66" si="18819">(GEY59-GEY61)*$C$64*$C$66</f>
        <v>0</v>
      </c>
      <c r="GFA66" s="1678">
        <f t="shared" ref="GFA66" si="18820">(GFA59-GFA61)*$C$64*$C$66</f>
        <v>0</v>
      </c>
      <c r="GFC66" s="1678">
        <f t="shared" ref="GFC66" si="18821">(GFC59-GFC61)*$C$64*$C$66</f>
        <v>0</v>
      </c>
      <c r="GFE66" s="1678">
        <f t="shared" ref="GFE66" si="18822">(GFE59-GFE61)*$C$64*$C$66</f>
        <v>0</v>
      </c>
      <c r="GFG66" s="1678">
        <f t="shared" ref="GFG66" si="18823">(GFG59-GFG61)*$C$64*$C$66</f>
        <v>0</v>
      </c>
      <c r="GFI66" s="1678">
        <f t="shared" ref="GFI66" si="18824">(GFI59-GFI61)*$C$64*$C$66</f>
        <v>0</v>
      </c>
      <c r="GFK66" s="1678">
        <f t="shared" ref="GFK66" si="18825">(GFK59-GFK61)*$C$64*$C$66</f>
        <v>0</v>
      </c>
      <c r="GFM66" s="1678">
        <f t="shared" ref="GFM66" si="18826">(GFM59-GFM61)*$C$64*$C$66</f>
        <v>0</v>
      </c>
      <c r="GFO66" s="1678">
        <f t="shared" ref="GFO66" si="18827">(GFO59-GFO61)*$C$64*$C$66</f>
        <v>0</v>
      </c>
      <c r="GFQ66" s="1678">
        <f t="shared" ref="GFQ66" si="18828">(GFQ59-GFQ61)*$C$64*$C$66</f>
        <v>0</v>
      </c>
      <c r="GFS66" s="1678">
        <f t="shared" ref="GFS66" si="18829">(GFS59-GFS61)*$C$64*$C$66</f>
        <v>0</v>
      </c>
      <c r="GFU66" s="1678">
        <f t="shared" ref="GFU66" si="18830">(GFU59-GFU61)*$C$64*$C$66</f>
        <v>0</v>
      </c>
      <c r="GFW66" s="1678">
        <f t="shared" ref="GFW66" si="18831">(GFW59-GFW61)*$C$64*$C$66</f>
        <v>0</v>
      </c>
      <c r="GFY66" s="1678">
        <f t="shared" ref="GFY66" si="18832">(GFY59-GFY61)*$C$64*$C$66</f>
        <v>0</v>
      </c>
      <c r="GGA66" s="1678">
        <f t="shared" ref="GGA66" si="18833">(GGA59-GGA61)*$C$64*$C$66</f>
        <v>0</v>
      </c>
      <c r="GGC66" s="1678">
        <f t="shared" ref="GGC66" si="18834">(GGC59-GGC61)*$C$64*$C$66</f>
        <v>0</v>
      </c>
      <c r="GGE66" s="1678">
        <f t="shared" ref="GGE66" si="18835">(GGE59-GGE61)*$C$64*$C$66</f>
        <v>0</v>
      </c>
      <c r="GGG66" s="1678">
        <f t="shared" ref="GGG66" si="18836">(GGG59-GGG61)*$C$64*$C$66</f>
        <v>0</v>
      </c>
      <c r="GGI66" s="1678">
        <f t="shared" ref="GGI66" si="18837">(GGI59-GGI61)*$C$64*$C$66</f>
        <v>0</v>
      </c>
      <c r="GGK66" s="1678">
        <f t="shared" ref="GGK66" si="18838">(GGK59-GGK61)*$C$64*$C$66</f>
        <v>0</v>
      </c>
      <c r="GGM66" s="1678">
        <f t="shared" ref="GGM66" si="18839">(GGM59-GGM61)*$C$64*$C$66</f>
        <v>0</v>
      </c>
      <c r="GGO66" s="1678">
        <f t="shared" ref="GGO66" si="18840">(GGO59-GGO61)*$C$64*$C$66</f>
        <v>0</v>
      </c>
      <c r="GGQ66" s="1678">
        <f t="shared" ref="GGQ66" si="18841">(GGQ59-GGQ61)*$C$64*$C$66</f>
        <v>0</v>
      </c>
      <c r="GGS66" s="1678">
        <f t="shared" ref="GGS66" si="18842">(GGS59-GGS61)*$C$64*$C$66</f>
        <v>0</v>
      </c>
      <c r="GGU66" s="1678">
        <f t="shared" ref="GGU66" si="18843">(GGU59-GGU61)*$C$64*$C$66</f>
        <v>0</v>
      </c>
      <c r="GGW66" s="1678">
        <f t="shared" ref="GGW66" si="18844">(GGW59-GGW61)*$C$64*$C$66</f>
        <v>0</v>
      </c>
      <c r="GGY66" s="1678">
        <f t="shared" ref="GGY66" si="18845">(GGY59-GGY61)*$C$64*$C$66</f>
        <v>0</v>
      </c>
      <c r="GHA66" s="1678">
        <f t="shared" ref="GHA66" si="18846">(GHA59-GHA61)*$C$64*$C$66</f>
        <v>0</v>
      </c>
      <c r="GHC66" s="1678">
        <f t="shared" ref="GHC66" si="18847">(GHC59-GHC61)*$C$64*$C$66</f>
        <v>0</v>
      </c>
      <c r="GHE66" s="1678">
        <f t="shared" ref="GHE66" si="18848">(GHE59-GHE61)*$C$64*$C$66</f>
        <v>0</v>
      </c>
      <c r="GHG66" s="1678">
        <f t="shared" ref="GHG66" si="18849">(GHG59-GHG61)*$C$64*$C$66</f>
        <v>0</v>
      </c>
      <c r="GHI66" s="1678">
        <f t="shared" ref="GHI66" si="18850">(GHI59-GHI61)*$C$64*$C$66</f>
        <v>0</v>
      </c>
      <c r="GHK66" s="1678">
        <f t="shared" ref="GHK66" si="18851">(GHK59-GHK61)*$C$64*$C$66</f>
        <v>0</v>
      </c>
      <c r="GHM66" s="1678">
        <f t="shared" ref="GHM66" si="18852">(GHM59-GHM61)*$C$64*$C$66</f>
        <v>0</v>
      </c>
      <c r="GHO66" s="1678">
        <f t="shared" ref="GHO66" si="18853">(GHO59-GHO61)*$C$64*$C$66</f>
        <v>0</v>
      </c>
      <c r="GHQ66" s="1678">
        <f t="shared" ref="GHQ66" si="18854">(GHQ59-GHQ61)*$C$64*$C$66</f>
        <v>0</v>
      </c>
      <c r="GHS66" s="1678">
        <f t="shared" ref="GHS66" si="18855">(GHS59-GHS61)*$C$64*$C$66</f>
        <v>0</v>
      </c>
      <c r="GHU66" s="1678">
        <f t="shared" ref="GHU66" si="18856">(GHU59-GHU61)*$C$64*$C$66</f>
        <v>0</v>
      </c>
      <c r="GHW66" s="1678">
        <f t="shared" ref="GHW66" si="18857">(GHW59-GHW61)*$C$64*$C$66</f>
        <v>0</v>
      </c>
      <c r="GHY66" s="1678">
        <f t="shared" ref="GHY66" si="18858">(GHY59-GHY61)*$C$64*$C$66</f>
        <v>0</v>
      </c>
      <c r="GIA66" s="1678">
        <f t="shared" ref="GIA66" si="18859">(GIA59-GIA61)*$C$64*$C$66</f>
        <v>0</v>
      </c>
      <c r="GIC66" s="1678">
        <f t="shared" ref="GIC66" si="18860">(GIC59-GIC61)*$C$64*$C$66</f>
        <v>0</v>
      </c>
      <c r="GIE66" s="1678">
        <f t="shared" ref="GIE66" si="18861">(GIE59-GIE61)*$C$64*$C$66</f>
        <v>0</v>
      </c>
      <c r="GIG66" s="1678">
        <f t="shared" ref="GIG66" si="18862">(GIG59-GIG61)*$C$64*$C$66</f>
        <v>0</v>
      </c>
      <c r="GII66" s="1678">
        <f t="shared" ref="GII66" si="18863">(GII59-GII61)*$C$64*$C$66</f>
        <v>0</v>
      </c>
      <c r="GIK66" s="1678">
        <f t="shared" ref="GIK66" si="18864">(GIK59-GIK61)*$C$64*$C$66</f>
        <v>0</v>
      </c>
      <c r="GIM66" s="1678">
        <f t="shared" ref="GIM66" si="18865">(GIM59-GIM61)*$C$64*$C$66</f>
        <v>0</v>
      </c>
      <c r="GIO66" s="1678">
        <f t="shared" ref="GIO66" si="18866">(GIO59-GIO61)*$C$64*$C$66</f>
        <v>0</v>
      </c>
      <c r="GIQ66" s="1678">
        <f t="shared" ref="GIQ66" si="18867">(GIQ59-GIQ61)*$C$64*$C$66</f>
        <v>0</v>
      </c>
      <c r="GIS66" s="1678">
        <f t="shared" ref="GIS66" si="18868">(GIS59-GIS61)*$C$64*$C$66</f>
        <v>0</v>
      </c>
      <c r="GIU66" s="1678">
        <f t="shared" ref="GIU66" si="18869">(GIU59-GIU61)*$C$64*$C$66</f>
        <v>0</v>
      </c>
      <c r="GIW66" s="1678">
        <f t="shared" ref="GIW66" si="18870">(GIW59-GIW61)*$C$64*$C$66</f>
        <v>0</v>
      </c>
      <c r="GIY66" s="1678">
        <f t="shared" ref="GIY66" si="18871">(GIY59-GIY61)*$C$64*$C$66</f>
        <v>0</v>
      </c>
      <c r="GJA66" s="1678">
        <f t="shared" ref="GJA66" si="18872">(GJA59-GJA61)*$C$64*$C$66</f>
        <v>0</v>
      </c>
      <c r="GJC66" s="1678">
        <f t="shared" ref="GJC66" si="18873">(GJC59-GJC61)*$C$64*$C$66</f>
        <v>0</v>
      </c>
      <c r="GJE66" s="1678">
        <f t="shared" ref="GJE66" si="18874">(GJE59-GJE61)*$C$64*$C$66</f>
        <v>0</v>
      </c>
      <c r="GJG66" s="1678">
        <f t="shared" ref="GJG66" si="18875">(GJG59-GJG61)*$C$64*$C$66</f>
        <v>0</v>
      </c>
      <c r="GJI66" s="1678">
        <f t="shared" ref="GJI66" si="18876">(GJI59-GJI61)*$C$64*$C$66</f>
        <v>0</v>
      </c>
      <c r="GJK66" s="1678">
        <f t="shared" ref="GJK66" si="18877">(GJK59-GJK61)*$C$64*$C$66</f>
        <v>0</v>
      </c>
      <c r="GJM66" s="1678">
        <f t="shared" ref="GJM66" si="18878">(GJM59-GJM61)*$C$64*$C$66</f>
        <v>0</v>
      </c>
      <c r="GJO66" s="1678">
        <f t="shared" ref="GJO66" si="18879">(GJO59-GJO61)*$C$64*$C$66</f>
        <v>0</v>
      </c>
      <c r="GJQ66" s="1678">
        <f t="shared" ref="GJQ66" si="18880">(GJQ59-GJQ61)*$C$64*$C$66</f>
        <v>0</v>
      </c>
      <c r="GJS66" s="1678">
        <f t="shared" ref="GJS66" si="18881">(GJS59-GJS61)*$C$64*$C$66</f>
        <v>0</v>
      </c>
      <c r="GJU66" s="1678">
        <f t="shared" ref="GJU66" si="18882">(GJU59-GJU61)*$C$64*$C$66</f>
        <v>0</v>
      </c>
      <c r="GJW66" s="1678">
        <f t="shared" ref="GJW66" si="18883">(GJW59-GJW61)*$C$64*$C$66</f>
        <v>0</v>
      </c>
      <c r="GJY66" s="1678">
        <f t="shared" ref="GJY66" si="18884">(GJY59-GJY61)*$C$64*$C$66</f>
        <v>0</v>
      </c>
      <c r="GKA66" s="1678">
        <f t="shared" ref="GKA66" si="18885">(GKA59-GKA61)*$C$64*$C$66</f>
        <v>0</v>
      </c>
      <c r="GKC66" s="1678">
        <f t="shared" ref="GKC66" si="18886">(GKC59-GKC61)*$C$64*$C$66</f>
        <v>0</v>
      </c>
      <c r="GKE66" s="1678">
        <f t="shared" ref="GKE66" si="18887">(GKE59-GKE61)*$C$64*$C$66</f>
        <v>0</v>
      </c>
      <c r="GKG66" s="1678">
        <f t="shared" ref="GKG66" si="18888">(GKG59-GKG61)*$C$64*$C$66</f>
        <v>0</v>
      </c>
      <c r="GKI66" s="1678">
        <f t="shared" ref="GKI66" si="18889">(GKI59-GKI61)*$C$64*$C$66</f>
        <v>0</v>
      </c>
      <c r="GKK66" s="1678">
        <f t="shared" ref="GKK66" si="18890">(GKK59-GKK61)*$C$64*$C$66</f>
        <v>0</v>
      </c>
      <c r="GKM66" s="1678">
        <f t="shared" ref="GKM66" si="18891">(GKM59-GKM61)*$C$64*$C$66</f>
        <v>0</v>
      </c>
      <c r="GKO66" s="1678">
        <f t="shared" ref="GKO66" si="18892">(GKO59-GKO61)*$C$64*$C$66</f>
        <v>0</v>
      </c>
      <c r="GKQ66" s="1678">
        <f t="shared" ref="GKQ66" si="18893">(GKQ59-GKQ61)*$C$64*$C$66</f>
        <v>0</v>
      </c>
      <c r="GKS66" s="1678">
        <f t="shared" ref="GKS66" si="18894">(GKS59-GKS61)*$C$64*$C$66</f>
        <v>0</v>
      </c>
      <c r="GKU66" s="1678">
        <f t="shared" ref="GKU66" si="18895">(GKU59-GKU61)*$C$64*$C$66</f>
        <v>0</v>
      </c>
      <c r="GKW66" s="1678">
        <f t="shared" ref="GKW66" si="18896">(GKW59-GKW61)*$C$64*$C$66</f>
        <v>0</v>
      </c>
      <c r="GKY66" s="1678">
        <f t="shared" ref="GKY66" si="18897">(GKY59-GKY61)*$C$64*$C$66</f>
        <v>0</v>
      </c>
      <c r="GLA66" s="1678">
        <f t="shared" ref="GLA66" si="18898">(GLA59-GLA61)*$C$64*$C$66</f>
        <v>0</v>
      </c>
      <c r="GLC66" s="1678">
        <f t="shared" ref="GLC66" si="18899">(GLC59-GLC61)*$C$64*$C$66</f>
        <v>0</v>
      </c>
      <c r="GLE66" s="1678">
        <f t="shared" ref="GLE66" si="18900">(GLE59-GLE61)*$C$64*$C$66</f>
        <v>0</v>
      </c>
      <c r="GLG66" s="1678">
        <f t="shared" ref="GLG66" si="18901">(GLG59-GLG61)*$C$64*$C$66</f>
        <v>0</v>
      </c>
      <c r="GLI66" s="1678">
        <f t="shared" ref="GLI66" si="18902">(GLI59-GLI61)*$C$64*$C$66</f>
        <v>0</v>
      </c>
      <c r="GLK66" s="1678">
        <f t="shared" ref="GLK66" si="18903">(GLK59-GLK61)*$C$64*$C$66</f>
        <v>0</v>
      </c>
      <c r="GLM66" s="1678">
        <f t="shared" ref="GLM66" si="18904">(GLM59-GLM61)*$C$64*$C$66</f>
        <v>0</v>
      </c>
      <c r="GLO66" s="1678">
        <f t="shared" ref="GLO66" si="18905">(GLO59-GLO61)*$C$64*$C$66</f>
        <v>0</v>
      </c>
      <c r="GLQ66" s="1678">
        <f t="shared" ref="GLQ66" si="18906">(GLQ59-GLQ61)*$C$64*$C$66</f>
        <v>0</v>
      </c>
      <c r="GLS66" s="1678">
        <f t="shared" ref="GLS66" si="18907">(GLS59-GLS61)*$C$64*$C$66</f>
        <v>0</v>
      </c>
      <c r="GLU66" s="1678">
        <f t="shared" ref="GLU66" si="18908">(GLU59-GLU61)*$C$64*$C$66</f>
        <v>0</v>
      </c>
      <c r="GLW66" s="1678">
        <f t="shared" ref="GLW66" si="18909">(GLW59-GLW61)*$C$64*$C$66</f>
        <v>0</v>
      </c>
      <c r="GLY66" s="1678">
        <f t="shared" ref="GLY66" si="18910">(GLY59-GLY61)*$C$64*$C$66</f>
        <v>0</v>
      </c>
      <c r="GMA66" s="1678">
        <f t="shared" ref="GMA66" si="18911">(GMA59-GMA61)*$C$64*$C$66</f>
        <v>0</v>
      </c>
      <c r="GMC66" s="1678">
        <f t="shared" ref="GMC66" si="18912">(GMC59-GMC61)*$C$64*$C$66</f>
        <v>0</v>
      </c>
      <c r="GME66" s="1678">
        <f t="shared" ref="GME66" si="18913">(GME59-GME61)*$C$64*$C$66</f>
        <v>0</v>
      </c>
      <c r="GMG66" s="1678">
        <f t="shared" ref="GMG66" si="18914">(GMG59-GMG61)*$C$64*$C$66</f>
        <v>0</v>
      </c>
      <c r="GMI66" s="1678">
        <f t="shared" ref="GMI66" si="18915">(GMI59-GMI61)*$C$64*$C$66</f>
        <v>0</v>
      </c>
      <c r="GMK66" s="1678">
        <f t="shared" ref="GMK66" si="18916">(GMK59-GMK61)*$C$64*$C$66</f>
        <v>0</v>
      </c>
      <c r="GMM66" s="1678">
        <f t="shared" ref="GMM66" si="18917">(GMM59-GMM61)*$C$64*$C$66</f>
        <v>0</v>
      </c>
      <c r="GMO66" s="1678">
        <f t="shared" ref="GMO66" si="18918">(GMO59-GMO61)*$C$64*$C$66</f>
        <v>0</v>
      </c>
      <c r="GMQ66" s="1678">
        <f t="shared" ref="GMQ66" si="18919">(GMQ59-GMQ61)*$C$64*$C$66</f>
        <v>0</v>
      </c>
      <c r="GMS66" s="1678">
        <f t="shared" ref="GMS66" si="18920">(GMS59-GMS61)*$C$64*$C$66</f>
        <v>0</v>
      </c>
      <c r="GMU66" s="1678">
        <f t="shared" ref="GMU66" si="18921">(GMU59-GMU61)*$C$64*$C$66</f>
        <v>0</v>
      </c>
      <c r="GMW66" s="1678">
        <f t="shared" ref="GMW66" si="18922">(GMW59-GMW61)*$C$64*$C$66</f>
        <v>0</v>
      </c>
      <c r="GMY66" s="1678">
        <f t="shared" ref="GMY66" si="18923">(GMY59-GMY61)*$C$64*$C$66</f>
        <v>0</v>
      </c>
      <c r="GNA66" s="1678">
        <f t="shared" ref="GNA66" si="18924">(GNA59-GNA61)*$C$64*$C$66</f>
        <v>0</v>
      </c>
      <c r="GNC66" s="1678">
        <f t="shared" ref="GNC66" si="18925">(GNC59-GNC61)*$C$64*$C$66</f>
        <v>0</v>
      </c>
      <c r="GNE66" s="1678">
        <f t="shared" ref="GNE66" si="18926">(GNE59-GNE61)*$C$64*$C$66</f>
        <v>0</v>
      </c>
      <c r="GNG66" s="1678">
        <f t="shared" ref="GNG66" si="18927">(GNG59-GNG61)*$C$64*$C$66</f>
        <v>0</v>
      </c>
      <c r="GNI66" s="1678">
        <f t="shared" ref="GNI66" si="18928">(GNI59-GNI61)*$C$64*$C$66</f>
        <v>0</v>
      </c>
      <c r="GNK66" s="1678">
        <f t="shared" ref="GNK66" si="18929">(GNK59-GNK61)*$C$64*$C$66</f>
        <v>0</v>
      </c>
      <c r="GNM66" s="1678">
        <f t="shared" ref="GNM66" si="18930">(GNM59-GNM61)*$C$64*$C$66</f>
        <v>0</v>
      </c>
      <c r="GNO66" s="1678">
        <f t="shared" ref="GNO66" si="18931">(GNO59-GNO61)*$C$64*$C$66</f>
        <v>0</v>
      </c>
      <c r="GNQ66" s="1678">
        <f t="shared" ref="GNQ66" si="18932">(GNQ59-GNQ61)*$C$64*$C$66</f>
        <v>0</v>
      </c>
      <c r="GNS66" s="1678">
        <f t="shared" ref="GNS66" si="18933">(GNS59-GNS61)*$C$64*$C$66</f>
        <v>0</v>
      </c>
      <c r="GNU66" s="1678">
        <f t="shared" ref="GNU66" si="18934">(GNU59-GNU61)*$C$64*$C$66</f>
        <v>0</v>
      </c>
      <c r="GNW66" s="1678">
        <f t="shared" ref="GNW66" si="18935">(GNW59-GNW61)*$C$64*$C$66</f>
        <v>0</v>
      </c>
      <c r="GNY66" s="1678">
        <f t="shared" ref="GNY66" si="18936">(GNY59-GNY61)*$C$64*$C$66</f>
        <v>0</v>
      </c>
      <c r="GOA66" s="1678">
        <f t="shared" ref="GOA66" si="18937">(GOA59-GOA61)*$C$64*$C$66</f>
        <v>0</v>
      </c>
      <c r="GOC66" s="1678">
        <f t="shared" ref="GOC66" si="18938">(GOC59-GOC61)*$C$64*$C$66</f>
        <v>0</v>
      </c>
      <c r="GOE66" s="1678">
        <f t="shared" ref="GOE66" si="18939">(GOE59-GOE61)*$C$64*$C$66</f>
        <v>0</v>
      </c>
      <c r="GOG66" s="1678">
        <f t="shared" ref="GOG66" si="18940">(GOG59-GOG61)*$C$64*$C$66</f>
        <v>0</v>
      </c>
      <c r="GOI66" s="1678">
        <f t="shared" ref="GOI66" si="18941">(GOI59-GOI61)*$C$64*$C$66</f>
        <v>0</v>
      </c>
      <c r="GOK66" s="1678">
        <f t="shared" ref="GOK66" si="18942">(GOK59-GOK61)*$C$64*$C$66</f>
        <v>0</v>
      </c>
      <c r="GOM66" s="1678">
        <f t="shared" ref="GOM66" si="18943">(GOM59-GOM61)*$C$64*$C$66</f>
        <v>0</v>
      </c>
      <c r="GOO66" s="1678">
        <f t="shared" ref="GOO66" si="18944">(GOO59-GOO61)*$C$64*$C$66</f>
        <v>0</v>
      </c>
      <c r="GOQ66" s="1678">
        <f t="shared" ref="GOQ66" si="18945">(GOQ59-GOQ61)*$C$64*$C$66</f>
        <v>0</v>
      </c>
      <c r="GOS66" s="1678">
        <f t="shared" ref="GOS66" si="18946">(GOS59-GOS61)*$C$64*$C$66</f>
        <v>0</v>
      </c>
      <c r="GOU66" s="1678">
        <f t="shared" ref="GOU66" si="18947">(GOU59-GOU61)*$C$64*$C$66</f>
        <v>0</v>
      </c>
      <c r="GOW66" s="1678">
        <f t="shared" ref="GOW66" si="18948">(GOW59-GOW61)*$C$64*$C$66</f>
        <v>0</v>
      </c>
      <c r="GOY66" s="1678">
        <f t="shared" ref="GOY66" si="18949">(GOY59-GOY61)*$C$64*$C$66</f>
        <v>0</v>
      </c>
      <c r="GPA66" s="1678">
        <f t="shared" ref="GPA66" si="18950">(GPA59-GPA61)*$C$64*$C$66</f>
        <v>0</v>
      </c>
      <c r="GPC66" s="1678">
        <f t="shared" ref="GPC66" si="18951">(GPC59-GPC61)*$C$64*$C$66</f>
        <v>0</v>
      </c>
      <c r="GPE66" s="1678">
        <f t="shared" ref="GPE66" si="18952">(GPE59-GPE61)*$C$64*$C$66</f>
        <v>0</v>
      </c>
      <c r="GPG66" s="1678">
        <f t="shared" ref="GPG66" si="18953">(GPG59-GPG61)*$C$64*$C$66</f>
        <v>0</v>
      </c>
      <c r="GPI66" s="1678">
        <f t="shared" ref="GPI66" si="18954">(GPI59-GPI61)*$C$64*$C$66</f>
        <v>0</v>
      </c>
      <c r="GPK66" s="1678">
        <f t="shared" ref="GPK66" si="18955">(GPK59-GPK61)*$C$64*$C$66</f>
        <v>0</v>
      </c>
      <c r="GPM66" s="1678">
        <f t="shared" ref="GPM66" si="18956">(GPM59-GPM61)*$C$64*$C$66</f>
        <v>0</v>
      </c>
      <c r="GPO66" s="1678">
        <f t="shared" ref="GPO66" si="18957">(GPO59-GPO61)*$C$64*$C$66</f>
        <v>0</v>
      </c>
      <c r="GPQ66" s="1678">
        <f t="shared" ref="GPQ66" si="18958">(GPQ59-GPQ61)*$C$64*$C$66</f>
        <v>0</v>
      </c>
      <c r="GPS66" s="1678">
        <f t="shared" ref="GPS66" si="18959">(GPS59-GPS61)*$C$64*$C$66</f>
        <v>0</v>
      </c>
      <c r="GPU66" s="1678">
        <f t="shared" ref="GPU66" si="18960">(GPU59-GPU61)*$C$64*$C$66</f>
        <v>0</v>
      </c>
      <c r="GPW66" s="1678">
        <f t="shared" ref="GPW66" si="18961">(GPW59-GPW61)*$C$64*$C$66</f>
        <v>0</v>
      </c>
      <c r="GPY66" s="1678">
        <f t="shared" ref="GPY66" si="18962">(GPY59-GPY61)*$C$64*$C$66</f>
        <v>0</v>
      </c>
      <c r="GQA66" s="1678">
        <f t="shared" ref="GQA66" si="18963">(GQA59-GQA61)*$C$64*$C$66</f>
        <v>0</v>
      </c>
      <c r="GQC66" s="1678">
        <f t="shared" ref="GQC66" si="18964">(GQC59-GQC61)*$C$64*$C$66</f>
        <v>0</v>
      </c>
      <c r="GQE66" s="1678">
        <f t="shared" ref="GQE66" si="18965">(GQE59-GQE61)*$C$64*$C$66</f>
        <v>0</v>
      </c>
      <c r="GQG66" s="1678">
        <f t="shared" ref="GQG66" si="18966">(GQG59-GQG61)*$C$64*$C$66</f>
        <v>0</v>
      </c>
      <c r="GQI66" s="1678">
        <f t="shared" ref="GQI66" si="18967">(GQI59-GQI61)*$C$64*$C$66</f>
        <v>0</v>
      </c>
      <c r="GQK66" s="1678">
        <f t="shared" ref="GQK66" si="18968">(GQK59-GQK61)*$C$64*$C$66</f>
        <v>0</v>
      </c>
      <c r="GQM66" s="1678">
        <f t="shared" ref="GQM66" si="18969">(GQM59-GQM61)*$C$64*$C$66</f>
        <v>0</v>
      </c>
      <c r="GQO66" s="1678">
        <f t="shared" ref="GQO66" si="18970">(GQO59-GQO61)*$C$64*$C$66</f>
        <v>0</v>
      </c>
      <c r="GQQ66" s="1678">
        <f t="shared" ref="GQQ66" si="18971">(GQQ59-GQQ61)*$C$64*$C$66</f>
        <v>0</v>
      </c>
      <c r="GQS66" s="1678">
        <f t="shared" ref="GQS66" si="18972">(GQS59-GQS61)*$C$64*$C$66</f>
        <v>0</v>
      </c>
      <c r="GQU66" s="1678">
        <f t="shared" ref="GQU66" si="18973">(GQU59-GQU61)*$C$64*$C$66</f>
        <v>0</v>
      </c>
      <c r="GQW66" s="1678">
        <f t="shared" ref="GQW66" si="18974">(GQW59-GQW61)*$C$64*$C$66</f>
        <v>0</v>
      </c>
      <c r="GQY66" s="1678">
        <f t="shared" ref="GQY66" si="18975">(GQY59-GQY61)*$C$64*$C$66</f>
        <v>0</v>
      </c>
      <c r="GRA66" s="1678">
        <f t="shared" ref="GRA66" si="18976">(GRA59-GRA61)*$C$64*$C$66</f>
        <v>0</v>
      </c>
      <c r="GRC66" s="1678">
        <f t="shared" ref="GRC66" si="18977">(GRC59-GRC61)*$C$64*$C$66</f>
        <v>0</v>
      </c>
      <c r="GRE66" s="1678">
        <f t="shared" ref="GRE66" si="18978">(GRE59-GRE61)*$C$64*$C$66</f>
        <v>0</v>
      </c>
      <c r="GRG66" s="1678">
        <f t="shared" ref="GRG66" si="18979">(GRG59-GRG61)*$C$64*$C$66</f>
        <v>0</v>
      </c>
      <c r="GRI66" s="1678">
        <f t="shared" ref="GRI66" si="18980">(GRI59-GRI61)*$C$64*$C$66</f>
        <v>0</v>
      </c>
      <c r="GRK66" s="1678">
        <f t="shared" ref="GRK66" si="18981">(GRK59-GRK61)*$C$64*$C$66</f>
        <v>0</v>
      </c>
      <c r="GRM66" s="1678">
        <f t="shared" ref="GRM66" si="18982">(GRM59-GRM61)*$C$64*$C$66</f>
        <v>0</v>
      </c>
      <c r="GRO66" s="1678">
        <f t="shared" ref="GRO66" si="18983">(GRO59-GRO61)*$C$64*$C$66</f>
        <v>0</v>
      </c>
      <c r="GRQ66" s="1678">
        <f t="shared" ref="GRQ66" si="18984">(GRQ59-GRQ61)*$C$64*$C$66</f>
        <v>0</v>
      </c>
      <c r="GRS66" s="1678">
        <f t="shared" ref="GRS66" si="18985">(GRS59-GRS61)*$C$64*$C$66</f>
        <v>0</v>
      </c>
      <c r="GRU66" s="1678">
        <f t="shared" ref="GRU66" si="18986">(GRU59-GRU61)*$C$64*$C$66</f>
        <v>0</v>
      </c>
      <c r="GRW66" s="1678">
        <f t="shared" ref="GRW66" si="18987">(GRW59-GRW61)*$C$64*$C$66</f>
        <v>0</v>
      </c>
      <c r="GRY66" s="1678">
        <f t="shared" ref="GRY66" si="18988">(GRY59-GRY61)*$C$64*$C$66</f>
        <v>0</v>
      </c>
      <c r="GSA66" s="1678">
        <f t="shared" ref="GSA66" si="18989">(GSA59-GSA61)*$C$64*$C$66</f>
        <v>0</v>
      </c>
      <c r="GSC66" s="1678">
        <f t="shared" ref="GSC66" si="18990">(GSC59-GSC61)*$C$64*$C$66</f>
        <v>0</v>
      </c>
      <c r="GSE66" s="1678">
        <f t="shared" ref="GSE66" si="18991">(GSE59-GSE61)*$C$64*$C$66</f>
        <v>0</v>
      </c>
      <c r="GSG66" s="1678">
        <f t="shared" ref="GSG66" si="18992">(GSG59-GSG61)*$C$64*$C$66</f>
        <v>0</v>
      </c>
      <c r="GSI66" s="1678">
        <f t="shared" ref="GSI66" si="18993">(GSI59-GSI61)*$C$64*$C$66</f>
        <v>0</v>
      </c>
      <c r="GSK66" s="1678">
        <f t="shared" ref="GSK66" si="18994">(GSK59-GSK61)*$C$64*$C$66</f>
        <v>0</v>
      </c>
      <c r="GSM66" s="1678">
        <f t="shared" ref="GSM66" si="18995">(GSM59-GSM61)*$C$64*$C$66</f>
        <v>0</v>
      </c>
      <c r="GSO66" s="1678">
        <f t="shared" ref="GSO66" si="18996">(GSO59-GSO61)*$C$64*$C$66</f>
        <v>0</v>
      </c>
      <c r="GSQ66" s="1678">
        <f t="shared" ref="GSQ66" si="18997">(GSQ59-GSQ61)*$C$64*$C$66</f>
        <v>0</v>
      </c>
      <c r="GSS66" s="1678">
        <f t="shared" ref="GSS66" si="18998">(GSS59-GSS61)*$C$64*$C$66</f>
        <v>0</v>
      </c>
      <c r="GSU66" s="1678">
        <f t="shared" ref="GSU66" si="18999">(GSU59-GSU61)*$C$64*$C$66</f>
        <v>0</v>
      </c>
      <c r="GSW66" s="1678">
        <f t="shared" ref="GSW66" si="19000">(GSW59-GSW61)*$C$64*$C$66</f>
        <v>0</v>
      </c>
      <c r="GSY66" s="1678">
        <f t="shared" ref="GSY66" si="19001">(GSY59-GSY61)*$C$64*$C$66</f>
        <v>0</v>
      </c>
      <c r="GTA66" s="1678">
        <f t="shared" ref="GTA66" si="19002">(GTA59-GTA61)*$C$64*$C$66</f>
        <v>0</v>
      </c>
      <c r="GTC66" s="1678">
        <f t="shared" ref="GTC66" si="19003">(GTC59-GTC61)*$C$64*$C$66</f>
        <v>0</v>
      </c>
      <c r="GTE66" s="1678">
        <f t="shared" ref="GTE66" si="19004">(GTE59-GTE61)*$C$64*$C$66</f>
        <v>0</v>
      </c>
      <c r="GTG66" s="1678">
        <f t="shared" ref="GTG66" si="19005">(GTG59-GTG61)*$C$64*$C$66</f>
        <v>0</v>
      </c>
      <c r="GTI66" s="1678">
        <f t="shared" ref="GTI66" si="19006">(GTI59-GTI61)*$C$64*$C$66</f>
        <v>0</v>
      </c>
      <c r="GTK66" s="1678">
        <f t="shared" ref="GTK66" si="19007">(GTK59-GTK61)*$C$64*$C$66</f>
        <v>0</v>
      </c>
      <c r="GTM66" s="1678">
        <f t="shared" ref="GTM66" si="19008">(GTM59-GTM61)*$C$64*$C$66</f>
        <v>0</v>
      </c>
      <c r="GTO66" s="1678">
        <f t="shared" ref="GTO66" si="19009">(GTO59-GTO61)*$C$64*$C$66</f>
        <v>0</v>
      </c>
      <c r="GTQ66" s="1678">
        <f t="shared" ref="GTQ66" si="19010">(GTQ59-GTQ61)*$C$64*$C$66</f>
        <v>0</v>
      </c>
      <c r="GTS66" s="1678">
        <f t="shared" ref="GTS66" si="19011">(GTS59-GTS61)*$C$64*$C$66</f>
        <v>0</v>
      </c>
      <c r="GTU66" s="1678">
        <f t="shared" ref="GTU66" si="19012">(GTU59-GTU61)*$C$64*$C$66</f>
        <v>0</v>
      </c>
      <c r="GTW66" s="1678">
        <f t="shared" ref="GTW66" si="19013">(GTW59-GTW61)*$C$64*$C$66</f>
        <v>0</v>
      </c>
      <c r="GTY66" s="1678">
        <f t="shared" ref="GTY66" si="19014">(GTY59-GTY61)*$C$64*$C$66</f>
        <v>0</v>
      </c>
      <c r="GUA66" s="1678">
        <f t="shared" ref="GUA66" si="19015">(GUA59-GUA61)*$C$64*$C$66</f>
        <v>0</v>
      </c>
      <c r="GUC66" s="1678">
        <f t="shared" ref="GUC66" si="19016">(GUC59-GUC61)*$C$64*$C$66</f>
        <v>0</v>
      </c>
      <c r="GUE66" s="1678">
        <f t="shared" ref="GUE66" si="19017">(GUE59-GUE61)*$C$64*$C$66</f>
        <v>0</v>
      </c>
      <c r="GUG66" s="1678">
        <f t="shared" ref="GUG66" si="19018">(GUG59-GUG61)*$C$64*$C$66</f>
        <v>0</v>
      </c>
      <c r="GUI66" s="1678">
        <f t="shared" ref="GUI66" si="19019">(GUI59-GUI61)*$C$64*$C$66</f>
        <v>0</v>
      </c>
      <c r="GUK66" s="1678">
        <f t="shared" ref="GUK66" si="19020">(GUK59-GUK61)*$C$64*$C$66</f>
        <v>0</v>
      </c>
      <c r="GUM66" s="1678">
        <f t="shared" ref="GUM66" si="19021">(GUM59-GUM61)*$C$64*$C$66</f>
        <v>0</v>
      </c>
      <c r="GUO66" s="1678">
        <f t="shared" ref="GUO66" si="19022">(GUO59-GUO61)*$C$64*$C$66</f>
        <v>0</v>
      </c>
      <c r="GUQ66" s="1678">
        <f t="shared" ref="GUQ66" si="19023">(GUQ59-GUQ61)*$C$64*$C$66</f>
        <v>0</v>
      </c>
      <c r="GUS66" s="1678">
        <f t="shared" ref="GUS66" si="19024">(GUS59-GUS61)*$C$64*$C$66</f>
        <v>0</v>
      </c>
      <c r="GUU66" s="1678">
        <f t="shared" ref="GUU66" si="19025">(GUU59-GUU61)*$C$64*$C$66</f>
        <v>0</v>
      </c>
      <c r="GUW66" s="1678">
        <f t="shared" ref="GUW66" si="19026">(GUW59-GUW61)*$C$64*$C$66</f>
        <v>0</v>
      </c>
      <c r="GUY66" s="1678">
        <f t="shared" ref="GUY66" si="19027">(GUY59-GUY61)*$C$64*$C$66</f>
        <v>0</v>
      </c>
      <c r="GVA66" s="1678">
        <f t="shared" ref="GVA66" si="19028">(GVA59-GVA61)*$C$64*$C$66</f>
        <v>0</v>
      </c>
      <c r="GVC66" s="1678">
        <f t="shared" ref="GVC66" si="19029">(GVC59-GVC61)*$C$64*$C$66</f>
        <v>0</v>
      </c>
      <c r="GVE66" s="1678">
        <f t="shared" ref="GVE66" si="19030">(GVE59-GVE61)*$C$64*$C$66</f>
        <v>0</v>
      </c>
      <c r="GVG66" s="1678">
        <f t="shared" ref="GVG66" si="19031">(GVG59-GVG61)*$C$64*$C$66</f>
        <v>0</v>
      </c>
      <c r="GVI66" s="1678">
        <f t="shared" ref="GVI66" si="19032">(GVI59-GVI61)*$C$64*$C$66</f>
        <v>0</v>
      </c>
      <c r="GVK66" s="1678">
        <f t="shared" ref="GVK66" si="19033">(GVK59-GVK61)*$C$64*$C$66</f>
        <v>0</v>
      </c>
      <c r="GVM66" s="1678">
        <f t="shared" ref="GVM66" si="19034">(GVM59-GVM61)*$C$64*$C$66</f>
        <v>0</v>
      </c>
      <c r="GVO66" s="1678">
        <f t="shared" ref="GVO66" si="19035">(GVO59-GVO61)*$C$64*$C$66</f>
        <v>0</v>
      </c>
      <c r="GVQ66" s="1678">
        <f t="shared" ref="GVQ66" si="19036">(GVQ59-GVQ61)*$C$64*$C$66</f>
        <v>0</v>
      </c>
      <c r="GVS66" s="1678">
        <f t="shared" ref="GVS66" si="19037">(GVS59-GVS61)*$C$64*$C$66</f>
        <v>0</v>
      </c>
      <c r="GVU66" s="1678">
        <f t="shared" ref="GVU66" si="19038">(GVU59-GVU61)*$C$64*$C$66</f>
        <v>0</v>
      </c>
      <c r="GVW66" s="1678">
        <f t="shared" ref="GVW66" si="19039">(GVW59-GVW61)*$C$64*$C$66</f>
        <v>0</v>
      </c>
      <c r="GVY66" s="1678">
        <f t="shared" ref="GVY66" si="19040">(GVY59-GVY61)*$C$64*$C$66</f>
        <v>0</v>
      </c>
      <c r="GWA66" s="1678">
        <f t="shared" ref="GWA66" si="19041">(GWA59-GWA61)*$C$64*$C$66</f>
        <v>0</v>
      </c>
      <c r="GWC66" s="1678">
        <f t="shared" ref="GWC66" si="19042">(GWC59-GWC61)*$C$64*$C$66</f>
        <v>0</v>
      </c>
      <c r="GWE66" s="1678">
        <f t="shared" ref="GWE66" si="19043">(GWE59-GWE61)*$C$64*$C$66</f>
        <v>0</v>
      </c>
      <c r="GWG66" s="1678">
        <f t="shared" ref="GWG66" si="19044">(GWG59-GWG61)*$C$64*$C$66</f>
        <v>0</v>
      </c>
      <c r="GWI66" s="1678">
        <f t="shared" ref="GWI66" si="19045">(GWI59-GWI61)*$C$64*$C$66</f>
        <v>0</v>
      </c>
      <c r="GWK66" s="1678">
        <f t="shared" ref="GWK66" si="19046">(GWK59-GWK61)*$C$64*$C$66</f>
        <v>0</v>
      </c>
      <c r="GWM66" s="1678">
        <f t="shared" ref="GWM66" si="19047">(GWM59-GWM61)*$C$64*$C$66</f>
        <v>0</v>
      </c>
      <c r="GWO66" s="1678">
        <f t="shared" ref="GWO66" si="19048">(GWO59-GWO61)*$C$64*$C$66</f>
        <v>0</v>
      </c>
      <c r="GWQ66" s="1678">
        <f t="shared" ref="GWQ66" si="19049">(GWQ59-GWQ61)*$C$64*$C$66</f>
        <v>0</v>
      </c>
      <c r="GWS66" s="1678">
        <f t="shared" ref="GWS66" si="19050">(GWS59-GWS61)*$C$64*$C$66</f>
        <v>0</v>
      </c>
      <c r="GWU66" s="1678">
        <f t="shared" ref="GWU66" si="19051">(GWU59-GWU61)*$C$64*$C$66</f>
        <v>0</v>
      </c>
      <c r="GWW66" s="1678">
        <f t="shared" ref="GWW66" si="19052">(GWW59-GWW61)*$C$64*$C$66</f>
        <v>0</v>
      </c>
      <c r="GWY66" s="1678">
        <f t="shared" ref="GWY66" si="19053">(GWY59-GWY61)*$C$64*$C$66</f>
        <v>0</v>
      </c>
      <c r="GXA66" s="1678">
        <f t="shared" ref="GXA66" si="19054">(GXA59-GXA61)*$C$64*$C$66</f>
        <v>0</v>
      </c>
      <c r="GXC66" s="1678">
        <f t="shared" ref="GXC66" si="19055">(GXC59-GXC61)*$C$64*$C$66</f>
        <v>0</v>
      </c>
      <c r="GXE66" s="1678">
        <f t="shared" ref="GXE66" si="19056">(GXE59-GXE61)*$C$64*$C$66</f>
        <v>0</v>
      </c>
      <c r="GXG66" s="1678">
        <f t="shared" ref="GXG66" si="19057">(GXG59-GXG61)*$C$64*$C$66</f>
        <v>0</v>
      </c>
      <c r="GXI66" s="1678">
        <f t="shared" ref="GXI66" si="19058">(GXI59-GXI61)*$C$64*$C$66</f>
        <v>0</v>
      </c>
      <c r="GXK66" s="1678">
        <f t="shared" ref="GXK66" si="19059">(GXK59-GXK61)*$C$64*$C$66</f>
        <v>0</v>
      </c>
      <c r="GXM66" s="1678">
        <f t="shared" ref="GXM66" si="19060">(GXM59-GXM61)*$C$64*$C$66</f>
        <v>0</v>
      </c>
      <c r="GXO66" s="1678">
        <f t="shared" ref="GXO66" si="19061">(GXO59-GXO61)*$C$64*$C$66</f>
        <v>0</v>
      </c>
      <c r="GXQ66" s="1678">
        <f t="shared" ref="GXQ66" si="19062">(GXQ59-GXQ61)*$C$64*$C$66</f>
        <v>0</v>
      </c>
      <c r="GXS66" s="1678">
        <f t="shared" ref="GXS66" si="19063">(GXS59-GXS61)*$C$64*$C$66</f>
        <v>0</v>
      </c>
      <c r="GXU66" s="1678">
        <f t="shared" ref="GXU66" si="19064">(GXU59-GXU61)*$C$64*$C$66</f>
        <v>0</v>
      </c>
      <c r="GXW66" s="1678">
        <f t="shared" ref="GXW66" si="19065">(GXW59-GXW61)*$C$64*$C$66</f>
        <v>0</v>
      </c>
      <c r="GXY66" s="1678">
        <f t="shared" ref="GXY66" si="19066">(GXY59-GXY61)*$C$64*$C$66</f>
        <v>0</v>
      </c>
      <c r="GYA66" s="1678">
        <f t="shared" ref="GYA66" si="19067">(GYA59-GYA61)*$C$64*$C$66</f>
        <v>0</v>
      </c>
      <c r="GYC66" s="1678">
        <f t="shared" ref="GYC66" si="19068">(GYC59-GYC61)*$C$64*$C$66</f>
        <v>0</v>
      </c>
      <c r="GYE66" s="1678">
        <f t="shared" ref="GYE66" si="19069">(GYE59-GYE61)*$C$64*$C$66</f>
        <v>0</v>
      </c>
      <c r="GYG66" s="1678">
        <f t="shared" ref="GYG66" si="19070">(GYG59-GYG61)*$C$64*$C$66</f>
        <v>0</v>
      </c>
      <c r="GYI66" s="1678">
        <f t="shared" ref="GYI66" si="19071">(GYI59-GYI61)*$C$64*$C$66</f>
        <v>0</v>
      </c>
      <c r="GYK66" s="1678">
        <f t="shared" ref="GYK66" si="19072">(GYK59-GYK61)*$C$64*$C$66</f>
        <v>0</v>
      </c>
      <c r="GYM66" s="1678">
        <f t="shared" ref="GYM66" si="19073">(GYM59-GYM61)*$C$64*$C$66</f>
        <v>0</v>
      </c>
      <c r="GYO66" s="1678">
        <f t="shared" ref="GYO66" si="19074">(GYO59-GYO61)*$C$64*$C$66</f>
        <v>0</v>
      </c>
      <c r="GYQ66" s="1678">
        <f t="shared" ref="GYQ66" si="19075">(GYQ59-GYQ61)*$C$64*$C$66</f>
        <v>0</v>
      </c>
      <c r="GYS66" s="1678">
        <f t="shared" ref="GYS66" si="19076">(GYS59-GYS61)*$C$64*$C$66</f>
        <v>0</v>
      </c>
      <c r="GYU66" s="1678">
        <f t="shared" ref="GYU66" si="19077">(GYU59-GYU61)*$C$64*$C$66</f>
        <v>0</v>
      </c>
      <c r="GYW66" s="1678">
        <f t="shared" ref="GYW66" si="19078">(GYW59-GYW61)*$C$64*$C$66</f>
        <v>0</v>
      </c>
      <c r="GYY66" s="1678">
        <f t="shared" ref="GYY66" si="19079">(GYY59-GYY61)*$C$64*$C$66</f>
        <v>0</v>
      </c>
      <c r="GZA66" s="1678">
        <f t="shared" ref="GZA66" si="19080">(GZA59-GZA61)*$C$64*$C$66</f>
        <v>0</v>
      </c>
      <c r="GZC66" s="1678">
        <f t="shared" ref="GZC66" si="19081">(GZC59-GZC61)*$C$64*$C$66</f>
        <v>0</v>
      </c>
      <c r="GZE66" s="1678">
        <f t="shared" ref="GZE66" si="19082">(GZE59-GZE61)*$C$64*$C$66</f>
        <v>0</v>
      </c>
      <c r="GZG66" s="1678">
        <f t="shared" ref="GZG66" si="19083">(GZG59-GZG61)*$C$64*$C$66</f>
        <v>0</v>
      </c>
      <c r="GZI66" s="1678">
        <f t="shared" ref="GZI66" si="19084">(GZI59-GZI61)*$C$64*$C$66</f>
        <v>0</v>
      </c>
      <c r="GZK66" s="1678">
        <f t="shared" ref="GZK66" si="19085">(GZK59-GZK61)*$C$64*$C$66</f>
        <v>0</v>
      </c>
      <c r="GZM66" s="1678">
        <f t="shared" ref="GZM66" si="19086">(GZM59-GZM61)*$C$64*$C$66</f>
        <v>0</v>
      </c>
      <c r="GZO66" s="1678">
        <f t="shared" ref="GZO66" si="19087">(GZO59-GZO61)*$C$64*$C$66</f>
        <v>0</v>
      </c>
      <c r="GZQ66" s="1678">
        <f t="shared" ref="GZQ66" si="19088">(GZQ59-GZQ61)*$C$64*$C$66</f>
        <v>0</v>
      </c>
      <c r="GZS66" s="1678">
        <f t="shared" ref="GZS66" si="19089">(GZS59-GZS61)*$C$64*$C$66</f>
        <v>0</v>
      </c>
      <c r="GZU66" s="1678">
        <f t="shared" ref="GZU66" si="19090">(GZU59-GZU61)*$C$64*$C$66</f>
        <v>0</v>
      </c>
      <c r="GZW66" s="1678">
        <f t="shared" ref="GZW66" si="19091">(GZW59-GZW61)*$C$64*$C$66</f>
        <v>0</v>
      </c>
      <c r="GZY66" s="1678">
        <f t="shared" ref="GZY66" si="19092">(GZY59-GZY61)*$C$64*$C$66</f>
        <v>0</v>
      </c>
      <c r="HAA66" s="1678">
        <f t="shared" ref="HAA66" si="19093">(HAA59-HAA61)*$C$64*$C$66</f>
        <v>0</v>
      </c>
      <c r="HAC66" s="1678">
        <f t="shared" ref="HAC66" si="19094">(HAC59-HAC61)*$C$64*$C$66</f>
        <v>0</v>
      </c>
      <c r="HAE66" s="1678">
        <f t="shared" ref="HAE66" si="19095">(HAE59-HAE61)*$C$64*$C$66</f>
        <v>0</v>
      </c>
      <c r="HAG66" s="1678">
        <f t="shared" ref="HAG66" si="19096">(HAG59-HAG61)*$C$64*$C$66</f>
        <v>0</v>
      </c>
      <c r="HAI66" s="1678">
        <f t="shared" ref="HAI66" si="19097">(HAI59-HAI61)*$C$64*$C$66</f>
        <v>0</v>
      </c>
      <c r="HAK66" s="1678">
        <f t="shared" ref="HAK66" si="19098">(HAK59-HAK61)*$C$64*$C$66</f>
        <v>0</v>
      </c>
      <c r="HAM66" s="1678">
        <f t="shared" ref="HAM66" si="19099">(HAM59-HAM61)*$C$64*$C$66</f>
        <v>0</v>
      </c>
      <c r="HAO66" s="1678">
        <f t="shared" ref="HAO66" si="19100">(HAO59-HAO61)*$C$64*$C$66</f>
        <v>0</v>
      </c>
      <c r="HAQ66" s="1678">
        <f t="shared" ref="HAQ66" si="19101">(HAQ59-HAQ61)*$C$64*$C$66</f>
        <v>0</v>
      </c>
      <c r="HAS66" s="1678">
        <f t="shared" ref="HAS66" si="19102">(HAS59-HAS61)*$C$64*$C$66</f>
        <v>0</v>
      </c>
      <c r="HAU66" s="1678">
        <f t="shared" ref="HAU66" si="19103">(HAU59-HAU61)*$C$64*$C$66</f>
        <v>0</v>
      </c>
      <c r="HAW66" s="1678">
        <f t="shared" ref="HAW66" si="19104">(HAW59-HAW61)*$C$64*$C$66</f>
        <v>0</v>
      </c>
      <c r="HAY66" s="1678">
        <f t="shared" ref="HAY66" si="19105">(HAY59-HAY61)*$C$64*$C$66</f>
        <v>0</v>
      </c>
      <c r="HBA66" s="1678">
        <f t="shared" ref="HBA66" si="19106">(HBA59-HBA61)*$C$64*$C$66</f>
        <v>0</v>
      </c>
      <c r="HBC66" s="1678">
        <f t="shared" ref="HBC66" si="19107">(HBC59-HBC61)*$C$64*$C$66</f>
        <v>0</v>
      </c>
      <c r="HBE66" s="1678">
        <f t="shared" ref="HBE66" si="19108">(HBE59-HBE61)*$C$64*$C$66</f>
        <v>0</v>
      </c>
      <c r="HBG66" s="1678">
        <f t="shared" ref="HBG66" si="19109">(HBG59-HBG61)*$C$64*$C$66</f>
        <v>0</v>
      </c>
      <c r="HBI66" s="1678">
        <f t="shared" ref="HBI66" si="19110">(HBI59-HBI61)*$C$64*$C$66</f>
        <v>0</v>
      </c>
      <c r="HBK66" s="1678">
        <f t="shared" ref="HBK66" si="19111">(HBK59-HBK61)*$C$64*$C$66</f>
        <v>0</v>
      </c>
      <c r="HBM66" s="1678">
        <f t="shared" ref="HBM66" si="19112">(HBM59-HBM61)*$C$64*$C$66</f>
        <v>0</v>
      </c>
      <c r="HBO66" s="1678">
        <f t="shared" ref="HBO66" si="19113">(HBO59-HBO61)*$C$64*$C$66</f>
        <v>0</v>
      </c>
      <c r="HBQ66" s="1678">
        <f t="shared" ref="HBQ66" si="19114">(HBQ59-HBQ61)*$C$64*$C$66</f>
        <v>0</v>
      </c>
      <c r="HBS66" s="1678">
        <f t="shared" ref="HBS66" si="19115">(HBS59-HBS61)*$C$64*$C$66</f>
        <v>0</v>
      </c>
      <c r="HBU66" s="1678">
        <f t="shared" ref="HBU66" si="19116">(HBU59-HBU61)*$C$64*$C$66</f>
        <v>0</v>
      </c>
      <c r="HBW66" s="1678">
        <f t="shared" ref="HBW66" si="19117">(HBW59-HBW61)*$C$64*$C$66</f>
        <v>0</v>
      </c>
      <c r="HBY66" s="1678">
        <f t="shared" ref="HBY66" si="19118">(HBY59-HBY61)*$C$64*$C$66</f>
        <v>0</v>
      </c>
      <c r="HCA66" s="1678">
        <f t="shared" ref="HCA66" si="19119">(HCA59-HCA61)*$C$64*$C$66</f>
        <v>0</v>
      </c>
      <c r="HCC66" s="1678">
        <f t="shared" ref="HCC66" si="19120">(HCC59-HCC61)*$C$64*$C$66</f>
        <v>0</v>
      </c>
      <c r="HCE66" s="1678">
        <f t="shared" ref="HCE66" si="19121">(HCE59-HCE61)*$C$64*$C$66</f>
        <v>0</v>
      </c>
      <c r="HCG66" s="1678">
        <f t="shared" ref="HCG66" si="19122">(HCG59-HCG61)*$C$64*$C$66</f>
        <v>0</v>
      </c>
      <c r="HCI66" s="1678">
        <f t="shared" ref="HCI66" si="19123">(HCI59-HCI61)*$C$64*$C$66</f>
        <v>0</v>
      </c>
      <c r="HCK66" s="1678">
        <f t="shared" ref="HCK66" si="19124">(HCK59-HCK61)*$C$64*$C$66</f>
        <v>0</v>
      </c>
      <c r="HCM66" s="1678">
        <f t="shared" ref="HCM66" si="19125">(HCM59-HCM61)*$C$64*$C$66</f>
        <v>0</v>
      </c>
      <c r="HCO66" s="1678">
        <f t="shared" ref="HCO66" si="19126">(HCO59-HCO61)*$C$64*$C$66</f>
        <v>0</v>
      </c>
      <c r="HCQ66" s="1678">
        <f t="shared" ref="HCQ66" si="19127">(HCQ59-HCQ61)*$C$64*$C$66</f>
        <v>0</v>
      </c>
      <c r="HCS66" s="1678">
        <f t="shared" ref="HCS66" si="19128">(HCS59-HCS61)*$C$64*$C$66</f>
        <v>0</v>
      </c>
      <c r="HCU66" s="1678">
        <f t="shared" ref="HCU66" si="19129">(HCU59-HCU61)*$C$64*$C$66</f>
        <v>0</v>
      </c>
      <c r="HCW66" s="1678">
        <f t="shared" ref="HCW66" si="19130">(HCW59-HCW61)*$C$64*$C$66</f>
        <v>0</v>
      </c>
      <c r="HCY66" s="1678">
        <f t="shared" ref="HCY66" si="19131">(HCY59-HCY61)*$C$64*$C$66</f>
        <v>0</v>
      </c>
      <c r="HDA66" s="1678">
        <f t="shared" ref="HDA66" si="19132">(HDA59-HDA61)*$C$64*$C$66</f>
        <v>0</v>
      </c>
      <c r="HDC66" s="1678">
        <f t="shared" ref="HDC66" si="19133">(HDC59-HDC61)*$C$64*$C$66</f>
        <v>0</v>
      </c>
      <c r="HDE66" s="1678">
        <f t="shared" ref="HDE66" si="19134">(HDE59-HDE61)*$C$64*$C$66</f>
        <v>0</v>
      </c>
      <c r="HDG66" s="1678">
        <f t="shared" ref="HDG66" si="19135">(HDG59-HDG61)*$C$64*$C$66</f>
        <v>0</v>
      </c>
      <c r="HDI66" s="1678">
        <f t="shared" ref="HDI66" si="19136">(HDI59-HDI61)*$C$64*$C$66</f>
        <v>0</v>
      </c>
      <c r="HDK66" s="1678">
        <f t="shared" ref="HDK66" si="19137">(HDK59-HDK61)*$C$64*$C$66</f>
        <v>0</v>
      </c>
      <c r="HDM66" s="1678">
        <f t="shared" ref="HDM66" si="19138">(HDM59-HDM61)*$C$64*$C$66</f>
        <v>0</v>
      </c>
      <c r="HDO66" s="1678">
        <f t="shared" ref="HDO66" si="19139">(HDO59-HDO61)*$C$64*$C$66</f>
        <v>0</v>
      </c>
      <c r="HDQ66" s="1678">
        <f t="shared" ref="HDQ66" si="19140">(HDQ59-HDQ61)*$C$64*$C$66</f>
        <v>0</v>
      </c>
      <c r="HDS66" s="1678">
        <f t="shared" ref="HDS66" si="19141">(HDS59-HDS61)*$C$64*$C$66</f>
        <v>0</v>
      </c>
      <c r="HDU66" s="1678">
        <f t="shared" ref="HDU66" si="19142">(HDU59-HDU61)*$C$64*$C$66</f>
        <v>0</v>
      </c>
      <c r="HDW66" s="1678">
        <f t="shared" ref="HDW66" si="19143">(HDW59-HDW61)*$C$64*$C$66</f>
        <v>0</v>
      </c>
      <c r="HDY66" s="1678">
        <f t="shared" ref="HDY66" si="19144">(HDY59-HDY61)*$C$64*$C$66</f>
        <v>0</v>
      </c>
      <c r="HEA66" s="1678">
        <f t="shared" ref="HEA66" si="19145">(HEA59-HEA61)*$C$64*$C$66</f>
        <v>0</v>
      </c>
      <c r="HEC66" s="1678">
        <f t="shared" ref="HEC66" si="19146">(HEC59-HEC61)*$C$64*$C$66</f>
        <v>0</v>
      </c>
      <c r="HEE66" s="1678">
        <f t="shared" ref="HEE66" si="19147">(HEE59-HEE61)*$C$64*$C$66</f>
        <v>0</v>
      </c>
      <c r="HEG66" s="1678">
        <f t="shared" ref="HEG66" si="19148">(HEG59-HEG61)*$C$64*$C$66</f>
        <v>0</v>
      </c>
      <c r="HEI66" s="1678">
        <f t="shared" ref="HEI66" si="19149">(HEI59-HEI61)*$C$64*$C$66</f>
        <v>0</v>
      </c>
      <c r="HEK66" s="1678">
        <f t="shared" ref="HEK66" si="19150">(HEK59-HEK61)*$C$64*$C$66</f>
        <v>0</v>
      </c>
      <c r="HEM66" s="1678">
        <f t="shared" ref="HEM66" si="19151">(HEM59-HEM61)*$C$64*$C$66</f>
        <v>0</v>
      </c>
      <c r="HEO66" s="1678">
        <f t="shared" ref="HEO66" si="19152">(HEO59-HEO61)*$C$64*$C$66</f>
        <v>0</v>
      </c>
      <c r="HEQ66" s="1678">
        <f t="shared" ref="HEQ66" si="19153">(HEQ59-HEQ61)*$C$64*$C$66</f>
        <v>0</v>
      </c>
      <c r="HES66" s="1678">
        <f t="shared" ref="HES66" si="19154">(HES59-HES61)*$C$64*$C$66</f>
        <v>0</v>
      </c>
      <c r="HEU66" s="1678">
        <f t="shared" ref="HEU66" si="19155">(HEU59-HEU61)*$C$64*$C$66</f>
        <v>0</v>
      </c>
      <c r="HEW66" s="1678">
        <f t="shared" ref="HEW66" si="19156">(HEW59-HEW61)*$C$64*$C$66</f>
        <v>0</v>
      </c>
      <c r="HEY66" s="1678">
        <f t="shared" ref="HEY66" si="19157">(HEY59-HEY61)*$C$64*$C$66</f>
        <v>0</v>
      </c>
      <c r="HFA66" s="1678">
        <f t="shared" ref="HFA66" si="19158">(HFA59-HFA61)*$C$64*$C$66</f>
        <v>0</v>
      </c>
      <c r="HFC66" s="1678">
        <f t="shared" ref="HFC66" si="19159">(HFC59-HFC61)*$C$64*$C$66</f>
        <v>0</v>
      </c>
      <c r="HFE66" s="1678">
        <f t="shared" ref="HFE66" si="19160">(HFE59-HFE61)*$C$64*$C$66</f>
        <v>0</v>
      </c>
      <c r="HFG66" s="1678">
        <f t="shared" ref="HFG66" si="19161">(HFG59-HFG61)*$C$64*$C$66</f>
        <v>0</v>
      </c>
      <c r="HFI66" s="1678">
        <f t="shared" ref="HFI66" si="19162">(HFI59-HFI61)*$C$64*$C$66</f>
        <v>0</v>
      </c>
      <c r="HFK66" s="1678">
        <f t="shared" ref="HFK66" si="19163">(HFK59-HFK61)*$C$64*$C$66</f>
        <v>0</v>
      </c>
      <c r="HFM66" s="1678">
        <f t="shared" ref="HFM66" si="19164">(HFM59-HFM61)*$C$64*$C$66</f>
        <v>0</v>
      </c>
      <c r="HFO66" s="1678">
        <f t="shared" ref="HFO66" si="19165">(HFO59-HFO61)*$C$64*$C$66</f>
        <v>0</v>
      </c>
      <c r="HFQ66" s="1678">
        <f t="shared" ref="HFQ66" si="19166">(HFQ59-HFQ61)*$C$64*$C$66</f>
        <v>0</v>
      </c>
      <c r="HFS66" s="1678">
        <f t="shared" ref="HFS66" si="19167">(HFS59-HFS61)*$C$64*$C$66</f>
        <v>0</v>
      </c>
      <c r="HFU66" s="1678">
        <f t="shared" ref="HFU66" si="19168">(HFU59-HFU61)*$C$64*$C$66</f>
        <v>0</v>
      </c>
      <c r="HFW66" s="1678">
        <f t="shared" ref="HFW66" si="19169">(HFW59-HFW61)*$C$64*$C$66</f>
        <v>0</v>
      </c>
      <c r="HFY66" s="1678">
        <f t="shared" ref="HFY66" si="19170">(HFY59-HFY61)*$C$64*$C$66</f>
        <v>0</v>
      </c>
      <c r="HGA66" s="1678">
        <f t="shared" ref="HGA66" si="19171">(HGA59-HGA61)*$C$64*$C$66</f>
        <v>0</v>
      </c>
      <c r="HGC66" s="1678">
        <f t="shared" ref="HGC66" si="19172">(HGC59-HGC61)*$C$64*$C$66</f>
        <v>0</v>
      </c>
      <c r="HGE66" s="1678">
        <f t="shared" ref="HGE66" si="19173">(HGE59-HGE61)*$C$64*$C$66</f>
        <v>0</v>
      </c>
      <c r="HGG66" s="1678">
        <f t="shared" ref="HGG66" si="19174">(HGG59-HGG61)*$C$64*$C$66</f>
        <v>0</v>
      </c>
      <c r="HGI66" s="1678">
        <f t="shared" ref="HGI66" si="19175">(HGI59-HGI61)*$C$64*$C$66</f>
        <v>0</v>
      </c>
      <c r="HGK66" s="1678">
        <f t="shared" ref="HGK66" si="19176">(HGK59-HGK61)*$C$64*$C$66</f>
        <v>0</v>
      </c>
      <c r="HGM66" s="1678">
        <f t="shared" ref="HGM66" si="19177">(HGM59-HGM61)*$C$64*$C$66</f>
        <v>0</v>
      </c>
      <c r="HGO66" s="1678">
        <f t="shared" ref="HGO66" si="19178">(HGO59-HGO61)*$C$64*$C$66</f>
        <v>0</v>
      </c>
      <c r="HGQ66" s="1678">
        <f t="shared" ref="HGQ66" si="19179">(HGQ59-HGQ61)*$C$64*$C$66</f>
        <v>0</v>
      </c>
      <c r="HGS66" s="1678">
        <f t="shared" ref="HGS66" si="19180">(HGS59-HGS61)*$C$64*$C$66</f>
        <v>0</v>
      </c>
      <c r="HGU66" s="1678">
        <f t="shared" ref="HGU66" si="19181">(HGU59-HGU61)*$C$64*$C$66</f>
        <v>0</v>
      </c>
      <c r="HGW66" s="1678">
        <f t="shared" ref="HGW66" si="19182">(HGW59-HGW61)*$C$64*$C$66</f>
        <v>0</v>
      </c>
      <c r="HGY66" s="1678">
        <f t="shared" ref="HGY66" si="19183">(HGY59-HGY61)*$C$64*$C$66</f>
        <v>0</v>
      </c>
      <c r="HHA66" s="1678">
        <f t="shared" ref="HHA66" si="19184">(HHA59-HHA61)*$C$64*$C$66</f>
        <v>0</v>
      </c>
      <c r="HHC66" s="1678">
        <f t="shared" ref="HHC66" si="19185">(HHC59-HHC61)*$C$64*$C$66</f>
        <v>0</v>
      </c>
      <c r="HHE66" s="1678">
        <f t="shared" ref="HHE66" si="19186">(HHE59-HHE61)*$C$64*$C$66</f>
        <v>0</v>
      </c>
      <c r="HHG66" s="1678">
        <f t="shared" ref="HHG66" si="19187">(HHG59-HHG61)*$C$64*$C$66</f>
        <v>0</v>
      </c>
      <c r="HHI66" s="1678">
        <f t="shared" ref="HHI66" si="19188">(HHI59-HHI61)*$C$64*$C$66</f>
        <v>0</v>
      </c>
      <c r="HHK66" s="1678">
        <f t="shared" ref="HHK66" si="19189">(HHK59-HHK61)*$C$64*$C$66</f>
        <v>0</v>
      </c>
      <c r="HHM66" s="1678">
        <f t="shared" ref="HHM66" si="19190">(HHM59-HHM61)*$C$64*$C$66</f>
        <v>0</v>
      </c>
      <c r="HHO66" s="1678">
        <f t="shared" ref="HHO66" si="19191">(HHO59-HHO61)*$C$64*$C$66</f>
        <v>0</v>
      </c>
      <c r="HHQ66" s="1678">
        <f t="shared" ref="HHQ66" si="19192">(HHQ59-HHQ61)*$C$64*$C$66</f>
        <v>0</v>
      </c>
      <c r="HHS66" s="1678">
        <f t="shared" ref="HHS66" si="19193">(HHS59-HHS61)*$C$64*$C$66</f>
        <v>0</v>
      </c>
      <c r="HHU66" s="1678">
        <f t="shared" ref="HHU66" si="19194">(HHU59-HHU61)*$C$64*$C$66</f>
        <v>0</v>
      </c>
      <c r="HHW66" s="1678">
        <f t="shared" ref="HHW66" si="19195">(HHW59-HHW61)*$C$64*$C$66</f>
        <v>0</v>
      </c>
      <c r="HHY66" s="1678">
        <f t="shared" ref="HHY66" si="19196">(HHY59-HHY61)*$C$64*$C$66</f>
        <v>0</v>
      </c>
      <c r="HIA66" s="1678">
        <f t="shared" ref="HIA66" si="19197">(HIA59-HIA61)*$C$64*$C$66</f>
        <v>0</v>
      </c>
      <c r="HIC66" s="1678">
        <f t="shared" ref="HIC66" si="19198">(HIC59-HIC61)*$C$64*$C$66</f>
        <v>0</v>
      </c>
      <c r="HIE66" s="1678">
        <f t="shared" ref="HIE66" si="19199">(HIE59-HIE61)*$C$64*$C$66</f>
        <v>0</v>
      </c>
      <c r="HIG66" s="1678">
        <f t="shared" ref="HIG66" si="19200">(HIG59-HIG61)*$C$64*$C$66</f>
        <v>0</v>
      </c>
      <c r="HII66" s="1678">
        <f t="shared" ref="HII66" si="19201">(HII59-HII61)*$C$64*$C$66</f>
        <v>0</v>
      </c>
      <c r="HIK66" s="1678">
        <f t="shared" ref="HIK66" si="19202">(HIK59-HIK61)*$C$64*$C$66</f>
        <v>0</v>
      </c>
      <c r="HIM66" s="1678">
        <f t="shared" ref="HIM66" si="19203">(HIM59-HIM61)*$C$64*$C$66</f>
        <v>0</v>
      </c>
      <c r="HIO66" s="1678">
        <f t="shared" ref="HIO66" si="19204">(HIO59-HIO61)*$C$64*$C$66</f>
        <v>0</v>
      </c>
      <c r="HIQ66" s="1678">
        <f t="shared" ref="HIQ66" si="19205">(HIQ59-HIQ61)*$C$64*$C$66</f>
        <v>0</v>
      </c>
      <c r="HIS66" s="1678">
        <f t="shared" ref="HIS66" si="19206">(HIS59-HIS61)*$C$64*$C$66</f>
        <v>0</v>
      </c>
      <c r="HIU66" s="1678">
        <f t="shared" ref="HIU66" si="19207">(HIU59-HIU61)*$C$64*$C$66</f>
        <v>0</v>
      </c>
      <c r="HIW66" s="1678">
        <f t="shared" ref="HIW66" si="19208">(HIW59-HIW61)*$C$64*$C$66</f>
        <v>0</v>
      </c>
      <c r="HIY66" s="1678">
        <f t="shared" ref="HIY66" si="19209">(HIY59-HIY61)*$C$64*$C$66</f>
        <v>0</v>
      </c>
      <c r="HJA66" s="1678">
        <f t="shared" ref="HJA66" si="19210">(HJA59-HJA61)*$C$64*$C$66</f>
        <v>0</v>
      </c>
      <c r="HJC66" s="1678">
        <f t="shared" ref="HJC66" si="19211">(HJC59-HJC61)*$C$64*$C$66</f>
        <v>0</v>
      </c>
      <c r="HJE66" s="1678">
        <f t="shared" ref="HJE66" si="19212">(HJE59-HJE61)*$C$64*$C$66</f>
        <v>0</v>
      </c>
      <c r="HJG66" s="1678">
        <f t="shared" ref="HJG66" si="19213">(HJG59-HJG61)*$C$64*$C$66</f>
        <v>0</v>
      </c>
      <c r="HJI66" s="1678">
        <f t="shared" ref="HJI66" si="19214">(HJI59-HJI61)*$C$64*$C$66</f>
        <v>0</v>
      </c>
      <c r="HJK66" s="1678">
        <f t="shared" ref="HJK66" si="19215">(HJK59-HJK61)*$C$64*$C$66</f>
        <v>0</v>
      </c>
      <c r="HJM66" s="1678">
        <f t="shared" ref="HJM66" si="19216">(HJM59-HJM61)*$C$64*$C$66</f>
        <v>0</v>
      </c>
      <c r="HJO66" s="1678">
        <f t="shared" ref="HJO66" si="19217">(HJO59-HJO61)*$C$64*$C$66</f>
        <v>0</v>
      </c>
      <c r="HJQ66" s="1678">
        <f t="shared" ref="HJQ66" si="19218">(HJQ59-HJQ61)*$C$64*$C$66</f>
        <v>0</v>
      </c>
      <c r="HJS66" s="1678">
        <f t="shared" ref="HJS66" si="19219">(HJS59-HJS61)*$C$64*$C$66</f>
        <v>0</v>
      </c>
      <c r="HJU66" s="1678">
        <f t="shared" ref="HJU66" si="19220">(HJU59-HJU61)*$C$64*$C$66</f>
        <v>0</v>
      </c>
      <c r="HJW66" s="1678">
        <f t="shared" ref="HJW66" si="19221">(HJW59-HJW61)*$C$64*$C$66</f>
        <v>0</v>
      </c>
      <c r="HJY66" s="1678">
        <f t="shared" ref="HJY66" si="19222">(HJY59-HJY61)*$C$64*$C$66</f>
        <v>0</v>
      </c>
      <c r="HKA66" s="1678">
        <f t="shared" ref="HKA66" si="19223">(HKA59-HKA61)*$C$64*$C$66</f>
        <v>0</v>
      </c>
      <c r="HKC66" s="1678">
        <f t="shared" ref="HKC66" si="19224">(HKC59-HKC61)*$C$64*$C$66</f>
        <v>0</v>
      </c>
      <c r="HKE66" s="1678">
        <f t="shared" ref="HKE66" si="19225">(HKE59-HKE61)*$C$64*$C$66</f>
        <v>0</v>
      </c>
      <c r="HKG66" s="1678">
        <f t="shared" ref="HKG66" si="19226">(HKG59-HKG61)*$C$64*$C$66</f>
        <v>0</v>
      </c>
      <c r="HKI66" s="1678">
        <f t="shared" ref="HKI66" si="19227">(HKI59-HKI61)*$C$64*$C$66</f>
        <v>0</v>
      </c>
      <c r="HKK66" s="1678">
        <f t="shared" ref="HKK66" si="19228">(HKK59-HKK61)*$C$64*$C$66</f>
        <v>0</v>
      </c>
      <c r="HKM66" s="1678">
        <f t="shared" ref="HKM66" si="19229">(HKM59-HKM61)*$C$64*$C$66</f>
        <v>0</v>
      </c>
      <c r="HKO66" s="1678">
        <f t="shared" ref="HKO66" si="19230">(HKO59-HKO61)*$C$64*$C$66</f>
        <v>0</v>
      </c>
      <c r="HKQ66" s="1678">
        <f t="shared" ref="HKQ66" si="19231">(HKQ59-HKQ61)*$C$64*$C$66</f>
        <v>0</v>
      </c>
      <c r="HKS66" s="1678">
        <f t="shared" ref="HKS66" si="19232">(HKS59-HKS61)*$C$64*$C$66</f>
        <v>0</v>
      </c>
      <c r="HKU66" s="1678">
        <f t="shared" ref="HKU66" si="19233">(HKU59-HKU61)*$C$64*$C$66</f>
        <v>0</v>
      </c>
      <c r="HKW66" s="1678">
        <f t="shared" ref="HKW66" si="19234">(HKW59-HKW61)*$C$64*$C$66</f>
        <v>0</v>
      </c>
      <c r="HKY66" s="1678">
        <f t="shared" ref="HKY66" si="19235">(HKY59-HKY61)*$C$64*$C$66</f>
        <v>0</v>
      </c>
      <c r="HLA66" s="1678">
        <f t="shared" ref="HLA66" si="19236">(HLA59-HLA61)*$C$64*$C$66</f>
        <v>0</v>
      </c>
      <c r="HLC66" s="1678">
        <f t="shared" ref="HLC66" si="19237">(HLC59-HLC61)*$C$64*$C$66</f>
        <v>0</v>
      </c>
      <c r="HLE66" s="1678">
        <f t="shared" ref="HLE66" si="19238">(HLE59-HLE61)*$C$64*$C$66</f>
        <v>0</v>
      </c>
      <c r="HLG66" s="1678">
        <f t="shared" ref="HLG66" si="19239">(HLG59-HLG61)*$C$64*$C$66</f>
        <v>0</v>
      </c>
      <c r="HLI66" s="1678">
        <f t="shared" ref="HLI66" si="19240">(HLI59-HLI61)*$C$64*$C$66</f>
        <v>0</v>
      </c>
      <c r="HLK66" s="1678">
        <f t="shared" ref="HLK66" si="19241">(HLK59-HLK61)*$C$64*$C$66</f>
        <v>0</v>
      </c>
      <c r="HLM66" s="1678">
        <f t="shared" ref="HLM66" si="19242">(HLM59-HLM61)*$C$64*$C$66</f>
        <v>0</v>
      </c>
      <c r="HLO66" s="1678">
        <f t="shared" ref="HLO66" si="19243">(HLO59-HLO61)*$C$64*$C$66</f>
        <v>0</v>
      </c>
      <c r="HLQ66" s="1678">
        <f t="shared" ref="HLQ66" si="19244">(HLQ59-HLQ61)*$C$64*$C$66</f>
        <v>0</v>
      </c>
      <c r="HLS66" s="1678">
        <f t="shared" ref="HLS66" si="19245">(HLS59-HLS61)*$C$64*$C$66</f>
        <v>0</v>
      </c>
      <c r="HLU66" s="1678">
        <f t="shared" ref="HLU66" si="19246">(HLU59-HLU61)*$C$64*$C$66</f>
        <v>0</v>
      </c>
      <c r="HLW66" s="1678">
        <f t="shared" ref="HLW66" si="19247">(HLW59-HLW61)*$C$64*$C$66</f>
        <v>0</v>
      </c>
      <c r="HLY66" s="1678">
        <f t="shared" ref="HLY66" si="19248">(HLY59-HLY61)*$C$64*$C$66</f>
        <v>0</v>
      </c>
      <c r="HMA66" s="1678">
        <f t="shared" ref="HMA66" si="19249">(HMA59-HMA61)*$C$64*$C$66</f>
        <v>0</v>
      </c>
      <c r="HMC66" s="1678">
        <f t="shared" ref="HMC66" si="19250">(HMC59-HMC61)*$C$64*$C$66</f>
        <v>0</v>
      </c>
      <c r="HME66" s="1678">
        <f t="shared" ref="HME66" si="19251">(HME59-HME61)*$C$64*$C$66</f>
        <v>0</v>
      </c>
      <c r="HMG66" s="1678">
        <f t="shared" ref="HMG66" si="19252">(HMG59-HMG61)*$C$64*$C$66</f>
        <v>0</v>
      </c>
      <c r="HMI66" s="1678">
        <f t="shared" ref="HMI66" si="19253">(HMI59-HMI61)*$C$64*$C$66</f>
        <v>0</v>
      </c>
      <c r="HMK66" s="1678">
        <f t="shared" ref="HMK66" si="19254">(HMK59-HMK61)*$C$64*$C$66</f>
        <v>0</v>
      </c>
      <c r="HMM66" s="1678">
        <f t="shared" ref="HMM66" si="19255">(HMM59-HMM61)*$C$64*$C$66</f>
        <v>0</v>
      </c>
      <c r="HMO66" s="1678">
        <f t="shared" ref="HMO66" si="19256">(HMO59-HMO61)*$C$64*$C$66</f>
        <v>0</v>
      </c>
      <c r="HMQ66" s="1678">
        <f t="shared" ref="HMQ66" si="19257">(HMQ59-HMQ61)*$C$64*$C$66</f>
        <v>0</v>
      </c>
      <c r="HMS66" s="1678">
        <f t="shared" ref="HMS66" si="19258">(HMS59-HMS61)*$C$64*$C$66</f>
        <v>0</v>
      </c>
      <c r="HMU66" s="1678">
        <f t="shared" ref="HMU66" si="19259">(HMU59-HMU61)*$C$64*$C$66</f>
        <v>0</v>
      </c>
      <c r="HMW66" s="1678">
        <f t="shared" ref="HMW66" si="19260">(HMW59-HMW61)*$C$64*$C$66</f>
        <v>0</v>
      </c>
      <c r="HMY66" s="1678">
        <f t="shared" ref="HMY66" si="19261">(HMY59-HMY61)*$C$64*$C$66</f>
        <v>0</v>
      </c>
      <c r="HNA66" s="1678">
        <f t="shared" ref="HNA66" si="19262">(HNA59-HNA61)*$C$64*$C$66</f>
        <v>0</v>
      </c>
      <c r="HNC66" s="1678">
        <f t="shared" ref="HNC66" si="19263">(HNC59-HNC61)*$C$64*$C$66</f>
        <v>0</v>
      </c>
      <c r="HNE66" s="1678">
        <f t="shared" ref="HNE66" si="19264">(HNE59-HNE61)*$C$64*$C$66</f>
        <v>0</v>
      </c>
      <c r="HNG66" s="1678">
        <f t="shared" ref="HNG66" si="19265">(HNG59-HNG61)*$C$64*$C$66</f>
        <v>0</v>
      </c>
      <c r="HNI66" s="1678">
        <f t="shared" ref="HNI66" si="19266">(HNI59-HNI61)*$C$64*$C$66</f>
        <v>0</v>
      </c>
      <c r="HNK66" s="1678">
        <f t="shared" ref="HNK66" si="19267">(HNK59-HNK61)*$C$64*$C$66</f>
        <v>0</v>
      </c>
      <c r="HNM66" s="1678">
        <f t="shared" ref="HNM66" si="19268">(HNM59-HNM61)*$C$64*$C$66</f>
        <v>0</v>
      </c>
      <c r="HNO66" s="1678">
        <f t="shared" ref="HNO66" si="19269">(HNO59-HNO61)*$C$64*$C$66</f>
        <v>0</v>
      </c>
      <c r="HNQ66" s="1678">
        <f t="shared" ref="HNQ66" si="19270">(HNQ59-HNQ61)*$C$64*$C$66</f>
        <v>0</v>
      </c>
      <c r="HNS66" s="1678">
        <f t="shared" ref="HNS66" si="19271">(HNS59-HNS61)*$C$64*$C$66</f>
        <v>0</v>
      </c>
      <c r="HNU66" s="1678">
        <f t="shared" ref="HNU66" si="19272">(HNU59-HNU61)*$C$64*$C$66</f>
        <v>0</v>
      </c>
      <c r="HNW66" s="1678">
        <f t="shared" ref="HNW66" si="19273">(HNW59-HNW61)*$C$64*$C$66</f>
        <v>0</v>
      </c>
      <c r="HNY66" s="1678">
        <f t="shared" ref="HNY66" si="19274">(HNY59-HNY61)*$C$64*$C$66</f>
        <v>0</v>
      </c>
      <c r="HOA66" s="1678">
        <f t="shared" ref="HOA66" si="19275">(HOA59-HOA61)*$C$64*$C$66</f>
        <v>0</v>
      </c>
      <c r="HOC66" s="1678">
        <f t="shared" ref="HOC66" si="19276">(HOC59-HOC61)*$C$64*$C$66</f>
        <v>0</v>
      </c>
      <c r="HOE66" s="1678">
        <f t="shared" ref="HOE66" si="19277">(HOE59-HOE61)*$C$64*$C$66</f>
        <v>0</v>
      </c>
      <c r="HOG66" s="1678">
        <f t="shared" ref="HOG66" si="19278">(HOG59-HOG61)*$C$64*$C$66</f>
        <v>0</v>
      </c>
      <c r="HOI66" s="1678">
        <f t="shared" ref="HOI66" si="19279">(HOI59-HOI61)*$C$64*$C$66</f>
        <v>0</v>
      </c>
      <c r="HOK66" s="1678">
        <f t="shared" ref="HOK66" si="19280">(HOK59-HOK61)*$C$64*$C$66</f>
        <v>0</v>
      </c>
      <c r="HOM66" s="1678">
        <f t="shared" ref="HOM66" si="19281">(HOM59-HOM61)*$C$64*$C$66</f>
        <v>0</v>
      </c>
      <c r="HOO66" s="1678">
        <f t="shared" ref="HOO66" si="19282">(HOO59-HOO61)*$C$64*$C$66</f>
        <v>0</v>
      </c>
      <c r="HOQ66" s="1678">
        <f t="shared" ref="HOQ66" si="19283">(HOQ59-HOQ61)*$C$64*$C$66</f>
        <v>0</v>
      </c>
      <c r="HOS66" s="1678">
        <f t="shared" ref="HOS66" si="19284">(HOS59-HOS61)*$C$64*$C$66</f>
        <v>0</v>
      </c>
      <c r="HOU66" s="1678">
        <f t="shared" ref="HOU66" si="19285">(HOU59-HOU61)*$C$64*$C$66</f>
        <v>0</v>
      </c>
      <c r="HOW66" s="1678">
        <f t="shared" ref="HOW66" si="19286">(HOW59-HOW61)*$C$64*$C$66</f>
        <v>0</v>
      </c>
      <c r="HOY66" s="1678">
        <f t="shared" ref="HOY66" si="19287">(HOY59-HOY61)*$C$64*$C$66</f>
        <v>0</v>
      </c>
      <c r="HPA66" s="1678">
        <f t="shared" ref="HPA66" si="19288">(HPA59-HPA61)*$C$64*$C$66</f>
        <v>0</v>
      </c>
      <c r="HPC66" s="1678">
        <f t="shared" ref="HPC66" si="19289">(HPC59-HPC61)*$C$64*$C$66</f>
        <v>0</v>
      </c>
      <c r="HPE66" s="1678">
        <f t="shared" ref="HPE66" si="19290">(HPE59-HPE61)*$C$64*$C$66</f>
        <v>0</v>
      </c>
      <c r="HPG66" s="1678">
        <f t="shared" ref="HPG66" si="19291">(HPG59-HPG61)*$C$64*$C$66</f>
        <v>0</v>
      </c>
      <c r="HPI66" s="1678">
        <f t="shared" ref="HPI66" si="19292">(HPI59-HPI61)*$C$64*$C$66</f>
        <v>0</v>
      </c>
      <c r="HPK66" s="1678">
        <f t="shared" ref="HPK66" si="19293">(HPK59-HPK61)*$C$64*$C$66</f>
        <v>0</v>
      </c>
      <c r="HPM66" s="1678">
        <f t="shared" ref="HPM66" si="19294">(HPM59-HPM61)*$C$64*$C$66</f>
        <v>0</v>
      </c>
      <c r="HPO66" s="1678">
        <f t="shared" ref="HPO66" si="19295">(HPO59-HPO61)*$C$64*$C$66</f>
        <v>0</v>
      </c>
      <c r="HPQ66" s="1678">
        <f t="shared" ref="HPQ66" si="19296">(HPQ59-HPQ61)*$C$64*$C$66</f>
        <v>0</v>
      </c>
      <c r="HPS66" s="1678">
        <f t="shared" ref="HPS66" si="19297">(HPS59-HPS61)*$C$64*$C$66</f>
        <v>0</v>
      </c>
      <c r="HPU66" s="1678">
        <f t="shared" ref="HPU66" si="19298">(HPU59-HPU61)*$C$64*$C$66</f>
        <v>0</v>
      </c>
      <c r="HPW66" s="1678">
        <f t="shared" ref="HPW66" si="19299">(HPW59-HPW61)*$C$64*$C$66</f>
        <v>0</v>
      </c>
      <c r="HPY66" s="1678">
        <f t="shared" ref="HPY66" si="19300">(HPY59-HPY61)*$C$64*$C$66</f>
        <v>0</v>
      </c>
      <c r="HQA66" s="1678">
        <f t="shared" ref="HQA66" si="19301">(HQA59-HQA61)*$C$64*$C$66</f>
        <v>0</v>
      </c>
      <c r="HQC66" s="1678">
        <f t="shared" ref="HQC66" si="19302">(HQC59-HQC61)*$C$64*$C$66</f>
        <v>0</v>
      </c>
      <c r="HQE66" s="1678">
        <f t="shared" ref="HQE66" si="19303">(HQE59-HQE61)*$C$64*$C$66</f>
        <v>0</v>
      </c>
      <c r="HQG66" s="1678">
        <f t="shared" ref="HQG66" si="19304">(HQG59-HQG61)*$C$64*$C$66</f>
        <v>0</v>
      </c>
      <c r="HQI66" s="1678">
        <f t="shared" ref="HQI66" si="19305">(HQI59-HQI61)*$C$64*$C$66</f>
        <v>0</v>
      </c>
      <c r="HQK66" s="1678">
        <f t="shared" ref="HQK66" si="19306">(HQK59-HQK61)*$C$64*$C$66</f>
        <v>0</v>
      </c>
      <c r="HQM66" s="1678">
        <f t="shared" ref="HQM66" si="19307">(HQM59-HQM61)*$C$64*$C$66</f>
        <v>0</v>
      </c>
      <c r="HQO66" s="1678">
        <f t="shared" ref="HQO66" si="19308">(HQO59-HQO61)*$C$64*$C$66</f>
        <v>0</v>
      </c>
      <c r="HQQ66" s="1678">
        <f t="shared" ref="HQQ66" si="19309">(HQQ59-HQQ61)*$C$64*$C$66</f>
        <v>0</v>
      </c>
      <c r="HQS66" s="1678">
        <f t="shared" ref="HQS66" si="19310">(HQS59-HQS61)*$C$64*$C$66</f>
        <v>0</v>
      </c>
      <c r="HQU66" s="1678">
        <f t="shared" ref="HQU66" si="19311">(HQU59-HQU61)*$C$64*$C$66</f>
        <v>0</v>
      </c>
      <c r="HQW66" s="1678">
        <f t="shared" ref="HQW66" si="19312">(HQW59-HQW61)*$C$64*$C$66</f>
        <v>0</v>
      </c>
      <c r="HQY66" s="1678">
        <f t="shared" ref="HQY66" si="19313">(HQY59-HQY61)*$C$64*$C$66</f>
        <v>0</v>
      </c>
      <c r="HRA66" s="1678">
        <f t="shared" ref="HRA66" si="19314">(HRA59-HRA61)*$C$64*$C$66</f>
        <v>0</v>
      </c>
      <c r="HRC66" s="1678">
        <f t="shared" ref="HRC66" si="19315">(HRC59-HRC61)*$C$64*$C$66</f>
        <v>0</v>
      </c>
      <c r="HRE66" s="1678">
        <f t="shared" ref="HRE66" si="19316">(HRE59-HRE61)*$C$64*$C$66</f>
        <v>0</v>
      </c>
      <c r="HRG66" s="1678">
        <f t="shared" ref="HRG66" si="19317">(HRG59-HRG61)*$C$64*$C$66</f>
        <v>0</v>
      </c>
      <c r="HRI66" s="1678">
        <f t="shared" ref="HRI66" si="19318">(HRI59-HRI61)*$C$64*$C$66</f>
        <v>0</v>
      </c>
      <c r="HRK66" s="1678">
        <f t="shared" ref="HRK66" si="19319">(HRK59-HRK61)*$C$64*$C$66</f>
        <v>0</v>
      </c>
      <c r="HRM66" s="1678">
        <f t="shared" ref="HRM66" si="19320">(HRM59-HRM61)*$C$64*$C$66</f>
        <v>0</v>
      </c>
      <c r="HRO66" s="1678">
        <f t="shared" ref="HRO66" si="19321">(HRO59-HRO61)*$C$64*$C$66</f>
        <v>0</v>
      </c>
      <c r="HRQ66" s="1678">
        <f t="shared" ref="HRQ66" si="19322">(HRQ59-HRQ61)*$C$64*$C$66</f>
        <v>0</v>
      </c>
      <c r="HRS66" s="1678">
        <f t="shared" ref="HRS66" si="19323">(HRS59-HRS61)*$C$64*$C$66</f>
        <v>0</v>
      </c>
      <c r="HRU66" s="1678">
        <f t="shared" ref="HRU66" si="19324">(HRU59-HRU61)*$C$64*$C$66</f>
        <v>0</v>
      </c>
      <c r="HRW66" s="1678">
        <f t="shared" ref="HRW66" si="19325">(HRW59-HRW61)*$C$64*$C$66</f>
        <v>0</v>
      </c>
      <c r="HRY66" s="1678">
        <f t="shared" ref="HRY66" si="19326">(HRY59-HRY61)*$C$64*$C$66</f>
        <v>0</v>
      </c>
      <c r="HSA66" s="1678">
        <f t="shared" ref="HSA66" si="19327">(HSA59-HSA61)*$C$64*$C$66</f>
        <v>0</v>
      </c>
      <c r="HSC66" s="1678">
        <f t="shared" ref="HSC66" si="19328">(HSC59-HSC61)*$C$64*$C$66</f>
        <v>0</v>
      </c>
      <c r="HSE66" s="1678">
        <f t="shared" ref="HSE66" si="19329">(HSE59-HSE61)*$C$64*$C$66</f>
        <v>0</v>
      </c>
      <c r="HSG66" s="1678">
        <f t="shared" ref="HSG66" si="19330">(HSG59-HSG61)*$C$64*$C$66</f>
        <v>0</v>
      </c>
      <c r="HSI66" s="1678">
        <f t="shared" ref="HSI66" si="19331">(HSI59-HSI61)*$C$64*$C$66</f>
        <v>0</v>
      </c>
      <c r="HSK66" s="1678">
        <f t="shared" ref="HSK66" si="19332">(HSK59-HSK61)*$C$64*$C$66</f>
        <v>0</v>
      </c>
      <c r="HSM66" s="1678">
        <f t="shared" ref="HSM66" si="19333">(HSM59-HSM61)*$C$64*$C$66</f>
        <v>0</v>
      </c>
      <c r="HSO66" s="1678">
        <f t="shared" ref="HSO66" si="19334">(HSO59-HSO61)*$C$64*$C$66</f>
        <v>0</v>
      </c>
      <c r="HSQ66" s="1678">
        <f t="shared" ref="HSQ66" si="19335">(HSQ59-HSQ61)*$C$64*$C$66</f>
        <v>0</v>
      </c>
      <c r="HSS66" s="1678">
        <f t="shared" ref="HSS66" si="19336">(HSS59-HSS61)*$C$64*$C$66</f>
        <v>0</v>
      </c>
      <c r="HSU66" s="1678">
        <f t="shared" ref="HSU66" si="19337">(HSU59-HSU61)*$C$64*$C$66</f>
        <v>0</v>
      </c>
      <c r="HSW66" s="1678">
        <f t="shared" ref="HSW66" si="19338">(HSW59-HSW61)*$C$64*$C$66</f>
        <v>0</v>
      </c>
      <c r="HSY66" s="1678">
        <f t="shared" ref="HSY66" si="19339">(HSY59-HSY61)*$C$64*$C$66</f>
        <v>0</v>
      </c>
      <c r="HTA66" s="1678">
        <f t="shared" ref="HTA66" si="19340">(HTA59-HTA61)*$C$64*$C$66</f>
        <v>0</v>
      </c>
      <c r="HTC66" s="1678">
        <f t="shared" ref="HTC66" si="19341">(HTC59-HTC61)*$C$64*$C$66</f>
        <v>0</v>
      </c>
      <c r="HTE66" s="1678">
        <f t="shared" ref="HTE66" si="19342">(HTE59-HTE61)*$C$64*$C$66</f>
        <v>0</v>
      </c>
      <c r="HTG66" s="1678">
        <f t="shared" ref="HTG66" si="19343">(HTG59-HTG61)*$C$64*$C$66</f>
        <v>0</v>
      </c>
      <c r="HTI66" s="1678">
        <f t="shared" ref="HTI66" si="19344">(HTI59-HTI61)*$C$64*$C$66</f>
        <v>0</v>
      </c>
      <c r="HTK66" s="1678">
        <f t="shared" ref="HTK66" si="19345">(HTK59-HTK61)*$C$64*$C$66</f>
        <v>0</v>
      </c>
      <c r="HTM66" s="1678">
        <f t="shared" ref="HTM66" si="19346">(HTM59-HTM61)*$C$64*$C$66</f>
        <v>0</v>
      </c>
      <c r="HTO66" s="1678">
        <f t="shared" ref="HTO66" si="19347">(HTO59-HTO61)*$C$64*$C$66</f>
        <v>0</v>
      </c>
      <c r="HTQ66" s="1678">
        <f t="shared" ref="HTQ66" si="19348">(HTQ59-HTQ61)*$C$64*$C$66</f>
        <v>0</v>
      </c>
      <c r="HTS66" s="1678">
        <f t="shared" ref="HTS66" si="19349">(HTS59-HTS61)*$C$64*$C$66</f>
        <v>0</v>
      </c>
      <c r="HTU66" s="1678">
        <f t="shared" ref="HTU66" si="19350">(HTU59-HTU61)*$C$64*$C$66</f>
        <v>0</v>
      </c>
      <c r="HTW66" s="1678">
        <f t="shared" ref="HTW66" si="19351">(HTW59-HTW61)*$C$64*$C$66</f>
        <v>0</v>
      </c>
      <c r="HTY66" s="1678">
        <f t="shared" ref="HTY66" si="19352">(HTY59-HTY61)*$C$64*$C$66</f>
        <v>0</v>
      </c>
      <c r="HUA66" s="1678">
        <f t="shared" ref="HUA66" si="19353">(HUA59-HUA61)*$C$64*$C$66</f>
        <v>0</v>
      </c>
      <c r="HUC66" s="1678">
        <f t="shared" ref="HUC66" si="19354">(HUC59-HUC61)*$C$64*$C$66</f>
        <v>0</v>
      </c>
      <c r="HUE66" s="1678">
        <f t="shared" ref="HUE66" si="19355">(HUE59-HUE61)*$C$64*$C$66</f>
        <v>0</v>
      </c>
      <c r="HUG66" s="1678">
        <f t="shared" ref="HUG66" si="19356">(HUG59-HUG61)*$C$64*$C$66</f>
        <v>0</v>
      </c>
      <c r="HUI66" s="1678">
        <f t="shared" ref="HUI66" si="19357">(HUI59-HUI61)*$C$64*$C$66</f>
        <v>0</v>
      </c>
      <c r="HUK66" s="1678">
        <f t="shared" ref="HUK66" si="19358">(HUK59-HUK61)*$C$64*$C$66</f>
        <v>0</v>
      </c>
      <c r="HUM66" s="1678">
        <f t="shared" ref="HUM66" si="19359">(HUM59-HUM61)*$C$64*$C$66</f>
        <v>0</v>
      </c>
      <c r="HUO66" s="1678">
        <f t="shared" ref="HUO66" si="19360">(HUO59-HUO61)*$C$64*$C$66</f>
        <v>0</v>
      </c>
      <c r="HUQ66" s="1678">
        <f t="shared" ref="HUQ66" si="19361">(HUQ59-HUQ61)*$C$64*$C$66</f>
        <v>0</v>
      </c>
      <c r="HUS66" s="1678">
        <f t="shared" ref="HUS66" si="19362">(HUS59-HUS61)*$C$64*$C$66</f>
        <v>0</v>
      </c>
      <c r="HUU66" s="1678">
        <f t="shared" ref="HUU66" si="19363">(HUU59-HUU61)*$C$64*$C$66</f>
        <v>0</v>
      </c>
      <c r="HUW66" s="1678">
        <f t="shared" ref="HUW66" si="19364">(HUW59-HUW61)*$C$64*$C$66</f>
        <v>0</v>
      </c>
      <c r="HUY66" s="1678">
        <f t="shared" ref="HUY66" si="19365">(HUY59-HUY61)*$C$64*$C$66</f>
        <v>0</v>
      </c>
      <c r="HVA66" s="1678">
        <f t="shared" ref="HVA66" si="19366">(HVA59-HVA61)*$C$64*$C$66</f>
        <v>0</v>
      </c>
      <c r="HVC66" s="1678">
        <f t="shared" ref="HVC66" si="19367">(HVC59-HVC61)*$C$64*$C$66</f>
        <v>0</v>
      </c>
      <c r="HVE66" s="1678">
        <f t="shared" ref="HVE66" si="19368">(HVE59-HVE61)*$C$64*$C$66</f>
        <v>0</v>
      </c>
      <c r="HVG66" s="1678">
        <f t="shared" ref="HVG66" si="19369">(HVG59-HVG61)*$C$64*$C$66</f>
        <v>0</v>
      </c>
      <c r="HVI66" s="1678">
        <f t="shared" ref="HVI66" si="19370">(HVI59-HVI61)*$C$64*$C$66</f>
        <v>0</v>
      </c>
      <c r="HVK66" s="1678">
        <f t="shared" ref="HVK66" si="19371">(HVK59-HVK61)*$C$64*$C$66</f>
        <v>0</v>
      </c>
      <c r="HVM66" s="1678">
        <f t="shared" ref="HVM66" si="19372">(HVM59-HVM61)*$C$64*$C$66</f>
        <v>0</v>
      </c>
      <c r="HVO66" s="1678">
        <f t="shared" ref="HVO66" si="19373">(HVO59-HVO61)*$C$64*$C$66</f>
        <v>0</v>
      </c>
      <c r="HVQ66" s="1678">
        <f t="shared" ref="HVQ66" si="19374">(HVQ59-HVQ61)*$C$64*$C$66</f>
        <v>0</v>
      </c>
      <c r="HVS66" s="1678">
        <f t="shared" ref="HVS66" si="19375">(HVS59-HVS61)*$C$64*$C$66</f>
        <v>0</v>
      </c>
      <c r="HVU66" s="1678">
        <f t="shared" ref="HVU66" si="19376">(HVU59-HVU61)*$C$64*$C$66</f>
        <v>0</v>
      </c>
      <c r="HVW66" s="1678">
        <f t="shared" ref="HVW66" si="19377">(HVW59-HVW61)*$C$64*$C$66</f>
        <v>0</v>
      </c>
      <c r="HVY66" s="1678">
        <f t="shared" ref="HVY66" si="19378">(HVY59-HVY61)*$C$64*$C$66</f>
        <v>0</v>
      </c>
      <c r="HWA66" s="1678">
        <f t="shared" ref="HWA66" si="19379">(HWA59-HWA61)*$C$64*$C$66</f>
        <v>0</v>
      </c>
      <c r="HWC66" s="1678">
        <f t="shared" ref="HWC66" si="19380">(HWC59-HWC61)*$C$64*$C$66</f>
        <v>0</v>
      </c>
      <c r="HWE66" s="1678">
        <f t="shared" ref="HWE66" si="19381">(HWE59-HWE61)*$C$64*$C$66</f>
        <v>0</v>
      </c>
      <c r="HWG66" s="1678">
        <f t="shared" ref="HWG66" si="19382">(HWG59-HWG61)*$C$64*$C$66</f>
        <v>0</v>
      </c>
      <c r="HWI66" s="1678">
        <f t="shared" ref="HWI66" si="19383">(HWI59-HWI61)*$C$64*$C$66</f>
        <v>0</v>
      </c>
      <c r="HWK66" s="1678">
        <f t="shared" ref="HWK66" si="19384">(HWK59-HWK61)*$C$64*$C$66</f>
        <v>0</v>
      </c>
      <c r="HWM66" s="1678">
        <f t="shared" ref="HWM66" si="19385">(HWM59-HWM61)*$C$64*$C$66</f>
        <v>0</v>
      </c>
      <c r="HWO66" s="1678">
        <f t="shared" ref="HWO66" si="19386">(HWO59-HWO61)*$C$64*$C$66</f>
        <v>0</v>
      </c>
      <c r="HWQ66" s="1678">
        <f t="shared" ref="HWQ66" si="19387">(HWQ59-HWQ61)*$C$64*$C$66</f>
        <v>0</v>
      </c>
      <c r="HWS66" s="1678">
        <f t="shared" ref="HWS66" si="19388">(HWS59-HWS61)*$C$64*$C$66</f>
        <v>0</v>
      </c>
      <c r="HWU66" s="1678">
        <f t="shared" ref="HWU66" si="19389">(HWU59-HWU61)*$C$64*$C$66</f>
        <v>0</v>
      </c>
      <c r="HWW66" s="1678">
        <f t="shared" ref="HWW66" si="19390">(HWW59-HWW61)*$C$64*$C$66</f>
        <v>0</v>
      </c>
      <c r="HWY66" s="1678">
        <f t="shared" ref="HWY66" si="19391">(HWY59-HWY61)*$C$64*$C$66</f>
        <v>0</v>
      </c>
      <c r="HXA66" s="1678">
        <f t="shared" ref="HXA66" si="19392">(HXA59-HXA61)*$C$64*$C$66</f>
        <v>0</v>
      </c>
      <c r="HXC66" s="1678">
        <f t="shared" ref="HXC66" si="19393">(HXC59-HXC61)*$C$64*$C$66</f>
        <v>0</v>
      </c>
      <c r="HXE66" s="1678">
        <f t="shared" ref="HXE66" si="19394">(HXE59-HXE61)*$C$64*$C$66</f>
        <v>0</v>
      </c>
      <c r="HXG66" s="1678">
        <f t="shared" ref="HXG66" si="19395">(HXG59-HXG61)*$C$64*$C$66</f>
        <v>0</v>
      </c>
      <c r="HXI66" s="1678">
        <f t="shared" ref="HXI66" si="19396">(HXI59-HXI61)*$C$64*$C$66</f>
        <v>0</v>
      </c>
      <c r="HXK66" s="1678">
        <f t="shared" ref="HXK66" si="19397">(HXK59-HXK61)*$C$64*$C$66</f>
        <v>0</v>
      </c>
      <c r="HXM66" s="1678">
        <f t="shared" ref="HXM66" si="19398">(HXM59-HXM61)*$C$64*$C$66</f>
        <v>0</v>
      </c>
      <c r="HXO66" s="1678">
        <f t="shared" ref="HXO66" si="19399">(HXO59-HXO61)*$C$64*$C$66</f>
        <v>0</v>
      </c>
      <c r="HXQ66" s="1678">
        <f t="shared" ref="HXQ66" si="19400">(HXQ59-HXQ61)*$C$64*$C$66</f>
        <v>0</v>
      </c>
      <c r="HXS66" s="1678">
        <f t="shared" ref="HXS66" si="19401">(HXS59-HXS61)*$C$64*$C$66</f>
        <v>0</v>
      </c>
      <c r="HXU66" s="1678">
        <f t="shared" ref="HXU66" si="19402">(HXU59-HXU61)*$C$64*$C$66</f>
        <v>0</v>
      </c>
      <c r="HXW66" s="1678">
        <f t="shared" ref="HXW66" si="19403">(HXW59-HXW61)*$C$64*$C$66</f>
        <v>0</v>
      </c>
      <c r="HXY66" s="1678">
        <f t="shared" ref="HXY66" si="19404">(HXY59-HXY61)*$C$64*$C$66</f>
        <v>0</v>
      </c>
      <c r="HYA66" s="1678">
        <f t="shared" ref="HYA66" si="19405">(HYA59-HYA61)*$C$64*$C$66</f>
        <v>0</v>
      </c>
      <c r="HYC66" s="1678">
        <f t="shared" ref="HYC66" si="19406">(HYC59-HYC61)*$C$64*$C$66</f>
        <v>0</v>
      </c>
      <c r="HYE66" s="1678">
        <f t="shared" ref="HYE66" si="19407">(HYE59-HYE61)*$C$64*$C$66</f>
        <v>0</v>
      </c>
      <c r="HYG66" s="1678">
        <f t="shared" ref="HYG66" si="19408">(HYG59-HYG61)*$C$64*$C$66</f>
        <v>0</v>
      </c>
      <c r="HYI66" s="1678">
        <f t="shared" ref="HYI66" si="19409">(HYI59-HYI61)*$C$64*$C$66</f>
        <v>0</v>
      </c>
      <c r="HYK66" s="1678">
        <f t="shared" ref="HYK66" si="19410">(HYK59-HYK61)*$C$64*$C$66</f>
        <v>0</v>
      </c>
      <c r="HYM66" s="1678">
        <f t="shared" ref="HYM66" si="19411">(HYM59-HYM61)*$C$64*$C$66</f>
        <v>0</v>
      </c>
      <c r="HYO66" s="1678">
        <f t="shared" ref="HYO66" si="19412">(HYO59-HYO61)*$C$64*$C$66</f>
        <v>0</v>
      </c>
      <c r="HYQ66" s="1678">
        <f t="shared" ref="HYQ66" si="19413">(HYQ59-HYQ61)*$C$64*$C$66</f>
        <v>0</v>
      </c>
      <c r="HYS66" s="1678">
        <f t="shared" ref="HYS66" si="19414">(HYS59-HYS61)*$C$64*$C$66</f>
        <v>0</v>
      </c>
      <c r="HYU66" s="1678">
        <f t="shared" ref="HYU66" si="19415">(HYU59-HYU61)*$C$64*$C$66</f>
        <v>0</v>
      </c>
      <c r="HYW66" s="1678">
        <f t="shared" ref="HYW66" si="19416">(HYW59-HYW61)*$C$64*$C$66</f>
        <v>0</v>
      </c>
      <c r="HYY66" s="1678">
        <f t="shared" ref="HYY66" si="19417">(HYY59-HYY61)*$C$64*$C$66</f>
        <v>0</v>
      </c>
      <c r="HZA66" s="1678">
        <f t="shared" ref="HZA66" si="19418">(HZA59-HZA61)*$C$64*$C$66</f>
        <v>0</v>
      </c>
      <c r="HZC66" s="1678">
        <f t="shared" ref="HZC66" si="19419">(HZC59-HZC61)*$C$64*$C$66</f>
        <v>0</v>
      </c>
      <c r="HZE66" s="1678">
        <f t="shared" ref="HZE66" si="19420">(HZE59-HZE61)*$C$64*$C$66</f>
        <v>0</v>
      </c>
      <c r="HZG66" s="1678">
        <f t="shared" ref="HZG66" si="19421">(HZG59-HZG61)*$C$64*$C$66</f>
        <v>0</v>
      </c>
      <c r="HZI66" s="1678">
        <f t="shared" ref="HZI66" si="19422">(HZI59-HZI61)*$C$64*$C$66</f>
        <v>0</v>
      </c>
      <c r="HZK66" s="1678">
        <f t="shared" ref="HZK66" si="19423">(HZK59-HZK61)*$C$64*$C$66</f>
        <v>0</v>
      </c>
      <c r="HZM66" s="1678">
        <f t="shared" ref="HZM66" si="19424">(HZM59-HZM61)*$C$64*$C$66</f>
        <v>0</v>
      </c>
      <c r="HZO66" s="1678">
        <f t="shared" ref="HZO66" si="19425">(HZO59-HZO61)*$C$64*$C$66</f>
        <v>0</v>
      </c>
      <c r="HZQ66" s="1678">
        <f t="shared" ref="HZQ66" si="19426">(HZQ59-HZQ61)*$C$64*$C$66</f>
        <v>0</v>
      </c>
      <c r="HZS66" s="1678">
        <f t="shared" ref="HZS66" si="19427">(HZS59-HZS61)*$C$64*$C$66</f>
        <v>0</v>
      </c>
      <c r="HZU66" s="1678">
        <f t="shared" ref="HZU66" si="19428">(HZU59-HZU61)*$C$64*$C$66</f>
        <v>0</v>
      </c>
      <c r="HZW66" s="1678">
        <f t="shared" ref="HZW66" si="19429">(HZW59-HZW61)*$C$64*$C$66</f>
        <v>0</v>
      </c>
      <c r="HZY66" s="1678">
        <f t="shared" ref="HZY66" si="19430">(HZY59-HZY61)*$C$64*$C$66</f>
        <v>0</v>
      </c>
      <c r="IAA66" s="1678">
        <f t="shared" ref="IAA66" si="19431">(IAA59-IAA61)*$C$64*$C$66</f>
        <v>0</v>
      </c>
      <c r="IAC66" s="1678">
        <f t="shared" ref="IAC66" si="19432">(IAC59-IAC61)*$C$64*$C$66</f>
        <v>0</v>
      </c>
      <c r="IAE66" s="1678">
        <f t="shared" ref="IAE66" si="19433">(IAE59-IAE61)*$C$64*$C$66</f>
        <v>0</v>
      </c>
      <c r="IAG66" s="1678">
        <f t="shared" ref="IAG66" si="19434">(IAG59-IAG61)*$C$64*$C$66</f>
        <v>0</v>
      </c>
      <c r="IAI66" s="1678">
        <f t="shared" ref="IAI66" si="19435">(IAI59-IAI61)*$C$64*$C$66</f>
        <v>0</v>
      </c>
      <c r="IAK66" s="1678">
        <f t="shared" ref="IAK66" si="19436">(IAK59-IAK61)*$C$64*$C$66</f>
        <v>0</v>
      </c>
      <c r="IAM66" s="1678">
        <f t="shared" ref="IAM66" si="19437">(IAM59-IAM61)*$C$64*$C$66</f>
        <v>0</v>
      </c>
      <c r="IAO66" s="1678">
        <f t="shared" ref="IAO66" si="19438">(IAO59-IAO61)*$C$64*$C$66</f>
        <v>0</v>
      </c>
      <c r="IAQ66" s="1678">
        <f t="shared" ref="IAQ66" si="19439">(IAQ59-IAQ61)*$C$64*$C$66</f>
        <v>0</v>
      </c>
      <c r="IAS66" s="1678">
        <f t="shared" ref="IAS66" si="19440">(IAS59-IAS61)*$C$64*$C$66</f>
        <v>0</v>
      </c>
      <c r="IAU66" s="1678">
        <f t="shared" ref="IAU66" si="19441">(IAU59-IAU61)*$C$64*$C$66</f>
        <v>0</v>
      </c>
      <c r="IAW66" s="1678">
        <f t="shared" ref="IAW66" si="19442">(IAW59-IAW61)*$C$64*$C$66</f>
        <v>0</v>
      </c>
      <c r="IAY66" s="1678">
        <f t="shared" ref="IAY66" si="19443">(IAY59-IAY61)*$C$64*$C$66</f>
        <v>0</v>
      </c>
      <c r="IBA66" s="1678">
        <f t="shared" ref="IBA66" si="19444">(IBA59-IBA61)*$C$64*$C$66</f>
        <v>0</v>
      </c>
      <c r="IBC66" s="1678">
        <f t="shared" ref="IBC66" si="19445">(IBC59-IBC61)*$C$64*$C$66</f>
        <v>0</v>
      </c>
      <c r="IBE66" s="1678">
        <f t="shared" ref="IBE66" si="19446">(IBE59-IBE61)*$C$64*$C$66</f>
        <v>0</v>
      </c>
      <c r="IBG66" s="1678">
        <f t="shared" ref="IBG66" si="19447">(IBG59-IBG61)*$C$64*$C$66</f>
        <v>0</v>
      </c>
      <c r="IBI66" s="1678">
        <f t="shared" ref="IBI66" si="19448">(IBI59-IBI61)*$C$64*$C$66</f>
        <v>0</v>
      </c>
      <c r="IBK66" s="1678">
        <f t="shared" ref="IBK66" si="19449">(IBK59-IBK61)*$C$64*$C$66</f>
        <v>0</v>
      </c>
      <c r="IBM66" s="1678">
        <f t="shared" ref="IBM66" si="19450">(IBM59-IBM61)*$C$64*$C$66</f>
        <v>0</v>
      </c>
      <c r="IBO66" s="1678">
        <f t="shared" ref="IBO66" si="19451">(IBO59-IBO61)*$C$64*$C$66</f>
        <v>0</v>
      </c>
      <c r="IBQ66" s="1678">
        <f t="shared" ref="IBQ66" si="19452">(IBQ59-IBQ61)*$C$64*$C$66</f>
        <v>0</v>
      </c>
      <c r="IBS66" s="1678">
        <f t="shared" ref="IBS66" si="19453">(IBS59-IBS61)*$C$64*$C$66</f>
        <v>0</v>
      </c>
      <c r="IBU66" s="1678">
        <f t="shared" ref="IBU66" si="19454">(IBU59-IBU61)*$C$64*$C$66</f>
        <v>0</v>
      </c>
      <c r="IBW66" s="1678">
        <f t="shared" ref="IBW66" si="19455">(IBW59-IBW61)*$C$64*$C$66</f>
        <v>0</v>
      </c>
      <c r="IBY66" s="1678">
        <f t="shared" ref="IBY66" si="19456">(IBY59-IBY61)*$C$64*$C$66</f>
        <v>0</v>
      </c>
      <c r="ICA66" s="1678">
        <f t="shared" ref="ICA66" si="19457">(ICA59-ICA61)*$C$64*$C$66</f>
        <v>0</v>
      </c>
      <c r="ICC66" s="1678">
        <f t="shared" ref="ICC66" si="19458">(ICC59-ICC61)*$C$64*$C$66</f>
        <v>0</v>
      </c>
      <c r="ICE66" s="1678">
        <f t="shared" ref="ICE66" si="19459">(ICE59-ICE61)*$C$64*$C$66</f>
        <v>0</v>
      </c>
      <c r="ICG66" s="1678">
        <f t="shared" ref="ICG66" si="19460">(ICG59-ICG61)*$C$64*$C$66</f>
        <v>0</v>
      </c>
      <c r="ICI66" s="1678">
        <f t="shared" ref="ICI66" si="19461">(ICI59-ICI61)*$C$64*$C$66</f>
        <v>0</v>
      </c>
      <c r="ICK66" s="1678">
        <f t="shared" ref="ICK66" si="19462">(ICK59-ICK61)*$C$64*$C$66</f>
        <v>0</v>
      </c>
      <c r="ICM66" s="1678">
        <f t="shared" ref="ICM66" si="19463">(ICM59-ICM61)*$C$64*$C$66</f>
        <v>0</v>
      </c>
      <c r="ICO66" s="1678">
        <f t="shared" ref="ICO66" si="19464">(ICO59-ICO61)*$C$64*$C$66</f>
        <v>0</v>
      </c>
      <c r="ICQ66" s="1678">
        <f t="shared" ref="ICQ66" si="19465">(ICQ59-ICQ61)*$C$64*$C$66</f>
        <v>0</v>
      </c>
      <c r="ICS66" s="1678">
        <f t="shared" ref="ICS66" si="19466">(ICS59-ICS61)*$C$64*$C$66</f>
        <v>0</v>
      </c>
      <c r="ICU66" s="1678">
        <f t="shared" ref="ICU66" si="19467">(ICU59-ICU61)*$C$64*$C$66</f>
        <v>0</v>
      </c>
      <c r="ICW66" s="1678">
        <f t="shared" ref="ICW66" si="19468">(ICW59-ICW61)*$C$64*$C$66</f>
        <v>0</v>
      </c>
      <c r="ICY66" s="1678">
        <f t="shared" ref="ICY66" si="19469">(ICY59-ICY61)*$C$64*$C$66</f>
        <v>0</v>
      </c>
      <c r="IDA66" s="1678">
        <f t="shared" ref="IDA66" si="19470">(IDA59-IDA61)*$C$64*$C$66</f>
        <v>0</v>
      </c>
      <c r="IDC66" s="1678">
        <f t="shared" ref="IDC66" si="19471">(IDC59-IDC61)*$C$64*$C$66</f>
        <v>0</v>
      </c>
      <c r="IDE66" s="1678">
        <f t="shared" ref="IDE66" si="19472">(IDE59-IDE61)*$C$64*$C$66</f>
        <v>0</v>
      </c>
      <c r="IDG66" s="1678">
        <f t="shared" ref="IDG66" si="19473">(IDG59-IDG61)*$C$64*$C$66</f>
        <v>0</v>
      </c>
      <c r="IDI66" s="1678">
        <f t="shared" ref="IDI66" si="19474">(IDI59-IDI61)*$C$64*$C$66</f>
        <v>0</v>
      </c>
      <c r="IDK66" s="1678">
        <f t="shared" ref="IDK66" si="19475">(IDK59-IDK61)*$C$64*$C$66</f>
        <v>0</v>
      </c>
      <c r="IDM66" s="1678">
        <f t="shared" ref="IDM66" si="19476">(IDM59-IDM61)*$C$64*$C$66</f>
        <v>0</v>
      </c>
      <c r="IDO66" s="1678">
        <f t="shared" ref="IDO66" si="19477">(IDO59-IDO61)*$C$64*$C$66</f>
        <v>0</v>
      </c>
      <c r="IDQ66" s="1678">
        <f t="shared" ref="IDQ66" si="19478">(IDQ59-IDQ61)*$C$64*$C$66</f>
        <v>0</v>
      </c>
      <c r="IDS66" s="1678">
        <f t="shared" ref="IDS66" si="19479">(IDS59-IDS61)*$C$64*$C$66</f>
        <v>0</v>
      </c>
      <c r="IDU66" s="1678">
        <f t="shared" ref="IDU66" si="19480">(IDU59-IDU61)*$C$64*$C$66</f>
        <v>0</v>
      </c>
      <c r="IDW66" s="1678">
        <f t="shared" ref="IDW66" si="19481">(IDW59-IDW61)*$C$64*$C$66</f>
        <v>0</v>
      </c>
      <c r="IDY66" s="1678">
        <f t="shared" ref="IDY66" si="19482">(IDY59-IDY61)*$C$64*$C$66</f>
        <v>0</v>
      </c>
      <c r="IEA66" s="1678">
        <f t="shared" ref="IEA66" si="19483">(IEA59-IEA61)*$C$64*$C$66</f>
        <v>0</v>
      </c>
      <c r="IEC66" s="1678">
        <f t="shared" ref="IEC66" si="19484">(IEC59-IEC61)*$C$64*$C$66</f>
        <v>0</v>
      </c>
      <c r="IEE66" s="1678">
        <f t="shared" ref="IEE66" si="19485">(IEE59-IEE61)*$C$64*$C$66</f>
        <v>0</v>
      </c>
      <c r="IEG66" s="1678">
        <f t="shared" ref="IEG66" si="19486">(IEG59-IEG61)*$C$64*$C$66</f>
        <v>0</v>
      </c>
      <c r="IEI66" s="1678">
        <f t="shared" ref="IEI66" si="19487">(IEI59-IEI61)*$C$64*$C$66</f>
        <v>0</v>
      </c>
      <c r="IEK66" s="1678">
        <f t="shared" ref="IEK66" si="19488">(IEK59-IEK61)*$C$64*$C$66</f>
        <v>0</v>
      </c>
      <c r="IEM66" s="1678">
        <f t="shared" ref="IEM66" si="19489">(IEM59-IEM61)*$C$64*$C$66</f>
        <v>0</v>
      </c>
      <c r="IEO66" s="1678">
        <f t="shared" ref="IEO66" si="19490">(IEO59-IEO61)*$C$64*$C$66</f>
        <v>0</v>
      </c>
      <c r="IEQ66" s="1678">
        <f t="shared" ref="IEQ66" si="19491">(IEQ59-IEQ61)*$C$64*$C$66</f>
        <v>0</v>
      </c>
      <c r="IES66" s="1678">
        <f t="shared" ref="IES66" si="19492">(IES59-IES61)*$C$64*$C$66</f>
        <v>0</v>
      </c>
      <c r="IEU66" s="1678">
        <f t="shared" ref="IEU66" si="19493">(IEU59-IEU61)*$C$64*$C$66</f>
        <v>0</v>
      </c>
      <c r="IEW66" s="1678">
        <f t="shared" ref="IEW66" si="19494">(IEW59-IEW61)*$C$64*$C$66</f>
        <v>0</v>
      </c>
      <c r="IEY66" s="1678">
        <f t="shared" ref="IEY66" si="19495">(IEY59-IEY61)*$C$64*$C$66</f>
        <v>0</v>
      </c>
      <c r="IFA66" s="1678">
        <f t="shared" ref="IFA66" si="19496">(IFA59-IFA61)*$C$64*$C$66</f>
        <v>0</v>
      </c>
      <c r="IFC66" s="1678">
        <f t="shared" ref="IFC66" si="19497">(IFC59-IFC61)*$C$64*$C$66</f>
        <v>0</v>
      </c>
      <c r="IFE66" s="1678">
        <f t="shared" ref="IFE66" si="19498">(IFE59-IFE61)*$C$64*$C$66</f>
        <v>0</v>
      </c>
      <c r="IFG66" s="1678">
        <f t="shared" ref="IFG66" si="19499">(IFG59-IFG61)*$C$64*$C$66</f>
        <v>0</v>
      </c>
      <c r="IFI66" s="1678">
        <f t="shared" ref="IFI66" si="19500">(IFI59-IFI61)*$C$64*$C$66</f>
        <v>0</v>
      </c>
      <c r="IFK66" s="1678">
        <f t="shared" ref="IFK66" si="19501">(IFK59-IFK61)*$C$64*$C$66</f>
        <v>0</v>
      </c>
      <c r="IFM66" s="1678">
        <f t="shared" ref="IFM66" si="19502">(IFM59-IFM61)*$C$64*$C$66</f>
        <v>0</v>
      </c>
      <c r="IFO66" s="1678">
        <f t="shared" ref="IFO66" si="19503">(IFO59-IFO61)*$C$64*$C$66</f>
        <v>0</v>
      </c>
      <c r="IFQ66" s="1678">
        <f t="shared" ref="IFQ66" si="19504">(IFQ59-IFQ61)*$C$64*$C$66</f>
        <v>0</v>
      </c>
      <c r="IFS66" s="1678">
        <f t="shared" ref="IFS66" si="19505">(IFS59-IFS61)*$C$64*$C$66</f>
        <v>0</v>
      </c>
      <c r="IFU66" s="1678">
        <f t="shared" ref="IFU66" si="19506">(IFU59-IFU61)*$C$64*$C$66</f>
        <v>0</v>
      </c>
      <c r="IFW66" s="1678">
        <f t="shared" ref="IFW66" si="19507">(IFW59-IFW61)*$C$64*$C$66</f>
        <v>0</v>
      </c>
      <c r="IFY66" s="1678">
        <f t="shared" ref="IFY66" si="19508">(IFY59-IFY61)*$C$64*$C$66</f>
        <v>0</v>
      </c>
      <c r="IGA66" s="1678">
        <f t="shared" ref="IGA66" si="19509">(IGA59-IGA61)*$C$64*$C$66</f>
        <v>0</v>
      </c>
      <c r="IGC66" s="1678">
        <f t="shared" ref="IGC66" si="19510">(IGC59-IGC61)*$C$64*$C$66</f>
        <v>0</v>
      </c>
      <c r="IGE66" s="1678">
        <f t="shared" ref="IGE66" si="19511">(IGE59-IGE61)*$C$64*$C$66</f>
        <v>0</v>
      </c>
      <c r="IGG66" s="1678">
        <f t="shared" ref="IGG66" si="19512">(IGG59-IGG61)*$C$64*$C$66</f>
        <v>0</v>
      </c>
      <c r="IGI66" s="1678">
        <f t="shared" ref="IGI66" si="19513">(IGI59-IGI61)*$C$64*$C$66</f>
        <v>0</v>
      </c>
      <c r="IGK66" s="1678">
        <f t="shared" ref="IGK66" si="19514">(IGK59-IGK61)*$C$64*$C$66</f>
        <v>0</v>
      </c>
      <c r="IGM66" s="1678">
        <f t="shared" ref="IGM66" si="19515">(IGM59-IGM61)*$C$64*$C$66</f>
        <v>0</v>
      </c>
      <c r="IGO66" s="1678">
        <f t="shared" ref="IGO66" si="19516">(IGO59-IGO61)*$C$64*$C$66</f>
        <v>0</v>
      </c>
      <c r="IGQ66" s="1678">
        <f t="shared" ref="IGQ66" si="19517">(IGQ59-IGQ61)*$C$64*$C$66</f>
        <v>0</v>
      </c>
      <c r="IGS66" s="1678">
        <f t="shared" ref="IGS66" si="19518">(IGS59-IGS61)*$C$64*$C$66</f>
        <v>0</v>
      </c>
      <c r="IGU66" s="1678">
        <f t="shared" ref="IGU66" si="19519">(IGU59-IGU61)*$C$64*$C$66</f>
        <v>0</v>
      </c>
      <c r="IGW66" s="1678">
        <f t="shared" ref="IGW66" si="19520">(IGW59-IGW61)*$C$64*$C$66</f>
        <v>0</v>
      </c>
      <c r="IGY66" s="1678">
        <f t="shared" ref="IGY66" si="19521">(IGY59-IGY61)*$C$64*$C$66</f>
        <v>0</v>
      </c>
      <c r="IHA66" s="1678">
        <f t="shared" ref="IHA66" si="19522">(IHA59-IHA61)*$C$64*$C$66</f>
        <v>0</v>
      </c>
      <c r="IHC66" s="1678">
        <f t="shared" ref="IHC66" si="19523">(IHC59-IHC61)*$C$64*$C$66</f>
        <v>0</v>
      </c>
      <c r="IHE66" s="1678">
        <f t="shared" ref="IHE66" si="19524">(IHE59-IHE61)*$C$64*$C$66</f>
        <v>0</v>
      </c>
      <c r="IHG66" s="1678">
        <f t="shared" ref="IHG66" si="19525">(IHG59-IHG61)*$C$64*$C$66</f>
        <v>0</v>
      </c>
      <c r="IHI66" s="1678">
        <f t="shared" ref="IHI66" si="19526">(IHI59-IHI61)*$C$64*$C$66</f>
        <v>0</v>
      </c>
      <c r="IHK66" s="1678">
        <f t="shared" ref="IHK66" si="19527">(IHK59-IHK61)*$C$64*$C$66</f>
        <v>0</v>
      </c>
      <c r="IHM66" s="1678">
        <f t="shared" ref="IHM66" si="19528">(IHM59-IHM61)*$C$64*$C$66</f>
        <v>0</v>
      </c>
      <c r="IHO66" s="1678">
        <f t="shared" ref="IHO66" si="19529">(IHO59-IHO61)*$C$64*$C$66</f>
        <v>0</v>
      </c>
      <c r="IHQ66" s="1678">
        <f t="shared" ref="IHQ66" si="19530">(IHQ59-IHQ61)*$C$64*$C$66</f>
        <v>0</v>
      </c>
      <c r="IHS66" s="1678">
        <f t="shared" ref="IHS66" si="19531">(IHS59-IHS61)*$C$64*$C$66</f>
        <v>0</v>
      </c>
      <c r="IHU66" s="1678">
        <f t="shared" ref="IHU66" si="19532">(IHU59-IHU61)*$C$64*$C$66</f>
        <v>0</v>
      </c>
      <c r="IHW66" s="1678">
        <f t="shared" ref="IHW66" si="19533">(IHW59-IHW61)*$C$64*$C$66</f>
        <v>0</v>
      </c>
      <c r="IHY66" s="1678">
        <f t="shared" ref="IHY66" si="19534">(IHY59-IHY61)*$C$64*$C$66</f>
        <v>0</v>
      </c>
      <c r="IIA66" s="1678">
        <f t="shared" ref="IIA66" si="19535">(IIA59-IIA61)*$C$64*$C$66</f>
        <v>0</v>
      </c>
      <c r="IIC66" s="1678">
        <f t="shared" ref="IIC66" si="19536">(IIC59-IIC61)*$C$64*$C$66</f>
        <v>0</v>
      </c>
      <c r="IIE66" s="1678">
        <f t="shared" ref="IIE66" si="19537">(IIE59-IIE61)*$C$64*$C$66</f>
        <v>0</v>
      </c>
      <c r="IIG66" s="1678">
        <f t="shared" ref="IIG66" si="19538">(IIG59-IIG61)*$C$64*$C$66</f>
        <v>0</v>
      </c>
      <c r="III66" s="1678">
        <f t="shared" ref="III66" si="19539">(III59-III61)*$C$64*$C$66</f>
        <v>0</v>
      </c>
      <c r="IIK66" s="1678">
        <f t="shared" ref="IIK66" si="19540">(IIK59-IIK61)*$C$64*$C$66</f>
        <v>0</v>
      </c>
      <c r="IIM66" s="1678">
        <f t="shared" ref="IIM66" si="19541">(IIM59-IIM61)*$C$64*$C$66</f>
        <v>0</v>
      </c>
      <c r="IIO66" s="1678">
        <f t="shared" ref="IIO66" si="19542">(IIO59-IIO61)*$C$64*$C$66</f>
        <v>0</v>
      </c>
      <c r="IIQ66" s="1678">
        <f t="shared" ref="IIQ66" si="19543">(IIQ59-IIQ61)*$C$64*$C$66</f>
        <v>0</v>
      </c>
      <c r="IIS66" s="1678">
        <f t="shared" ref="IIS66" si="19544">(IIS59-IIS61)*$C$64*$C$66</f>
        <v>0</v>
      </c>
      <c r="IIU66" s="1678">
        <f t="shared" ref="IIU66" si="19545">(IIU59-IIU61)*$C$64*$C$66</f>
        <v>0</v>
      </c>
      <c r="IIW66" s="1678">
        <f t="shared" ref="IIW66" si="19546">(IIW59-IIW61)*$C$64*$C$66</f>
        <v>0</v>
      </c>
      <c r="IIY66" s="1678">
        <f t="shared" ref="IIY66" si="19547">(IIY59-IIY61)*$C$64*$C$66</f>
        <v>0</v>
      </c>
      <c r="IJA66" s="1678">
        <f t="shared" ref="IJA66" si="19548">(IJA59-IJA61)*$C$64*$C$66</f>
        <v>0</v>
      </c>
      <c r="IJC66" s="1678">
        <f t="shared" ref="IJC66" si="19549">(IJC59-IJC61)*$C$64*$C$66</f>
        <v>0</v>
      </c>
      <c r="IJE66" s="1678">
        <f t="shared" ref="IJE66" si="19550">(IJE59-IJE61)*$C$64*$C$66</f>
        <v>0</v>
      </c>
      <c r="IJG66" s="1678">
        <f t="shared" ref="IJG66" si="19551">(IJG59-IJG61)*$C$64*$C$66</f>
        <v>0</v>
      </c>
      <c r="IJI66" s="1678">
        <f t="shared" ref="IJI66" si="19552">(IJI59-IJI61)*$C$64*$C$66</f>
        <v>0</v>
      </c>
      <c r="IJK66" s="1678">
        <f t="shared" ref="IJK66" si="19553">(IJK59-IJK61)*$C$64*$C$66</f>
        <v>0</v>
      </c>
      <c r="IJM66" s="1678">
        <f t="shared" ref="IJM66" si="19554">(IJM59-IJM61)*$C$64*$C$66</f>
        <v>0</v>
      </c>
      <c r="IJO66" s="1678">
        <f t="shared" ref="IJO66" si="19555">(IJO59-IJO61)*$C$64*$C$66</f>
        <v>0</v>
      </c>
      <c r="IJQ66" s="1678">
        <f t="shared" ref="IJQ66" si="19556">(IJQ59-IJQ61)*$C$64*$C$66</f>
        <v>0</v>
      </c>
      <c r="IJS66" s="1678">
        <f t="shared" ref="IJS66" si="19557">(IJS59-IJS61)*$C$64*$C$66</f>
        <v>0</v>
      </c>
      <c r="IJU66" s="1678">
        <f t="shared" ref="IJU66" si="19558">(IJU59-IJU61)*$C$64*$C$66</f>
        <v>0</v>
      </c>
      <c r="IJW66" s="1678">
        <f t="shared" ref="IJW66" si="19559">(IJW59-IJW61)*$C$64*$C$66</f>
        <v>0</v>
      </c>
      <c r="IJY66" s="1678">
        <f t="shared" ref="IJY66" si="19560">(IJY59-IJY61)*$C$64*$C$66</f>
        <v>0</v>
      </c>
      <c r="IKA66" s="1678">
        <f t="shared" ref="IKA66" si="19561">(IKA59-IKA61)*$C$64*$C$66</f>
        <v>0</v>
      </c>
      <c r="IKC66" s="1678">
        <f t="shared" ref="IKC66" si="19562">(IKC59-IKC61)*$C$64*$C$66</f>
        <v>0</v>
      </c>
      <c r="IKE66" s="1678">
        <f t="shared" ref="IKE66" si="19563">(IKE59-IKE61)*$C$64*$C$66</f>
        <v>0</v>
      </c>
      <c r="IKG66" s="1678">
        <f t="shared" ref="IKG66" si="19564">(IKG59-IKG61)*$C$64*$C$66</f>
        <v>0</v>
      </c>
      <c r="IKI66" s="1678">
        <f t="shared" ref="IKI66" si="19565">(IKI59-IKI61)*$C$64*$C$66</f>
        <v>0</v>
      </c>
      <c r="IKK66" s="1678">
        <f t="shared" ref="IKK66" si="19566">(IKK59-IKK61)*$C$64*$C$66</f>
        <v>0</v>
      </c>
      <c r="IKM66" s="1678">
        <f t="shared" ref="IKM66" si="19567">(IKM59-IKM61)*$C$64*$C$66</f>
        <v>0</v>
      </c>
      <c r="IKO66" s="1678">
        <f t="shared" ref="IKO66" si="19568">(IKO59-IKO61)*$C$64*$C$66</f>
        <v>0</v>
      </c>
      <c r="IKQ66" s="1678">
        <f t="shared" ref="IKQ66" si="19569">(IKQ59-IKQ61)*$C$64*$C$66</f>
        <v>0</v>
      </c>
      <c r="IKS66" s="1678">
        <f t="shared" ref="IKS66" si="19570">(IKS59-IKS61)*$C$64*$C$66</f>
        <v>0</v>
      </c>
      <c r="IKU66" s="1678">
        <f t="shared" ref="IKU66" si="19571">(IKU59-IKU61)*$C$64*$C$66</f>
        <v>0</v>
      </c>
      <c r="IKW66" s="1678">
        <f t="shared" ref="IKW66" si="19572">(IKW59-IKW61)*$C$64*$C$66</f>
        <v>0</v>
      </c>
      <c r="IKY66" s="1678">
        <f t="shared" ref="IKY66" si="19573">(IKY59-IKY61)*$C$64*$C$66</f>
        <v>0</v>
      </c>
      <c r="ILA66" s="1678">
        <f t="shared" ref="ILA66" si="19574">(ILA59-ILA61)*$C$64*$C$66</f>
        <v>0</v>
      </c>
      <c r="ILC66" s="1678">
        <f t="shared" ref="ILC66" si="19575">(ILC59-ILC61)*$C$64*$C$66</f>
        <v>0</v>
      </c>
      <c r="ILE66" s="1678">
        <f t="shared" ref="ILE66" si="19576">(ILE59-ILE61)*$C$64*$C$66</f>
        <v>0</v>
      </c>
      <c r="ILG66" s="1678">
        <f t="shared" ref="ILG66" si="19577">(ILG59-ILG61)*$C$64*$C$66</f>
        <v>0</v>
      </c>
      <c r="ILI66" s="1678">
        <f t="shared" ref="ILI66" si="19578">(ILI59-ILI61)*$C$64*$C$66</f>
        <v>0</v>
      </c>
      <c r="ILK66" s="1678">
        <f t="shared" ref="ILK66" si="19579">(ILK59-ILK61)*$C$64*$C$66</f>
        <v>0</v>
      </c>
      <c r="ILM66" s="1678">
        <f t="shared" ref="ILM66" si="19580">(ILM59-ILM61)*$C$64*$C$66</f>
        <v>0</v>
      </c>
      <c r="ILO66" s="1678">
        <f t="shared" ref="ILO66" si="19581">(ILO59-ILO61)*$C$64*$C$66</f>
        <v>0</v>
      </c>
      <c r="ILQ66" s="1678">
        <f t="shared" ref="ILQ66" si="19582">(ILQ59-ILQ61)*$C$64*$C$66</f>
        <v>0</v>
      </c>
      <c r="ILS66" s="1678">
        <f t="shared" ref="ILS66" si="19583">(ILS59-ILS61)*$C$64*$C$66</f>
        <v>0</v>
      </c>
      <c r="ILU66" s="1678">
        <f t="shared" ref="ILU66" si="19584">(ILU59-ILU61)*$C$64*$C$66</f>
        <v>0</v>
      </c>
      <c r="ILW66" s="1678">
        <f t="shared" ref="ILW66" si="19585">(ILW59-ILW61)*$C$64*$C$66</f>
        <v>0</v>
      </c>
      <c r="ILY66" s="1678">
        <f t="shared" ref="ILY66" si="19586">(ILY59-ILY61)*$C$64*$C$66</f>
        <v>0</v>
      </c>
      <c r="IMA66" s="1678">
        <f t="shared" ref="IMA66" si="19587">(IMA59-IMA61)*$C$64*$C$66</f>
        <v>0</v>
      </c>
      <c r="IMC66" s="1678">
        <f t="shared" ref="IMC66" si="19588">(IMC59-IMC61)*$C$64*$C$66</f>
        <v>0</v>
      </c>
      <c r="IME66" s="1678">
        <f t="shared" ref="IME66" si="19589">(IME59-IME61)*$C$64*$C$66</f>
        <v>0</v>
      </c>
      <c r="IMG66" s="1678">
        <f t="shared" ref="IMG66" si="19590">(IMG59-IMG61)*$C$64*$C$66</f>
        <v>0</v>
      </c>
      <c r="IMI66" s="1678">
        <f t="shared" ref="IMI66" si="19591">(IMI59-IMI61)*$C$64*$C$66</f>
        <v>0</v>
      </c>
      <c r="IMK66" s="1678">
        <f t="shared" ref="IMK66" si="19592">(IMK59-IMK61)*$C$64*$C$66</f>
        <v>0</v>
      </c>
      <c r="IMM66" s="1678">
        <f t="shared" ref="IMM66" si="19593">(IMM59-IMM61)*$C$64*$C$66</f>
        <v>0</v>
      </c>
      <c r="IMO66" s="1678">
        <f t="shared" ref="IMO66" si="19594">(IMO59-IMO61)*$C$64*$C$66</f>
        <v>0</v>
      </c>
      <c r="IMQ66" s="1678">
        <f t="shared" ref="IMQ66" si="19595">(IMQ59-IMQ61)*$C$64*$C$66</f>
        <v>0</v>
      </c>
      <c r="IMS66" s="1678">
        <f t="shared" ref="IMS66" si="19596">(IMS59-IMS61)*$C$64*$C$66</f>
        <v>0</v>
      </c>
      <c r="IMU66" s="1678">
        <f t="shared" ref="IMU66" si="19597">(IMU59-IMU61)*$C$64*$C$66</f>
        <v>0</v>
      </c>
      <c r="IMW66" s="1678">
        <f t="shared" ref="IMW66" si="19598">(IMW59-IMW61)*$C$64*$C$66</f>
        <v>0</v>
      </c>
      <c r="IMY66" s="1678">
        <f t="shared" ref="IMY66" si="19599">(IMY59-IMY61)*$C$64*$C$66</f>
        <v>0</v>
      </c>
      <c r="INA66" s="1678">
        <f t="shared" ref="INA66" si="19600">(INA59-INA61)*$C$64*$C$66</f>
        <v>0</v>
      </c>
      <c r="INC66" s="1678">
        <f t="shared" ref="INC66" si="19601">(INC59-INC61)*$C$64*$C$66</f>
        <v>0</v>
      </c>
      <c r="INE66" s="1678">
        <f t="shared" ref="INE66" si="19602">(INE59-INE61)*$C$64*$C$66</f>
        <v>0</v>
      </c>
      <c r="ING66" s="1678">
        <f t="shared" ref="ING66" si="19603">(ING59-ING61)*$C$64*$C$66</f>
        <v>0</v>
      </c>
      <c r="INI66" s="1678">
        <f t="shared" ref="INI66" si="19604">(INI59-INI61)*$C$64*$C$66</f>
        <v>0</v>
      </c>
      <c r="INK66" s="1678">
        <f t="shared" ref="INK66" si="19605">(INK59-INK61)*$C$64*$C$66</f>
        <v>0</v>
      </c>
      <c r="INM66" s="1678">
        <f t="shared" ref="INM66" si="19606">(INM59-INM61)*$C$64*$C$66</f>
        <v>0</v>
      </c>
      <c r="INO66" s="1678">
        <f t="shared" ref="INO66" si="19607">(INO59-INO61)*$C$64*$C$66</f>
        <v>0</v>
      </c>
      <c r="INQ66" s="1678">
        <f t="shared" ref="INQ66" si="19608">(INQ59-INQ61)*$C$64*$C$66</f>
        <v>0</v>
      </c>
      <c r="INS66" s="1678">
        <f t="shared" ref="INS66" si="19609">(INS59-INS61)*$C$64*$C$66</f>
        <v>0</v>
      </c>
      <c r="INU66" s="1678">
        <f t="shared" ref="INU66" si="19610">(INU59-INU61)*$C$64*$C$66</f>
        <v>0</v>
      </c>
      <c r="INW66" s="1678">
        <f t="shared" ref="INW66" si="19611">(INW59-INW61)*$C$64*$C$66</f>
        <v>0</v>
      </c>
      <c r="INY66" s="1678">
        <f t="shared" ref="INY66" si="19612">(INY59-INY61)*$C$64*$C$66</f>
        <v>0</v>
      </c>
      <c r="IOA66" s="1678">
        <f t="shared" ref="IOA66" si="19613">(IOA59-IOA61)*$C$64*$C$66</f>
        <v>0</v>
      </c>
      <c r="IOC66" s="1678">
        <f t="shared" ref="IOC66" si="19614">(IOC59-IOC61)*$C$64*$C$66</f>
        <v>0</v>
      </c>
      <c r="IOE66" s="1678">
        <f t="shared" ref="IOE66" si="19615">(IOE59-IOE61)*$C$64*$C$66</f>
        <v>0</v>
      </c>
      <c r="IOG66" s="1678">
        <f t="shared" ref="IOG66" si="19616">(IOG59-IOG61)*$C$64*$C$66</f>
        <v>0</v>
      </c>
      <c r="IOI66" s="1678">
        <f t="shared" ref="IOI66" si="19617">(IOI59-IOI61)*$C$64*$C$66</f>
        <v>0</v>
      </c>
      <c r="IOK66" s="1678">
        <f t="shared" ref="IOK66" si="19618">(IOK59-IOK61)*$C$64*$C$66</f>
        <v>0</v>
      </c>
      <c r="IOM66" s="1678">
        <f t="shared" ref="IOM66" si="19619">(IOM59-IOM61)*$C$64*$C$66</f>
        <v>0</v>
      </c>
      <c r="IOO66" s="1678">
        <f t="shared" ref="IOO66" si="19620">(IOO59-IOO61)*$C$64*$C$66</f>
        <v>0</v>
      </c>
      <c r="IOQ66" s="1678">
        <f t="shared" ref="IOQ66" si="19621">(IOQ59-IOQ61)*$C$64*$C$66</f>
        <v>0</v>
      </c>
      <c r="IOS66" s="1678">
        <f t="shared" ref="IOS66" si="19622">(IOS59-IOS61)*$C$64*$C$66</f>
        <v>0</v>
      </c>
      <c r="IOU66" s="1678">
        <f t="shared" ref="IOU66" si="19623">(IOU59-IOU61)*$C$64*$C$66</f>
        <v>0</v>
      </c>
      <c r="IOW66" s="1678">
        <f t="shared" ref="IOW66" si="19624">(IOW59-IOW61)*$C$64*$C$66</f>
        <v>0</v>
      </c>
      <c r="IOY66" s="1678">
        <f t="shared" ref="IOY66" si="19625">(IOY59-IOY61)*$C$64*$C$66</f>
        <v>0</v>
      </c>
      <c r="IPA66" s="1678">
        <f t="shared" ref="IPA66" si="19626">(IPA59-IPA61)*$C$64*$C$66</f>
        <v>0</v>
      </c>
      <c r="IPC66" s="1678">
        <f t="shared" ref="IPC66" si="19627">(IPC59-IPC61)*$C$64*$C$66</f>
        <v>0</v>
      </c>
      <c r="IPE66" s="1678">
        <f t="shared" ref="IPE66" si="19628">(IPE59-IPE61)*$C$64*$C$66</f>
        <v>0</v>
      </c>
      <c r="IPG66" s="1678">
        <f t="shared" ref="IPG66" si="19629">(IPG59-IPG61)*$C$64*$C$66</f>
        <v>0</v>
      </c>
      <c r="IPI66" s="1678">
        <f t="shared" ref="IPI66" si="19630">(IPI59-IPI61)*$C$64*$C$66</f>
        <v>0</v>
      </c>
      <c r="IPK66" s="1678">
        <f t="shared" ref="IPK66" si="19631">(IPK59-IPK61)*$C$64*$C$66</f>
        <v>0</v>
      </c>
      <c r="IPM66" s="1678">
        <f t="shared" ref="IPM66" si="19632">(IPM59-IPM61)*$C$64*$C$66</f>
        <v>0</v>
      </c>
      <c r="IPO66" s="1678">
        <f t="shared" ref="IPO66" si="19633">(IPO59-IPO61)*$C$64*$C$66</f>
        <v>0</v>
      </c>
      <c r="IPQ66" s="1678">
        <f t="shared" ref="IPQ66" si="19634">(IPQ59-IPQ61)*$C$64*$C$66</f>
        <v>0</v>
      </c>
      <c r="IPS66" s="1678">
        <f t="shared" ref="IPS66" si="19635">(IPS59-IPS61)*$C$64*$C$66</f>
        <v>0</v>
      </c>
      <c r="IPU66" s="1678">
        <f t="shared" ref="IPU66" si="19636">(IPU59-IPU61)*$C$64*$C$66</f>
        <v>0</v>
      </c>
      <c r="IPW66" s="1678">
        <f t="shared" ref="IPW66" si="19637">(IPW59-IPW61)*$C$64*$C$66</f>
        <v>0</v>
      </c>
      <c r="IPY66" s="1678">
        <f t="shared" ref="IPY66" si="19638">(IPY59-IPY61)*$C$64*$C$66</f>
        <v>0</v>
      </c>
      <c r="IQA66" s="1678">
        <f t="shared" ref="IQA66" si="19639">(IQA59-IQA61)*$C$64*$C$66</f>
        <v>0</v>
      </c>
      <c r="IQC66" s="1678">
        <f t="shared" ref="IQC66" si="19640">(IQC59-IQC61)*$C$64*$C$66</f>
        <v>0</v>
      </c>
      <c r="IQE66" s="1678">
        <f t="shared" ref="IQE66" si="19641">(IQE59-IQE61)*$C$64*$C$66</f>
        <v>0</v>
      </c>
      <c r="IQG66" s="1678">
        <f t="shared" ref="IQG66" si="19642">(IQG59-IQG61)*$C$64*$C$66</f>
        <v>0</v>
      </c>
      <c r="IQI66" s="1678">
        <f t="shared" ref="IQI66" si="19643">(IQI59-IQI61)*$C$64*$C$66</f>
        <v>0</v>
      </c>
      <c r="IQK66" s="1678">
        <f t="shared" ref="IQK66" si="19644">(IQK59-IQK61)*$C$64*$C$66</f>
        <v>0</v>
      </c>
      <c r="IQM66" s="1678">
        <f t="shared" ref="IQM66" si="19645">(IQM59-IQM61)*$C$64*$C$66</f>
        <v>0</v>
      </c>
      <c r="IQO66" s="1678">
        <f t="shared" ref="IQO66" si="19646">(IQO59-IQO61)*$C$64*$C$66</f>
        <v>0</v>
      </c>
      <c r="IQQ66" s="1678">
        <f t="shared" ref="IQQ66" si="19647">(IQQ59-IQQ61)*$C$64*$C$66</f>
        <v>0</v>
      </c>
      <c r="IQS66" s="1678">
        <f t="shared" ref="IQS66" si="19648">(IQS59-IQS61)*$C$64*$C$66</f>
        <v>0</v>
      </c>
      <c r="IQU66" s="1678">
        <f t="shared" ref="IQU66" si="19649">(IQU59-IQU61)*$C$64*$C$66</f>
        <v>0</v>
      </c>
      <c r="IQW66" s="1678">
        <f t="shared" ref="IQW66" si="19650">(IQW59-IQW61)*$C$64*$C$66</f>
        <v>0</v>
      </c>
      <c r="IQY66" s="1678">
        <f t="shared" ref="IQY66" si="19651">(IQY59-IQY61)*$C$64*$C$66</f>
        <v>0</v>
      </c>
      <c r="IRA66" s="1678">
        <f t="shared" ref="IRA66" si="19652">(IRA59-IRA61)*$C$64*$C$66</f>
        <v>0</v>
      </c>
      <c r="IRC66" s="1678">
        <f t="shared" ref="IRC66" si="19653">(IRC59-IRC61)*$C$64*$C$66</f>
        <v>0</v>
      </c>
      <c r="IRE66" s="1678">
        <f t="shared" ref="IRE66" si="19654">(IRE59-IRE61)*$C$64*$C$66</f>
        <v>0</v>
      </c>
      <c r="IRG66" s="1678">
        <f t="shared" ref="IRG66" si="19655">(IRG59-IRG61)*$C$64*$C$66</f>
        <v>0</v>
      </c>
      <c r="IRI66" s="1678">
        <f t="shared" ref="IRI66" si="19656">(IRI59-IRI61)*$C$64*$C$66</f>
        <v>0</v>
      </c>
      <c r="IRK66" s="1678">
        <f t="shared" ref="IRK66" si="19657">(IRK59-IRK61)*$C$64*$C$66</f>
        <v>0</v>
      </c>
      <c r="IRM66" s="1678">
        <f t="shared" ref="IRM66" si="19658">(IRM59-IRM61)*$C$64*$C$66</f>
        <v>0</v>
      </c>
      <c r="IRO66" s="1678">
        <f t="shared" ref="IRO66" si="19659">(IRO59-IRO61)*$C$64*$C$66</f>
        <v>0</v>
      </c>
      <c r="IRQ66" s="1678">
        <f t="shared" ref="IRQ66" si="19660">(IRQ59-IRQ61)*$C$64*$C$66</f>
        <v>0</v>
      </c>
      <c r="IRS66" s="1678">
        <f t="shared" ref="IRS66" si="19661">(IRS59-IRS61)*$C$64*$C$66</f>
        <v>0</v>
      </c>
      <c r="IRU66" s="1678">
        <f t="shared" ref="IRU66" si="19662">(IRU59-IRU61)*$C$64*$C$66</f>
        <v>0</v>
      </c>
      <c r="IRW66" s="1678">
        <f t="shared" ref="IRW66" si="19663">(IRW59-IRW61)*$C$64*$C$66</f>
        <v>0</v>
      </c>
      <c r="IRY66" s="1678">
        <f t="shared" ref="IRY66" si="19664">(IRY59-IRY61)*$C$64*$C$66</f>
        <v>0</v>
      </c>
      <c r="ISA66" s="1678">
        <f t="shared" ref="ISA66" si="19665">(ISA59-ISA61)*$C$64*$C$66</f>
        <v>0</v>
      </c>
      <c r="ISC66" s="1678">
        <f t="shared" ref="ISC66" si="19666">(ISC59-ISC61)*$C$64*$C$66</f>
        <v>0</v>
      </c>
      <c r="ISE66" s="1678">
        <f t="shared" ref="ISE66" si="19667">(ISE59-ISE61)*$C$64*$C$66</f>
        <v>0</v>
      </c>
      <c r="ISG66" s="1678">
        <f t="shared" ref="ISG66" si="19668">(ISG59-ISG61)*$C$64*$C$66</f>
        <v>0</v>
      </c>
      <c r="ISI66" s="1678">
        <f t="shared" ref="ISI66" si="19669">(ISI59-ISI61)*$C$64*$C$66</f>
        <v>0</v>
      </c>
      <c r="ISK66" s="1678">
        <f t="shared" ref="ISK66" si="19670">(ISK59-ISK61)*$C$64*$C$66</f>
        <v>0</v>
      </c>
      <c r="ISM66" s="1678">
        <f t="shared" ref="ISM66" si="19671">(ISM59-ISM61)*$C$64*$C$66</f>
        <v>0</v>
      </c>
      <c r="ISO66" s="1678">
        <f t="shared" ref="ISO66" si="19672">(ISO59-ISO61)*$C$64*$C$66</f>
        <v>0</v>
      </c>
      <c r="ISQ66" s="1678">
        <f t="shared" ref="ISQ66" si="19673">(ISQ59-ISQ61)*$C$64*$C$66</f>
        <v>0</v>
      </c>
      <c r="ISS66" s="1678">
        <f t="shared" ref="ISS66" si="19674">(ISS59-ISS61)*$C$64*$C$66</f>
        <v>0</v>
      </c>
      <c r="ISU66" s="1678">
        <f t="shared" ref="ISU66" si="19675">(ISU59-ISU61)*$C$64*$C$66</f>
        <v>0</v>
      </c>
      <c r="ISW66" s="1678">
        <f t="shared" ref="ISW66" si="19676">(ISW59-ISW61)*$C$64*$C$66</f>
        <v>0</v>
      </c>
      <c r="ISY66" s="1678">
        <f t="shared" ref="ISY66" si="19677">(ISY59-ISY61)*$C$64*$C$66</f>
        <v>0</v>
      </c>
      <c r="ITA66" s="1678">
        <f t="shared" ref="ITA66" si="19678">(ITA59-ITA61)*$C$64*$C$66</f>
        <v>0</v>
      </c>
      <c r="ITC66" s="1678">
        <f t="shared" ref="ITC66" si="19679">(ITC59-ITC61)*$C$64*$C$66</f>
        <v>0</v>
      </c>
      <c r="ITE66" s="1678">
        <f t="shared" ref="ITE66" si="19680">(ITE59-ITE61)*$C$64*$C$66</f>
        <v>0</v>
      </c>
      <c r="ITG66" s="1678">
        <f t="shared" ref="ITG66" si="19681">(ITG59-ITG61)*$C$64*$C$66</f>
        <v>0</v>
      </c>
      <c r="ITI66" s="1678">
        <f t="shared" ref="ITI66" si="19682">(ITI59-ITI61)*$C$64*$C$66</f>
        <v>0</v>
      </c>
      <c r="ITK66" s="1678">
        <f t="shared" ref="ITK66" si="19683">(ITK59-ITK61)*$C$64*$C$66</f>
        <v>0</v>
      </c>
      <c r="ITM66" s="1678">
        <f t="shared" ref="ITM66" si="19684">(ITM59-ITM61)*$C$64*$C$66</f>
        <v>0</v>
      </c>
      <c r="ITO66" s="1678">
        <f t="shared" ref="ITO66" si="19685">(ITO59-ITO61)*$C$64*$C$66</f>
        <v>0</v>
      </c>
      <c r="ITQ66" s="1678">
        <f t="shared" ref="ITQ66" si="19686">(ITQ59-ITQ61)*$C$64*$C$66</f>
        <v>0</v>
      </c>
      <c r="ITS66" s="1678">
        <f t="shared" ref="ITS66" si="19687">(ITS59-ITS61)*$C$64*$C$66</f>
        <v>0</v>
      </c>
      <c r="ITU66" s="1678">
        <f t="shared" ref="ITU66" si="19688">(ITU59-ITU61)*$C$64*$C$66</f>
        <v>0</v>
      </c>
      <c r="ITW66" s="1678">
        <f t="shared" ref="ITW66" si="19689">(ITW59-ITW61)*$C$64*$C$66</f>
        <v>0</v>
      </c>
      <c r="ITY66" s="1678">
        <f t="shared" ref="ITY66" si="19690">(ITY59-ITY61)*$C$64*$C$66</f>
        <v>0</v>
      </c>
      <c r="IUA66" s="1678">
        <f t="shared" ref="IUA66" si="19691">(IUA59-IUA61)*$C$64*$C$66</f>
        <v>0</v>
      </c>
      <c r="IUC66" s="1678">
        <f t="shared" ref="IUC66" si="19692">(IUC59-IUC61)*$C$64*$C$66</f>
        <v>0</v>
      </c>
      <c r="IUE66" s="1678">
        <f t="shared" ref="IUE66" si="19693">(IUE59-IUE61)*$C$64*$C$66</f>
        <v>0</v>
      </c>
      <c r="IUG66" s="1678">
        <f t="shared" ref="IUG66" si="19694">(IUG59-IUG61)*$C$64*$C$66</f>
        <v>0</v>
      </c>
      <c r="IUI66" s="1678">
        <f t="shared" ref="IUI66" si="19695">(IUI59-IUI61)*$C$64*$C$66</f>
        <v>0</v>
      </c>
      <c r="IUK66" s="1678">
        <f t="shared" ref="IUK66" si="19696">(IUK59-IUK61)*$C$64*$C$66</f>
        <v>0</v>
      </c>
      <c r="IUM66" s="1678">
        <f t="shared" ref="IUM66" si="19697">(IUM59-IUM61)*$C$64*$C$66</f>
        <v>0</v>
      </c>
      <c r="IUO66" s="1678">
        <f t="shared" ref="IUO66" si="19698">(IUO59-IUO61)*$C$64*$C$66</f>
        <v>0</v>
      </c>
      <c r="IUQ66" s="1678">
        <f t="shared" ref="IUQ66" si="19699">(IUQ59-IUQ61)*$C$64*$C$66</f>
        <v>0</v>
      </c>
      <c r="IUS66" s="1678">
        <f t="shared" ref="IUS66" si="19700">(IUS59-IUS61)*$C$64*$C$66</f>
        <v>0</v>
      </c>
      <c r="IUU66" s="1678">
        <f t="shared" ref="IUU66" si="19701">(IUU59-IUU61)*$C$64*$C$66</f>
        <v>0</v>
      </c>
      <c r="IUW66" s="1678">
        <f t="shared" ref="IUW66" si="19702">(IUW59-IUW61)*$C$64*$C$66</f>
        <v>0</v>
      </c>
      <c r="IUY66" s="1678">
        <f t="shared" ref="IUY66" si="19703">(IUY59-IUY61)*$C$64*$C$66</f>
        <v>0</v>
      </c>
      <c r="IVA66" s="1678">
        <f t="shared" ref="IVA66" si="19704">(IVA59-IVA61)*$C$64*$C$66</f>
        <v>0</v>
      </c>
      <c r="IVC66" s="1678">
        <f t="shared" ref="IVC66" si="19705">(IVC59-IVC61)*$C$64*$C$66</f>
        <v>0</v>
      </c>
      <c r="IVE66" s="1678">
        <f t="shared" ref="IVE66" si="19706">(IVE59-IVE61)*$C$64*$C$66</f>
        <v>0</v>
      </c>
      <c r="IVG66" s="1678">
        <f t="shared" ref="IVG66" si="19707">(IVG59-IVG61)*$C$64*$C$66</f>
        <v>0</v>
      </c>
      <c r="IVI66" s="1678">
        <f t="shared" ref="IVI66" si="19708">(IVI59-IVI61)*$C$64*$C$66</f>
        <v>0</v>
      </c>
      <c r="IVK66" s="1678">
        <f t="shared" ref="IVK66" si="19709">(IVK59-IVK61)*$C$64*$C$66</f>
        <v>0</v>
      </c>
      <c r="IVM66" s="1678">
        <f t="shared" ref="IVM66" si="19710">(IVM59-IVM61)*$C$64*$C$66</f>
        <v>0</v>
      </c>
      <c r="IVO66" s="1678">
        <f t="shared" ref="IVO66" si="19711">(IVO59-IVO61)*$C$64*$C$66</f>
        <v>0</v>
      </c>
      <c r="IVQ66" s="1678">
        <f t="shared" ref="IVQ66" si="19712">(IVQ59-IVQ61)*$C$64*$C$66</f>
        <v>0</v>
      </c>
      <c r="IVS66" s="1678">
        <f t="shared" ref="IVS66" si="19713">(IVS59-IVS61)*$C$64*$C$66</f>
        <v>0</v>
      </c>
      <c r="IVU66" s="1678">
        <f t="shared" ref="IVU66" si="19714">(IVU59-IVU61)*$C$64*$C$66</f>
        <v>0</v>
      </c>
      <c r="IVW66" s="1678">
        <f t="shared" ref="IVW66" si="19715">(IVW59-IVW61)*$C$64*$C$66</f>
        <v>0</v>
      </c>
      <c r="IVY66" s="1678">
        <f t="shared" ref="IVY66" si="19716">(IVY59-IVY61)*$C$64*$C$66</f>
        <v>0</v>
      </c>
      <c r="IWA66" s="1678">
        <f t="shared" ref="IWA66" si="19717">(IWA59-IWA61)*$C$64*$C$66</f>
        <v>0</v>
      </c>
      <c r="IWC66" s="1678">
        <f t="shared" ref="IWC66" si="19718">(IWC59-IWC61)*$C$64*$C$66</f>
        <v>0</v>
      </c>
      <c r="IWE66" s="1678">
        <f t="shared" ref="IWE66" si="19719">(IWE59-IWE61)*$C$64*$C$66</f>
        <v>0</v>
      </c>
      <c r="IWG66" s="1678">
        <f t="shared" ref="IWG66" si="19720">(IWG59-IWG61)*$C$64*$C$66</f>
        <v>0</v>
      </c>
      <c r="IWI66" s="1678">
        <f t="shared" ref="IWI66" si="19721">(IWI59-IWI61)*$C$64*$C$66</f>
        <v>0</v>
      </c>
      <c r="IWK66" s="1678">
        <f t="shared" ref="IWK66" si="19722">(IWK59-IWK61)*$C$64*$C$66</f>
        <v>0</v>
      </c>
      <c r="IWM66" s="1678">
        <f t="shared" ref="IWM66" si="19723">(IWM59-IWM61)*$C$64*$C$66</f>
        <v>0</v>
      </c>
      <c r="IWO66" s="1678">
        <f t="shared" ref="IWO66" si="19724">(IWO59-IWO61)*$C$64*$C$66</f>
        <v>0</v>
      </c>
      <c r="IWQ66" s="1678">
        <f t="shared" ref="IWQ66" si="19725">(IWQ59-IWQ61)*$C$64*$C$66</f>
        <v>0</v>
      </c>
      <c r="IWS66" s="1678">
        <f t="shared" ref="IWS66" si="19726">(IWS59-IWS61)*$C$64*$C$66</f>
        <v>0</v>
      </c>
      <c r="IWU66" s="1678">
        <f t="shared" ref="IWU66" si="19727">(IWU59-IWU61)*$C$64*$C$66</f>
        <v>0</v>
      </c>
      <c r="IWW66" s="1678">
        <f t="shared" ref="IWW66" si="19728">(IWW59-IWW61)*$C$64*$C$66</f>
        <v>0</v>
      </c>
      <c r="IWY66" s="1678">
        <f t="shared" ref="IWY66" si="19729">(IWY59-IWY61)*$C$64*$C$66</f>
        <v>0</v>
      </c>
      <c r="IXA66" s="1678">
        <f t="shared" ref="IXA66" si="19730">(IXA59-IXA61)*$C$64*$C$66</f>
        <v>0</v>
      </c>
      <c r="IXC66" s="1678">
        <f t="shared" ref="IXC66" si="19731">(IXC59-IXC61)*$C$64*$C$66</f>
        <v>0</v>
      </c>
      <c r="IXE66" s="1678">
        <f t="shared" ref="IXE66" si="19732">(IXE59-IXE61)*$C$64*$C$66</f>
        <v>0</v>
      </c>
      <c r="IXG66" s="1678">
        <f t="shared" ref="IXG66" si="19733">(IXG59-IXG61)*$C$64*$C$66</f>
        <v>0</v>
      </c>
      <c r="IXI66" s="1678">
        <f t="shared" ref="IXI66" si="19734">(IXI59-IXI61)*$C$64*$C$66</f>
        <v>0</v>
      </c>
      <c r="IXK66" s="1678">
        <f t="shared" ref="IXK66" si="19735">(IXK59-IXK61)*$C$64*$C$66</f>
        <v>0</v>
      </c>
      <c r="IXM66" s="1678">
        <f t="shared" ref="IXM66" si="19736">(IXM59-IXM61)*$C$64*$C$66</f>
        <v>0</v>
      </c>
      <c r="IXO66" s="1678">
        <f t="shared" ref="IXO66" si="19737">(IXO59-IXO61)*$C$64*$C$66</f>
        <v>0</v>
      </c>
      <c r="IXQ66" s="1678">
        <f t="shared" ref="IXQ66" si="19738">(IXQ59-IXQ61)*$C$64*$C$66</f>
        <v>0</v>
      </c>
      <c r="IXS66" s="1678">
        <f t="shared" ref="IXS66" si="19739">(IXS59-IXS61)*$C$64*$C$66</f>
        <v>0</v>
      </c>
      <c r="IXU66" s="1678">
        <f t="shared" ref="IXU66" si="19740">(IXU59-IXU61)*$C$64*$C$66</f>
        <v>0</v>
      </c>
      <c r="IXW66" s="1678">
        <f t="shared" ref="IXW66" si="19741">(IXW59-IXW61)*$C$64*$C$66</f>
        <v>0</v>
      </c>
      <c r="IXY66" s="1678">
        <f t="shared" ref="IXY66" si="19742">(IXY59-IXY61)*$C$64*$C$66</f>
        <v>0</v>
      </c>
      <c r="IYA66" s="1678">
        <f t="shared" ref="IYA66" si="19743">(IYA59-IYA61)*$C$64*$C$66</f>
        <v>0</v>
      </c>
      <c r="IYC66" s="1678">
        <f t="shared" ref="IYC66" si="19744">(IYC59-IYC61)*$C$64*$C$66</f>
        <v>0</v>
      </c>
      <c r="IYE66" s="1678">
        <f t="shared" ref="IYE66" si="19745">(IYE59-IYE61)*$C$64*$C$66</f>
        <v>0</v>
      </c>
      <c r="IYG66" s="1678">
        <f t="shared" ref="IYG66" si="19746">(IYG59-IYG61)*$C$64*$C$66</f>
        <v>0</v>
      </c>
      <c r="IYI66" s="1678">
        <f t="shared" ref="IYI66" si="19747">(IYI59-IYI61)*$C$64*$C$66</f>
        <v>0</v>
      </c>
      <c r="IYK66" s="1678">
        <f t="shared" ref="IYK66" si="19748">(IYK59-IYK61)*$C$64*$C$66</f>
        <v>0</v>
      </c>
      <c r="IYM66" s="1678">
        <f t="shared" ref="IYM66" si="19749">(IYM59-IYM61)*$C$64*$C$66</f>
        <v>0</v>
      </c>
      <c r="IYO66" s="1678">
        <f t="shared" ref="IYO66" si="19750">(IYO59-IYO61)*$C$64*$C$66</f>
        <v>0</v>
      </c>
      <c r="IYQ66" s="1678">
        <f t="shared" ref="IYQ66" si="19751">(IYQ59-IYQ61)*$C$64*$C$66</f>
        <v>0</v>
      </c>
      <c r="IYS66" s="1678">
        <f t="shared" ref="IYS66" si="19752">(IYS59-IYS61)*$C$64*$C$66</f>
        <v>0</v>
      </c>
      <c r="IYU66" s="1678">
        <f t="shared" ref="IYU66" si="19753">(IYU59-IYU61)*$C$64*$C$66</f>
        <v>0</v>
      </c>
      <c r="IYW66" s="1678">
        <f t="shared" ref="IYW66" si="19754">(IYW59-IYW61)*$C$64*$C$66</f>
        <v>0</v>
      </c>
      <c r="IYY66" s="1678">
        <f t="shared" ref="IYY66" si="19755">(IYY59-IYY61)*$C$64*$C$66</f>
        <v>0</v>
      </c>
      <c r="IZA66" s="1678">
        <f t="shared" ref="IZA66" si="19756">(IZA59-IZA61)*$C$64*$C$66</f>
        <v>0</v>
      </c>
      <c r="IZC66" s="1678">
        <f t="shared" ref="IZC66" si="19757">(IZC59-IZC61)*$C$64*$C$66</f>
        <v>0</v>
      </c>
      <c r="IZE66" s="1678">
        <f t="shared" ref="IZE66" si="19758">(IZE59-IZE61)*$C$64*$C$66</f>
        <v>0</v>
      </c>
      <c r="IZG66" s="1678">
        <f t="shared" ref="IZG66" si="19759">(IZG59-IZG61)*$C$64*$C$66</f>
        <v>0</v>
      </c>
      <c r="IZI66" s="1678">
        <f t="shared" ref="IZI66" si="19760">(IZI59-IZI61)*$C$64*$C$66</f>
        <v>0</v>
      </c>
      <c r="IZK66" s="1678">
        <f t="shared" ref="IZK66" si="19761">(IZK59-IZK61)*$C$64*$C$66</f>
        <v>0</v>
      </c>
      <c r="IZM66" s="1678">
        <f t="shared" ref="IZM66" si="19762">(IZM59-IZM61)*$C$64*$C$66</f>
        <v>0</v>
      </c>
      <c r="IZO66" s="1678">
        <f t="shared" ref="IZO66" si="19763">(IZO59-IZO61)*$C$64*$C$66</f>
        <v>0</v>
      </c>
      <c r="IZQ66" s="1678">
        <f t="shared" ref="IZQ66" si="19764">(IZQ59-IZQ61)*$C$64*$C$66</f>
        <v>0</v>
      </c>
      <c r="IZS66" s="1678">
        <f t="shared" ref="IZS66" si="19765">(IZS59-IZS61)*$C$64*$C$66</f>
        <v>0</v>
      </c>
      <c r="IZU66" s="1678">
        <f t="shared" ref="IZU66" si="19766">(IZU59-IZU61)*$C$64*$C$66</f>
        <v>0</v>
      </c>
      <c r="IZW66" s="1678">
        <f t="shared" ref="IZW66" si="19767">(IZW59-IZW61)*$C$64*$C$66</f>
        <v>0</v>
      </c>
      <c r="IZY66" s="1678">
        <f t="shared" ref="IZY66" si="19768">(IZY59-IZY61)*$C$64*$C$66</f>
        <v>0</v>
      </c>
      <c r="JAA66" s="1678">
        <f t="shared" ref="JAA66" si="19769">(JAA59-JAA61)*$C$64*$C$66</f>
        <v>0</v>
      </c>
      <c r="JAC66" s="1678">
        <f t="shared" ref="JAC66" si="19770">(JAC59-JAC61)*$C$64*$C$66</f>
        <v>0</v>
      </c>
      <c r="JAE66" s="1678">
        <f t="shared" ref="JAE66" si="19771">(JAE59-JAE61)*$C$64*$C$66</f>
        <v>0</v>
      </c>
      <c r="JAG66" s="1678">
        <f t="shared" ref="JAG66" si="19772">(JAG59-JAG61)*$C$64*$C$66</f>
        <v>0</v>
      </c>
      <c r="JAI66" s="1678">
        <f t="shared" ref="JAI66" si="19773">(JAI59-JAI61)*$C$64*$C$66</f>
        <v>0</v>
      </c>
      <c r="JAK66" s="1678">
        <f t="shared" ref="JAK66" si="19774">(JAK59-JAK61)*$C$64*$C$66</f>
        <v>0</v>
      </c>
      <c r="JAM66" s="1678">
        <f t="shared" ref="JAM66" si="19775">(JAM59-JAM61)*$C$64*$C$66</f>
        <v>0</v>
      </c>
      <c r="JAO66" s="1678">
        <f t="shared" ref="JAO66" si="19776">(JAO59-JAO61)*$C$64*$C$66</f>
        <v>0</v>
      </c>
      <c r="JAQ66" s="1678">
        <f t="shared" ref="JAQ66" si="19777">(JAQ59-JAQ61)*$C$64*$C$66</f>
        <v>0</v>
      </c>
      <c r="JAS66" s="1678">
        <f t="shared" ref="JAS66" si="19778">(JAS59-JAS61)*$C$64*$C$66</f>
        <v>0</v>
      </c>
      <c r="JAU66" s="1678">
        <f t="shared" ref="JAU66" si="19779">(JAU59-JAU61)*$C$64*$C$66</f>
        <v>0</v>
      </c>
      <c r="JAW66" s="1678">
        <f t="shared" ref="JAW66" si="19780">(JAW59-JAW61)*$C$64*$C$66</f>
        <v>0</v>
      </c>
      <c r="JAY66" s="1678">
        <f t="shared" ref="JAY66" si="19781">(JAY59-JAY61)*$C$64*$C$66</f>
        <v>0</v>
      </c>
      <c r="JBA66" s="1678">
        <f t="shared" ref="JBA66" si="19782">(JBA59-JBA61)*$C$64*$C$66</f>
        <v>0</v>
      </c>
      <c r="JBC66" s="1678">
        <f t="shared" ref="JBC66" si="19783">(JBC59-JBC61)*$C$64*$C$66</f>
        <v>0</v>
      </c>
      <c r="JBE66" s="1678">
        <f t="shared" ref="JBE66" si="19784">(JBE59-JBE61)*$C$64*$C$66</f>
        <v>0</v>
      </c>
      <c r="JBG66" s="1678">
        <f t="shared" ref="JBG66" si="19785">(JBG59-JBG61)*$C$64*$C$66</f>
        <v>0</v>
      </c>
      <c r="JBI66" s="1678">
        <f t="shared" ref="JBI66" si="19786">(JBI59-JBI61)*$C$64*$C$66</f>
        <v>0</v>
      </c>
      <c r="JBK66" s="1678">
        <f t="shared" ref="JBK66" si="19787">(JBK59-JBK61)*$C$64*$C$66</f>
        <v>0</v>
      </c>
      <c r="JBM66" s="1678">
        <f t="shared" ref="JBM66" si="19788">(JBM59-JBM61)*$C$64*$C$66</f>
        <v>0</v>
      </c>
      <c r="JBO66" s="1678">
        <f t="shared" ref="JBO66" si="19789">(JBO59-JBO61)*$C$64*$C$66</f>
        <v>0</v>
      </c>
      <c r="JBQ66" s="1678">
        <f t="shared" ref="JBQ66" si="19790">(JBQ59-JBQ61)*$C$64*$C$66</f>
        <v>0</v>
      </c>
      <c r="JBS66" s="1678">
        <f t="shared" ref="JBS66" si="19791">(JBS59-JBS61)*$C$64*$C$66</f>
        <v>0</v>
      </c>
      <c r="JBU66" s="1678">
        <f t="shared" ref="JBU66" si="19792">(JBU59-JBU61)*$C$64*$C$66</f>
        <v>0</v>
      </c>
      <c r="JBW66" s="1678">
        <f t="shared" ref="JBW66" si="19793">(JBW59-JBW61)*$C$64*$C$66</f>
        <v>0</v>
      </c>
      <c r="JBY66" s="1678">
        <f t="shared" ref="JBY66" si="19794">(JBY59-JBY61)*$C$64*$C$66</f>
        <v>0</v>
      </c>
      <c r="JCA66" s="1678">
        <f t="shared" ref="JCA66" si="19795">(JCA59-JCA61)*$C$64*$C$66</f>
        <v>0</v>
      </c>
      <c r="JCC66" s="1678">
        <f t="shared" ref="JCC66" si="19796">(JCC59-JCC61)*$C$64*$C$66</f>
        <v>0</v>
      </c>
      <c r="JCE66" s="1678">
        <f t="shared" ref="JCE66" si="19797">(JCE59-JCE61)*$C$64*$C$66</f>
        <v>0</v>
      </c>
      <c r="JCG66" s="1678">
        <f t="shared" ref="JCG66" si="19798">(JCG59-JCG61)*$C$64*$C$66</f>
        <v>0</v>
      </c>
      <c r="JCI66" s="1678">
        <f t="shared" ref="JCI66" si="19799">(JCI59-JCI61)*$C$64*$C$66</f>
        <v>0</v>
      </c>
      <c r="JCK66" s="1678">
        <f t="shared" ref="JCK66" si="19800">(JCK59-JCK61)*$C$64*$C$66</f>
        <v>0</v>
      </c>
      <c r="JCM66" s="1678">
        <f t="shared" ref="JCM66" si="19801">(JCM59-JCM61)*$C$64*$C$66</f>
        <v>0</v>
      </c>
      <c r="JCO66" s="1678">
        <f t="shared" ref="JCO66" si="19802">(JCO59-JCO61)*$C$64*$C$66</f>
        <v>0</v>
      </c>
      <c r="JCQ66" s="1678">
        <f t="shared" ref="JCQ66" si="19803">(JCQ59-JCQ61)*$C$64*$C$66</f>
        <v>0</v>
      </c>
      <c r="JCS66" s="1678">
        <f t="shared" ref="JCS66" si="19804">(JCS59-JCS61)*$C$64*$C$66</f>
        <v>0</v>
      </c>
      <c r="JCU66" s="1678">
        <f t="shared" ref="JCU66" si="19805">(JCU59-JCU61)*$C$64*$C$66</f>
        <v>0</v>
      </c>
      <c r="JCW66" s="1678">
        <f t="shared" ref="JCW66" si="19806">(JCW59-JCW61)*$C$64*$C$66</f>
        <v>0</v>
      </c>
      <c r="JCY66" s="1678">
        <f t="shared" ref="JCY66" si="19807">(JCY59-JCY61)*$C$64*$C$66</f>
        <v>0</v>
      </c>
      <c r="JDA66" s="1678">
        <f t="shared" ref="JDA66" si="19808">(JDA59-JDA61)*$C$64*$C$66</f>
        <v>0</v>
      </c>
      <c r="JDC66" s="1678">
        <f t="shared" ref="JDC66" si="19809">(JDC59-JDC61)*$C$64*$C$66</f>
        <v>0</v>
      </c>
      <c r="JDE66" s="1678">
        <f t="shared" ref="JDE66" si="19810">(JDE59-JDE61)*$C$64*$C$66</f>
        <v>0</v>
      </c>
      <c r="JDG66" s="1678">
        <f t="shared" ref="JDG66" si="19811">(JDG59-JDG61)*$C$64*$C$66</f>
        <v>0</v>
      </c>
      <c r="JDI66" s="1678">
        <f t="shared" ref="JDI66" si="19812">(JDI59-JDI61)*$C$64*$C$66</f>
        <v>0</v>
      </c>
      <c r="JDK66" s="1678">
        <f t="shared" ref="JDK66" si="19813">(JDK59-JDK61)*$C$64*$C$66</f>
        <v>0</v>
      </c>
      <c r="JDM66" s="1678">
        <f t="shared" ref="JDM66" si="19814">(JDM59-JDM61)*$C$64*$C$66</f>
        <v>0</v>
      </c>
      <c r="JDO66" s="1678">
        <f t="shared" ref="JDO66" si="19815">(JDO59-JDO61)*$C$64*$C$66</f>
        <v>0</v>
      </c>
      <c r="JDQ66" s="1678">
        <f t="shared" ref="JDQ66" si="19816">(JDQ59-JDQ61)*$C$64*$C$66</f>
        <v>0</v>
      </c>
      <c r="JDS66" s="1678">
        <f t="shared" ref="JDS66" si="19817">(JDS59-JDS61)*$C$64*$C$66</f>
        <v>0</v>
      </c>
      <c r="JDU66" s="1678">
        <f t="shared" ref="JDU66" si="19818">(JDU59-JDU61)*$C$64*$C$66</f>
        <v>0</v>
      </c>
      <c r="JDW66" s="1678">
        <f t="shared" ref="JDW66" si="19819">(JDW59-JDW61)*$C$64*$C$66</f>
        <v>0</v>
      </c>
      <c r="JDY66" s="1678">
        <f t="shared" ref="JDY66" si="19820">(JDY59-JDY61)*$C$64*$C$66</f>
        <v>0</v>
      </c>
      <c r="JEA66" s="1678">
        <f t="shared" ref="JEA66" si="19821">(JEA59-JEA61)*$C$64*$C$66</f>
        <v>0</v>
      </c>
      <c r="JEC66" s="1678">
        <f t="shared" ref="JEC66" si="19822">(JEC59-JEC61)*$C$64*$C$66</f>
        <v>0</v>
      </c>
      <c r="JEE66" s="1678">
        <f t="shared" ref="JEE66" si="19823">(JEE59-JEE61)*$C$64*$C$66</f>
        <v>0</v>
      </c>
      <c r="JEG66" s="1678">
        <f t="shared" ref="JEG66" si="19824">(JEG59-JEG61)*$C$64*$C$66</f>
        <v>0</v>
      </c>
      <c r="JEI66" s="1678">
        <f t="shared" ref="JEI66" si="19825">(JEI59-JEI61)*$C$64*$C$66</f>
        <v>0</v>
      </c>
      <c r="JEK66" s="1678">
        <f t="shared" ref="JEK66" si="19826">(JEK59-JEK61)*$C$64*$C$66</f>
        <v>0</v>
      </c>
      <c r="JEM66" s="1678">
        <f t="shared" ref="JEM66" si="19827">(JEM59-JEM61)*$C$64*$C$66</f>
        <v>0</v>
      </c>
      <c r="JEO66" s="1678">
        <f t="shared" ref="JEO66" si="19828">(JEO59-JEO61)*$C$64*$C$66</f>
        <v>0</v>
      </c>
      <c r="JEQ66" s="1678">
        <f t="shared" ref="JEQ66" si="19829">(JEQ59-JEQ61)*$C$64*$C$66</f>
        <v>0</v>
      </c>
      <c r="JES66" s="1678">
        <f t="shared" ref="JES66" si="19830">(JES59-JES61)*$C$64*$C$66</f>
        <v>0</v>
      </c>
      <c r="JEU66" s="1678">
        <f t="shared" ref="JEU66" si="19831">(JEU59-JEU61)*$C$64*$C$66</f>
        <v>0</v>
      </c>
      <c r="JEW66" s="1678">
        <f t="shared" ref="JEW66" si="19832">(JEW59-JEW61)*$C$64*$C$66</f>
        <v>0</v>
      </c>
      <c r="JEY66" s="1678">
        <f t="shared" ref="JEY66" si="19833">(JEY59-JEY61)*$C$64*$C$66</f>
        <v>0</v>
      </c>
      <c r="JFA66" s="1678">
        <f t="shared" ref="JFA66" si="19834">(JFA59-JFA61)*$C$64*$C$66</f>
        <v>0</v>
      </c>
      <c r="JFC66" s="1678">
        <f t="shared" ref="JFC66" si="19835">(JFC59-JFC61)*$C$64*$C$66</f>
        <v>0</v>
      </c>
      <c r="JFE66" s="1678">
        <f t="shared" ref="JFE66" si="19836">(JFE59-JFE61)*$C$64*$C$66</f>
        <v>0</v>
      </c>
      <c r="JFG66" s="1678">
        <f t="shared" ref="JFG66" si="19837">(JFG59-JFG61)*$C$64*$C$66</f>
        <v>0</v>
      </c>
      <c r="JFI66" s="1678">
        <f t="shared" ref="JFI66" si="19838">(JFI59-JFI61)*$C$64*$C$66</f>
        <v>0</v>
      </c>
      <c r="JFK66" s="1678">
        <f t="shared" ref="JFK66" si="19839">(JFK59-JFK61)*$C$64*$C$66</f>
        <v>0</v>
      </c>
      <c r="JFM66" s="1678">
        <f t="shared" ref="JFM66" si="19840">(JFM59-JFM61)*$C$64*$C$66</f>
        <v>0</v>
      </c>
      <c r="JFO66" s="1678">
        <f t="shared" ref="JFO66" si="19841">(JFO59-JFO61)*$C$64*$C$66</f>
        <v>0</v>
      </c>
      <c r="JFQ66" s="1678">
        <f t="shared" ref="JFQ66" si="19842">(JFQ59-JFQ61)*$C$64*$C$66</f>
        <v>0</v>
      </c>
      <c r="JFS66" s="1678">
        <f t="shared" ref="JFS66" si="19843">(JFS59-JFS61)*$C$64*$C$66</f>
        <v>0</v>
      </c>
      <c r="JFU66" s="1678">
        <f t="shared" ref="JFU66" si="19844">(JFU59-JFU61)*$C$64*$C$66</f>
        <v>0</v>
      </c>
      <c r="JFW66" s="1678">
        <f t="shared" ref="JFW66" si="19845">(JFW59-JFW61)*$C$64*$C$66</f>
        <v>0</v>
      </c>
      <c r="JFY66" s="1678">
        <f t="shared" ref="JFY66" si="19846">(JFY59-JFY61)*$C$64*$C$66</f>
        <v>0</v>
      </c>
      <c r="JGA66" s="1678">
        <f t="shared" ref="JGA66" si="19847">(JGA59-JGA61)*$C$64*$C$66</f>
        <v>0</v>
      </c>
      <c r="JGC66" s="1678">
        <f t="shared" ref="JGC66" si="19848">(JGC59-JGC61)*$C$64*$C$66</f>
        <v>0</v>
      </c>
      <c r="JGE66" s="1678">
        <f t="shared" ref="JGE66" si="19849">(JGE59-JGE61)*$C$64*$C$66</f>
        <v>0</v>
      </c>
      <c r="JGG66" s="1678">
        <f t="shared" ref="JGG66" si="19850">(JGG59-JGG61)*$C$64*$C$66</f>
        <v>0</v>
      </c>
      <c r="JGI66" s="1678">
        <f t="shared" ref="JGI66" si="19851">(JGI59-JGI61)*$C$64*$C$66</f>
        <v>0</v>
      </c>
      <c r="JGK66" s="1678">
        <f t="shared" ref="JGK66" si="19852">(JGK59-JGK61)*$C$64*$C$66</f>
        <v>0</v>
      </c>
      <c r="JGM66" s="1678">
        <f t="shared" ref="JGM66" si="19853">(JGM59-JGM61)*$C$64*$C$66</f>
        <v>0</v>
      </c>
      <c r="JGO66" s="1678">
        <f t="shared" ref="JGO66" si="19854">(JGO59-JGO61)*$C$64*$C$66</f>
        <v>0</v>
      </c>
      <c r="JGQ66" s="1678">
        <f t="shared" ref="JGQ66" si="19855">(JGQ59-JGQ61)*$C$64*$C$66</f>
        <v>0</v>
      </c>
      <c r="JGS66" s="1678">
        <f t="shared" ref="JGS66" si="19856">(JGS59-JGS61)*$C$64*$C$66</f>
        <v>0</v>
      </c>
      <c r="JGU66" s="1678">
        <f t="shared" ref="JGU66" si="19857">(JGU59-JGU61)*$C$64*$C$66</f>
        <v>0</v>
      </c>
      <c r="JGW66" s="1678">
        <f t="shared" ref="JGW66" si="19858">(JGW59-JGW61)*$C$64*$C$66</f>
        <v>0</v>
      </c>
      <c r="JGY66" s="1678">
        <f t="shared" ref="JGY66" si="19859">(JGY59-JGY61)*$C$64*$C$66</f>
        <v>0</v>
      </c>
      <c r="JHA66" s="1678">
        <f t="shared" ref="JHA66" si="19860">(JHA59-JHA61)*$C$64*$C$66</f>
        <v>0</v>
      </c>
      <c r="JHC66" s="1678">
        <f t="shared" ref="JHC66" si="19861">(JHC59-JHC61)*$C$64*$C$66</f>
        <v>0</v>
      </c>
      <c r="JHE66" s="1678">
        <f t="shared" ref="JHE66" si="19862">(JHE59-JHE61)*$C$64*$C$66</f>
        <v>0</v>
      </c>
      <c r="JHG66" s="1678">
        <f t="shared" ref="JHG66" si="19863">(JHG59-JHG61)*$C$64*$C$66</f>
        <v>0</v>
      </c>
      <c r="JHI66" s="1678">
        <f t="shared" ref="JHI66" si="19864">(JHI59-JHI61)*$C$64*$C$66</f>
        <v>0</v>
      </c>
      <c r="JHK66" s="1678">
        <f t="shared" ref="JHK66" si="19865">(JHK59-JHK61)*$C$64*$C$66</f>
        <v>0</v>
      </c>
      <c r="JHM66" s="1678">
        <f t="shared" ref="JHM66" si="19866">(JHM59-JHM61)*$C$64*$C$66</f>
        <v>0</v>
      </c>
      <c r="JHO66" s="1678">
        <f t="shared" ref="JHO66" si="19867">(JHO59-JHO61)*$C$64*$C$66</f>
        <v>0</v>
      </c>
      <c r="JHQ66" s="1678">
        <f t="shared" ref="JHQ66" si="19868">(JHQ59-JHQ61)*$C$64*$C$66</f>
        <v>0</v>
      </c>
      <c r="JHS66" s="1678">
        <f t="shared" ref="JHS66" si="19869">(JHS59-JHS61)*$C$64*$C$66</f>
        <v>0</v>
      </c>
      <c r="JHU66" s="1678">
        <f t="shared" ref="JHU66" si="19870">(JHU59-JHU61)*$C$64*$C$66</f>
        <v>0</v>
      </c>
      <c r="JHW66" s="1678">
        <f t="shared" ref="JHW66" si="19871">(JHW59-JHW61)*$C$64*$C$66</f>
        <v>0</v>
      </c>
      <c r="JHY66" s="1678">
        <f t="shared" ref="JHY66" si="19872">(JHY59-JHY61)*$C$64*$C$66</f>
        <v>0</v>
      </c>
      <c r="JIA66" s="1678">
        <f t="shared" ref="JIA66" si="19873">(JIA59-JIA61)*$C$64*$C$66</f>
        <v>0</v>
      </c>
      <c r="JIC66" s="1678">
        <f t="shared" ref="JIC66" si="19874">(JIC59-JIC61)*$C$64*$C$66</f>
        <v>0</v>
      </c>
      <c r="JIE66" s="1678">
        <f t="shared" ref="JIE66" si="19875">(JIE59-JIE61)*$C$64*$C$66</f>
        <v>0</v>
      </c>
      <c r="JIG66" s="1678">
        <f t="shared" ref="JIG66" si="19876">(JIG59-JIG61)*$C$64*$C$66</f>
        <v>0</v>
      </c>
      <c r="JII66" s="1678">
        <f t="shared" ref="JII66" si="19877">(JII59-JII61)*$C$64*$C$66</f>
        <v>0</v>
      </c>
      <c r="JIK66" s="1678">
        <f t="shared" ref="JIK66" si="19878">(JIK59-JIK61)*$C$64*$C$66</f>
        <v>0</v>
      </c>
      <c r="JIM66" s="1678">
        <f t="shared" ref="JIM66" si="19879">(JIM59-JIM61)*$C$64*$C$66</f>
        <v>0</v>
      </c>
      <c r="JIO66" s="1678">
        <f t="shared" ref="JIO66" si="19880">(JIO59-JIO61)*$C$64*$C$66</f>
        <v>0</v>
      </c>
      <c r="JIQ66" s="1678">
        <f t="shared" ref="JIQ66" si="19881">(JIQ59-JIQ61)*$C$64*$C$66</f>
        <v>0</v>
      </c>
      <c r="JIS66" s="1678">
        <f t="shared" ref="JIS66" si="19882">(JIS59-JIS61)*$C$64*$C$66</f>
        <v>0</v>
      </c>
      <c r="JIU66" s="1678">
        <f t="shared" ref="JIU66" si="19883">(JIU59-JIU61)*$C$64*$C$66</f>
        <v>0</v>
      </c>
      <c r="JIW66" s="1678">
        <f t="shared" ref="JIW66" si="19884">(JIW59-JIW61)*$C$64*$C$66</f>
        <v>0</v>
      </c>
      <c r="JIY66" s="1678">
        <f t="shared" ref="JIY66" si="19885">(JIY59-JIY61)*$C$64*$C$66</f>
        <v>0</v>
      </c>
      <c r="JJA66" s="1678">
        <f t="shared" ref="JJA66" si="19886">(JJA59-JJA61)*$C$64*$C$66</f>
        <v>0</v>
      </c>
      <c r="JJC66" s="1678">
        <f t="shared" ref="JJC66" si="19887">(JJC59-JJC61)*$C$64*$C$66</f>
        <v>0</v>
      </c>
      <c r="JJE66" s="1678">
        <f t="shared" ref="JJE66" si="19888">(JJE59-JJE61)*$C$64*$C$66</f>
        <v>0</v>
      </c>
      <c r="JJG66" s="1678">
        <f t="shared" ref="JJG66" si="19889">(JJG59-JJG61)*$C$64*$C$66</f>
        <v>0</v>
      </c>
      <c r="JJI66" s="1678">
        <f t="shared" ref="JJI66" si="19890">(JJI59-JJI61)*$C$64*$C$66</f>
        <v>0</v>
      </c>
      <c r="JJK66" s="1678">
        <f t="shared" ref="JJK66" si="19891">(JJK59-JJK61)*$C$64*$C$66</f>
        <v>0</v>
      </c>
      <c r="JJM66" s="1678">
        <f t="shared" ref="JJM66" si="19892">(JJM59-JJM61)*$C$64*$C$66</f>
        <v>0</v>
      </c>
      <c r="JJO66" s="1678">
        <f t="shared" ref="JJO66" si="19893">(JJO59-JJO61)*$C$64*$C$66</f>
        <v>0</v>
      </c>
      <c r="JJQ66" s="1678">
        <f t="shared" ref="JJQ66" si="19894">(JJQ59-JJQ61)*$C$64*$C$66</f>
        <v>0</v>
      </c>
      <c r="JJS66" s="1678">
        <f t="shared" ref="JJS66" si="19895">(JJS59-JJS61)*$C$64*$C$66</f>
        <v>0</v>
      </c>
      <c r="JJU66" s="1678">
        <f t="shared" ref="JJU66" si="19896">(JJU59-JJU61)*$C$64*$C$66</f>
        <v>0</v>
      </c>
      <c r="JJW66" s="1678">
        <f t="shared" ref="JJW66" si="19897">(JJW59-JJW61)*$C$64*$C$66</f>
        <v>0</v>
      </c>
      <c r="JJY66" s="1678">
        <f t="shared" ref="JJY66" si="19898">(JJY59-JJY61)*$C$64*$C$66</f>
        <v>0</v>
      </c>
      <c r="JKA66" s="1678">
        <f t="shared" ref="JKA66" si="19899">(JKA59-JKA61)*$C$64*$C$66</f>
        <v>0</v>
      </c>
      <c r="JKC66" s="1678">
        <f t="shared" ref="JKC66" si="19900">(JKC59-JKC61)*$C$64*$C$66</f>
        <v>0</v>
      </c>
      <c r="JKE66" s="1678">
        <f t="shared" ref="JKE66" si="19901">(JKE59-JKE61)*$C$64*$C$66</f>
        <v>0</v>
      </c>
      <c r="JKG66" s="1678">
        <f t="shared" ref="JKG66" si="19902">(JKG59-JKG61)*$C$64*$C$66</f>
        <v>0</v>
      </c>
      <c r="JKI66" s="1678">
        <f t="shared" ref="JKI66" si="19903">(JKI59-JKI61)*$C$64*$C$66</f>
        <v>0</v>
      </c>
      <c r="JKK66" s="1678">
        <f t="shared" ref="JKK66" si="19904">(JKK59-JKK61)*$C$64*$C$66</f>
        <v>0</v>
      </c>
      <c r="JKM66" s="1678">
        <f t="shared" ref="JKM66" si="19905">(JKM59-JKM61)*$C$64*$C$66</f>
        <v>0</v>
      </c>
      <c r="JKO66" s="1678">
        <f t="shared" ref="JKO66" si="19906">(JKO59-JKO61)*$C$64*$C$66</f>
        <v>0</v>
      </c>
      <c r="JKQ66" s="1678">
        <f t="shared" ref="JKQ66" si="19907">(JKQ59-JKQ61)*$C$64*$C$66</f>
        <v>0</v>
      </c>
      <c r="JKS66" s="1678">
        <f t="shared" ref="JKS66" si="19908">(JKS59-JKS61)*$C$64*$C$66</f>
        <v>0</v>
      </c>
      <c r="JKU66" s="1678">
        <f t="shared" ref="JKU66" si="19909">(JKU59-JKU61)*$C$64*$C$66</f>
        <v>0</v>
      </c>
      <c r="JKW66" s="1678">
        <f t="shared" ref="JKW66" si="19910">(JKW59-JKW61)*$C$64*$C$66</f>
        <v>0</v>
      </c>
      <c r="JKY66" s="1678">
        <f t="shared" ref="JKY66" si="19911">(JKY59-JKY61)*$C$64*$C$66</f>
        <v>0</v>
      </c>
      <c r="JLA66" s="1678">
        <f t="shared" ref="JLA66" si="19912">(JLA59-JLA61)*$C$64*$C$66</f>
        <v>0</v>
      </c>
      <c r="JLC66" s="1678">
        <f t="shared" ref="JLC66" si="19913">(JLC59-JLC61)*$C$64*$C$66</f>
        <v>0</v>
      </c>
      <c r="JLE66" s="1678">
        <f t="shared" ref="JLE66" si="19914">(JLE59-JLE61)*$C$64*$C$66</f>
        <v>0</v>
      </c>
      <c r="JLG66" s="1678">
        <f t="shared" ref="JLG66" si="19915">(JLG59-JLG61)*$C$64*$C$66</f>
        <v>0</v>
      </c>
      <c r="JLI66" s="1678">
        <f t="shared" ref="JLI66" si="19916">(JLI59-JLI61)*$C$64*$C$66</f>
        <v>0</v>
      </c>
      <c r="JLK66" s="1678">
        <f t="shared" ref="JLK66" si="19917">(JLK59-JLK61)*$C$64*$C$66</f>
        <v>0</v>
      </c>
      <c r="JLM66" s="1678">
        <f t="shared" ref="JLM66" si="19918">(JLM59-JLM61)*$C$64*$C$66</f>
        <v>0</v>
      </c>
      <c r="JLO66" s="1678">
        <f t="shared" ref="JLO66" si="19919">(JLO59-JLO61)*$C$64*$C$66</f>
        <v>0</v>
      </c>
      <c r="JLQ66" s="1678">
        <f t="shared" ref="JLQ66" si="19920">(JLQ59-JLQ61)*$C$64*$C$66</f>
        <v>0</v>
      </c>
      <c r="JLS66" s="1678">
        <f t="shared" ref="JLS66" si="19921">(JLS59-JLS61)*$C$64*$C$66</f>
        <v>0</v>
      </c>
      <c r="JLU66" s="1678">
        <f t="shared" ref="JLU66" si="19922">(JLU59-JLU61)*$C$64*$C$66</f>
        <v>0</v>
      </c>
      <c r="JLW66" s="1678">
        <f t="shared" ref="JLW66" si="19923">(JLW59-JLW61)*$C$64*$C$66</f>
        <v>0</v>
      </c>
      <c r="JLY66" s="1678">
        <f t="shared" ref="JLY66" si="19924">(JLY59-JLY61)*$C$64*$C$66</f>
        <v>0</v>
      </c>
      <c r="JMA66" s="1678">
        <f t="shared" ref="JMA66" si="19925">(JMA59-JMA61)*$C$64*$C$66</f>
        <v>0</v>
      </c>
      <c r="JMC66" s="1678">
        <f t="shared" ref="JMC66" si="19926">(JMC59-JMC61)*$C$64*$C$66</f>
        <v>0</v>
      </c>
      <c r="JME66" s="1678">
        <f t="shared" ref="JME66" si="19927">(JME59-JME61)*$C$64*$C$66</f>
        <v>0</v>
      </c>
      <c r="JMG66" s="1678">
        <f t="shared" ref="JMG66" si="19928">(JMG59-JMG61)*$C$64*$C$66</f>
        <v>0</v>
      </c>
      <c r="JMI66" s="1678">
        <f t="shared" ref="JMI66" si="19929">(JMI59-JMI61)*$C$64*$C$66</f>
        <v>0</v>
      </c>
      <c r="JMK66" s="1678">
        <f t="shared" ref="JMK66" si="19930">(JMK59-JMK61)*$C$64*$C$66</f>
        <v>0</v>
      </c>
      <c r="JMM66" s="1678">
        <f t="shared" ref="JMM66" si="19931">(JMM59-JMM61)*$C$64*$C$66</f>
        <v>0</v>
      </c>
      <c r="JMO66" s="1678">
        <f t="shared" ref="JMO66" si="19932">(JMO59-JMO61)*$C$64*$C$66</f>
        <v>0</v>
      </c>
      <c r="JMQ66" s="1678">
        <f t="shared" ref="JMQ66" si="19933">(JMQ59-JMQ61)*$C$64*$C$66</f>
        <v>0</v>
      </c>
      <c r="JMS66" s="1678">
        <f t="shared" ref="JMS66" si="19934">(JMS59-JMS61)*$C$64*$C$66</f>
        <v>0</v>
      </c>
      <c r="JMU66" s="1678">
        <f t="shared" ref="JMU66" si="19935">(JMU59-JMU61)*$C$64*$C$66</f>
        <v>0</v>
      </c>
      <c r="JMW66" s="1678">
        <f t="shared" ref="JMW66" si="19936">(JMW59-JMW61)*$C$64*$C$66</f>
        <v>0</v>
      </c>
      <c r="JMY66" s="1678">
        <f t="shared" ref="JMY66" si="19937">(JMY59-JMY61)*$C$64*$C$66</f>
        <v>0</v>
      </c>
      <c r="JNA66" s="1678">
        <f t="shared" ref="JNA66" si="19938">(JNA59-JNA61)*$C$64*$C$66</f>
        <v>0</v>
      </c>
      <c r="JNC66" s="1678">
        <f t="shared" ref="JNC66" si="19939">(JNC59-JNC61)*$C$64*$C$66</f>
        <v>0</v>
      </c>
      <c r="JNE66" s="1678">
        <f t="shared" ref="JNE66" si="19940">(JNE59-JNE61)*$C$64*$C$66</f>
        <v>0</v>
      </c>
      <c r="JNG66" s="1678">
        <f t="shared" ref="JNG66" si="19941">(JNG59-JNG61)*$C$64*$C$66</f>
        <v>0</v>
      </c>
      <c r="JNI66" s="1678">
        <f t="shared" ref="JNI66" si="19942">(JNI59-JNI61)*$C$64*$C$66</f>
        <v>0</v>
      </c>
      <c r="JNK66" s="1678">
        <f t="shared" ref="JNK66" si="19943">(JNK59-JNK61)*$C$64*$C$66</f>
        <v>0</v>
      </c>
      <c r="JNM66" s="1678">
        <f t="shared" ref="JNM66" si="19944">(JNM59-JNM61)*$C$64*$C$66</f>
        <v>0</v>
      </c>
      <c r="JNO66" s="1678">
        <f t="shared" ref="JNO66" si="19945">(JNO59-JNO61)*$C$64*$C$66</f>
        <v>0</v>
      </c>
      <c r="JNQ66" s="1678">
        <f t="shared" ref="JNQ66" si="19946">(JNQ59-JNQ61)*$C$64*$C$66</f>
        <v>0</v>
      </c>
      <c r="JNS66" s="1678">
        <f t="shared" ref="JNS66" si="19947">(JNS59-JNS61)*$C$64*$C$66</f>
        <v>0</v>
      </c>
      <c r="JNU66" s="1678">
        <f t="shared" ref="JNU66" si="19948">(JNU59-JNU61)*$C$64*$C$66</f>
        <v>0</v>
      </c>
      <c r="JNW66" s="1678">
        <f t="shared" ref="JNW66" si="19949">(JNW59-JNW61)*$C$64*$C$66</f>
        <v>0</v>
      </c>
      <c r="JNY66" s="1678">
        <f t="shared" ref="JNY66" si="19950">(JNY59-JNY61)*$C$64*$C$66</f>
        <v>0</v>
      </c>
      <c r="JOA66" s="1678">
        <f t="shared" ref="JOA66" si="19951">(JOA59-JOA61)*$C$64*$C$66</f>
        <v>0</v>
      </c>
      <c r="JOC66" s="1678">
        <f t="shared" ref="JOC66" si="19952">(JOC59-JOC61)*$C$64*$C$66</f>
        <v>0</v>
      </c>
      <c r="JOE66" s="1678">
        <f t="shared" ref="JOE66" si="19953">(JOE59-JOE61)*$C$64*$C$66</f>
        <v>0</v>
      </c>
      <c r="JOG66" s="1678">
        <f t="shared" ref="JOG66" si="19954">(JOG59-JOG61)*$C$64*$C$66</f>
        <v>0</v>
      </c>
      <c r="JOI66" s="1678">
        <f t="shared" ref="JOI66" si="19955">(JOI59-JOI61)*$C$64*$C$66</f>
        <v>0</v>
      </c>
      <c r="JOK66" s="1678">
        <f t="shared" ref="JOK66" si="19956">(JOK59-JOK61)*$C$64*$C$66</f>
        <v>0</v>
      </c>
      <c r="JOM66" s="1678">
        <f t="shared" ref="JOM66" si="19957">(JOM59-JOM61)*$C$64*$C$66</f>
        <v>0</v>
      </c>
      <c r="JOO66" s="1678">
        <f t="shared" ref="JOO66" si="19958">(JOO59-JOO61)*$C$64*$C$66</f>
        <v>0</v>
      </c>
      <c r="JOQ66" s="1678">
        <f t="shared" ref="JOQ66" si="19959">(JOQ59-JOQ61)*$C$64*$C$66</f>
        <v>0</v>
      </c>
      <c r="JOS66" s="1678">
        <f t="shared" ref="JOS66" si="19960">(JOS59-JOS61)*$C$64*$C$66</f>
        <v>0</v>
      </c>
      <c r="JOU66" s="1678">
        <f t="shared" ref="JOU66" si="19961">(JOU59-JOU61)*$C$64*$C$66</f>
        <v>0</v>
      </c>
      <c r="JOW66" s="1678">
        <f t="shared" ref="JOW66" si="19962">(JOW59-JOW61)*$C$64*$C$66</f>
        <v>0</v>
      </c>
      <c r="JOY66" s="1678">
        <f t="shared" ref="JOY66" si="19963">(JOY59-JOY61)*$C$64*$C$66</f>
        <v>0</v>
      </c>
      <c r="JPA66" s="1678">
        <f t="shared" ref="JPA66" si="19964">(JPA59-JPA61)*$C$64*$C$66</f>
        <v>0</v>
      </c>
      <c r="JPC66" s="1678">
        <f t="shared" ref="JPC66" si="19965">(JPC59-JPC61)*$C$64*$C$66</f>
        <v>0</v>
      </c>
      <c r="JPE66" s="1678">
        <f t="shared" ref="JPE66" si="19966">(JPE59-JPE61)*$C$64*$C$66</f>
        <v>0</v>
      </c>
      <c r="JPG66" s="1678">
        <f t="shared" ref="JPG66" si="19967">(JPG59-JPG61)*$C$64*$C$66</f>
        <v>0</v>
      </c>
      <c r="JPI66" s="1678">
        <f t="shared" ref="JPI66" si="19968">(JPI59-JPI61)*$C$64*$C$66</f>
        <v>0</v>
      </c>
      <c r="JPK66" s="1678">
        <f t="shared" ref="JPK66" si="19969">(JPK59-JPK61)*$C$64*$C$66</f>
        <v>0</v>
      </c>
      <c r="JPM66" s="1678">
        <f t="shared" ref="JPM66" si="19970">(JPM59-JPM61)*$C$64*$C$66</f>
        <v>0</v>
      </c>
      <c r="JPO66" s="1678">
        <f t="shared" ref="JPO66" si="19971">(JPO59-JPO61)*$C$64*$C$66</f>
        <v>0</v>
      </c>
      <c r="JPQ66" s="1678">
        <f t="shared" ref="JPQ66" si="19972">(JPQ59-JPQ61)*$C$64*$C$66</f>
        <v>0</v>
      </c>
      <c r="JPS66" s="1678">
        <f t="shared" ref="JPS66" si="19973">(JPS59-JPS61)*$C$64*$C$66</f>
        <v>0</v>
      </c>
      <c r="JPU66" s="1678">
        <f t="shared" ref="JPU66" si="19974">(JPU59-JPU61)*$C$64*$C$66</f>
        <v>0</v>
      </c>
      <c r="JPW66" s="1678">
        <f t="shared" ref="JPW66" si="19975">(JPW59-JPW61)*$C$64*$C$66</f>
        <v>0</v>
      </c>
      <c r="JPY66" s="1678">
        <f t="shared" ref="JPY66" si="19976">(JPY59-JPY61)*$C$64*$C$66</f>
        <v>0</v>
      </c>
      <c r="JQA66" s="1678">
        <f t="shared" ref="JQA66" si="19977">(JQA59-JQA61)*$C$64*$C$66</f>
        <v>0</v>
      </c>
      <c r="JQC66" s="1678">
        <f t="shared" ref="JQC66" si="19978">(JQC59-JQC61)*$C$64*$C$66</f>
        <v>0</v>
      </c>
      <c r="JQE66" s="1678">
        <f t="shared" ref="JQE66" si="19979">(JQE59-JQE61)*$C$64*$C$66</f>
        <v>0</v>
      </c>
      <c r="JQG66" s="1678">
        <f t="shared" ref="JQG66" si="19980">(JQG59-JQG61)*$C$64*$C$66</f>
        <v>0</v>
      </c>
      <c r="JQI66" s="1678">
        <f t="shared" ref="JQI66" si="19981">(JQI59-JQI61)*$C$64*$C$66</f>
        <v>0</v>
      </c>
      <c r="JQK66" s="1678">
        <f t="shared" ref="JQK66" si="19982">(JQK59-JQK61)*$C$64*$C$66</f>
        <v>0</v>
      </c>
      <c r="JQM66" s="1678">
        <f t="shared" ref="JQM66" si="19983">(JQM59-JQM61)*$C$64*$C$66</f>
        <v>0</v>
      </c>
      <c r="JQO66" s="1678">
        <f t="shared" ref="JQO66" si="19984">(JQO59-JQO61)*$C$64*$C$66</f>
        <v>0</v>
      </c>
      <c r="JQQ66" s="1678">
        <f t="shared" ref="JQQ66" si="19985">(JQQ59-JQQ61)*$C$64*$C$66</f>
        <v>0</v>
      </c>
      <c r="JQS66" s="1678">
        <f t="shared" ref="JQS66" si="19986">(JQS59-JQS61)*$C$64*$C$66</f>
        <v>0</v>
      </c>
      <c r="JQU66" s="1678">
        <f t="shared" ref="JQU66" si="19987">(JQU59-JQU61)*$C$64*$C$66</f>
        <v>0</v>
      </c>
      <c r="JQW66" s="1678">
        <f t="shared" ref="JQW66" si="19988">(JQW59-JQW61)*$C$64*$C$66</f>
        <v>0</v>
      </c>
      <c r="JQY66" s="1678">
        <f t="shared" ref="JQY66" si="19989">(JQY59-JQY61)*$C$64*$C$66</f>
        <v>0</v>
      </c>
      <c r="JRA66" s="1678">
        <f t="shared" ref="JRA66" si="19990">(JRA59-JRA61)*$C$64*$C$66</f>
        <v>0</v>
      </c>
      <c r="JRC66" s="1678">
        <f t="shared" ref="JRC66" si="19991">(JRC59-JRC61)*$C$64*$C$66</f>
        <v>0</v>
      </c>
      <c r="JRE66" s="1678">
        <f t="shared" ref="JRE66" si="19992">(JRE59-JRE61)*$C$64*$C$66</f>
        <v>0</v>
      </c>
      <c r="JRG66" s="1678">
        <f t="shared" ref="JRG66" si="19993">(JRG59-JRG61)*$C$64*$C$66</f>
        <v>0</v>
      </c>
      <c r="JRI66" s="1678">
        <f t="shared" ref="JRI66" si="19994">(JRI59-JRI61)*$C$64*$C$66</f>
        <v>0</v>
      </c>
      <c r="JRK66" s="1678">
        <f t="shared" ref="JRK66" si="19995">(JRK59-JRK61)*$C$64*$C$66</f>
        <v>0</v>
      </c>
      <c r="JRM66" s="1678">
        <f t="shared" ref="JRM66" si="19996">(JRM59-JRM61)*$C$64*$C$66</f>
        <v>0</v>
      </c>
      <c r="JRO66" s="1678">
        <f t="shared" ref="JRO66" si="19997">(JRO59-JRO61)*$C$64*$C$66</f>
        <v>0</v>
      </c>
      <c r="JRQ66" s="1678">
        <f t="shared" ref="JRQ66" si="19998">(JRQ59-JRQ61)*$C$64*$C$66</f>
        <v>0</v>
      </c>
      <c r="JRS66" s="1678">
        <f t="shared" ref="JRS66" si="19999">(JRS59-JRS61)*$C$64*$C$66</f>
        <v>0</v>
      </c>
      <c r="JRU66" s="1678">
        <f t="shared" ref="JRU66" si="20000">(JRU59-JRU61)*$C$64*$C$66</f>
        <v>0</v>
      </c>
      <c r="JRW66" s="1678">
        <f t="shared" ref="JRW66" si="20001">(JRW59-JRW61)*$C$64*$C$66</f>
        <v>0</v>
      </c>
      <c r="JRY66" s="1678">
        <f t="shared" ref="JRY66" si="20002">(JRY59-JRY61)*$C$64*$C$66</f>
        <v>0</v>
      </c>
      <c r="JSA66" s="1678">
        <f t="shared" ref="JSA66" si="20003">(JSA59-JSA61)*$C$64*$C$66</f>
        <v>0</v>
      </c>
      <c r="JSC66" s="1678">
        <f t="shared" ref="JSC66" si="20004">(JSC59-JSC61)*$C$64*$C$66</f>
        <v>0</v>
      </c>
      <c r="JSE66" s="1678">
        <f t="shared" ref="JSE66" si="20005">(JSE59-JSE61)*$C$64*$C$66</f>
        <v>0</v>
      </c>
      <c r="JSG66" s="1678">
        <f t="shared" ref="JSG66" si="20006">(JSG59-JSG61)*$C$64*$C$66</f>
        <v>0</v>
      </c>
      <c r="JSI66" s="1678">
        <f t="shared" ref="JSI66" si="20007">(JSI59-JSI61)*$C$64*$C$66</f>
        <v>0</v>
      </c>
      <c r="JSK66" s="1678">
        <f t="shared" ref="JSK66" si="20008">(JSK59-JSK61)*$C$64*$C$66</f>
        <v>0</v>
      </c>
      <c r="JSM66" s="1678">
        <f t="shared" ref="JSM66" si="20009">(JSM59-JSM61)*$C$64*$C$66</f>
        <v>0</v>
      </c>
      <c r="JSO66" s="1678">
        <f t="shared" ref="JSO66" si="20010">(JSO59-JSO61)*$C$64*$C$66</f>
        <v>0</v>
      </c>
      <c r="JSQ66" s="1678">
        <f t="shared" ref="JSQ66" si="20011">(JSQ59-JSQ61)*$C$64*$C$66</f>
        <v>0</v>
      </c>
      <c r="JSS66" s="1678">
        <f t="shared" ref="JSS66" si="20012">(JSS59-JSS61)*$C$64*$C$66</f>
        <v>0</v>
      </c>
      <c r="JSU66" s="1678">
        <f t="shared" ref="JSU66" si="20013">(JSU59-JSU61)*$C$64*$C$66</f>
        <v>0</v>
      </c>
      <c r="JSW66" s="1678">
        <f t="shared" ref="JSW66" si="20014">(JSW59-JSW61)*$C$64*$C$66</f>
        <v>0</v>
      </c>
      <c r="JSY66" s="1678">
        <f t="shared" ref="JSY66" si="20015">(JSY59-JSY61)*$C$64*$C$66</f>
        <v>0</v>
      </c>
      <c r="JTA66" s="1678">
        <f t="shared" ref="JTA66" si="20016">(JTA59-JTA61)*$C$64*$C$66</f>
        <v>0</v>
      </c>
      <c r="JTC66" s="1678">
        <f t="shared" ref="JTC66" si="20017">(JTC59-JTC61)*$C$64*$C$66</f>
        <v>0</v>
      </c>
      <c r="JTE66" s="1678">
        <f t="shared" ref="JTE66" si="20018">(JTE59-JTE61)*$C$64*$C$66</f>
        <v>0</v>
      </c>
      <c r="JTG66" s="1678">
        <f t="shared" ref="JTG66" si="20019">(JTG59-JTG61)*$C$64*$C$66</f>
        <v>0</v>
      </c>
      <c r="JTI66" s="1678">
        <f t="shared" ref="JTI66" si="20020">(JTI59-JTI61)*$C$64*$C$66</f>
        <v>0</v>
      </c>
      <c r="JTK66" s="1678">
        <f t="shared" ref="JTK66" si="20021">(JTK59-JTK61)*$C$64*$C$66</f>
        <v>0</v>
      </c>
      <c r="JTM66" s="1678">
        <f t="shared" ref="JTM66" si="20022">(JTM59-JTM61)*$C$64*$C$66</f>
        <v>0</v>
      </c>
      <c r="JTO66" s="1678">
        <f t="shared" ref="JTO66" si="20023">(JTO59-JTO61)*$C$64*$C$66</f>
        <v>0</v>
      </c>
      <c r="JTQ66" s="1678">
        <f t="shared" ref="JTQ66" si="20024">(JTQ59-JTQ61)*$C$64*$C$66</f>
        <v>0</v>
      </c>
      <c r="JTS66" s="1678">
        <f t="shared" ref="JTS66" si="20025">(JTS59-JTS61)*$C$64*$C$66</f>
        <v>0</v>
      </c>
      <c r="JTU66" s="1678">
        <f t="shared" ref="JTU66" si="20026">(JTU59-JTU61)*$C$64*$C$66</f>
        <v>0</v>
      </c>
      <c r="JTW66" s="1678">
        <f t="shared" ref="JTW66" si="20027">(JTW59-JTW61)*$C$64*$C$66</f>
        <v>0</v>
      </c>
      <c r="JTY66" s="1678">
        <f t="shared" ref="JTY66" si="20028">(JTY59-JTY61)*$C$64*$C$66</f>
        <v>0</v>
      </c>
      <c r="JUA66" s="1678">
        <f t="shared" ref="JUA66" si="20029">(JUA59-JUA61)*$C$64*$C$66</f>
        <v>0</v>
      </c>
      <c r="JUC66" s="1678">
        <f t="shared" ref="JUC66" si="20030">(JUC59-JUC61)*$C$64*$C$66</f>
        <v>0</v>
      </c>
      <c r="JUE66" s="1678">
        <f t="shared" ref="JUE66" si="20031">(JUE59-JUE61)*$C$64*$C$66</f>
        <v>0</v>
      </c>
      <c r="JUG66" s="1678">
        <f t="shared" ref="JUG66" si="20032">(JUG59-JUG61)*$C$64*$C$66</f>
        <v>0</v>
      </c>
      <c r="JUI66" s="1678">
        <f t="shared" ref="JUI66" si="20033">(JUI59-JUI61)*$C$64*$C$66</f>
        <v>0</v>
      </c>
      <c r="JUK66" s="1678">
        <f t="shared" ref="JUK66" si="20034">(JUK59-JUK61)*$C$64*$C$66</f>
        <v>0</v>
      </c>
      <c r="JUM66" s="1678">
        <f t="shared" ref="JUM66" si="20035">(JUM59-JUM61)*$C$64*$C$66</f>
        <v>0</v>
      </c>
      <c r="JUO66" s="1678">
        <f t="shared" ref="JUO66" si="20036">(JUO59-JUO61)*$C$64*$C$66</f>
        <v>0</v>
      </c>
      <c r="JUQ66" s="1678">
        <f t="shared" ref="JUQ66" si="20037">(JUQ59-JUQ61)*$C$64*$C$66</f>
        <v>0</v>
      </c>
      <c r="JUS66" s="1678">
        <f t="shared" ref="JUS66" si="20038">(JUS59-JUS61)*$C$64*$C$66</f>
        <v>0</v>
      </c>
      <c r="JUU66" s="1678">
        <f t="shared" ref="JUU66" si="20039">(JUU59-JUU61)*$C$64*$C$66</f>
        <v>0</v>
      </c>
      <c r="JUW66" s="1678">
        <f t="shared" ref="JUW66" si="20040">(JUW59-JUW61)*$C$64*$C$66</f>
        <v>0</v>
      </c>
      <c r="JUY66" s="1678">
        <f t="shared" ref="JUY66" si="20041">(JUY59-JUY61)*$C$64*$C$66</f>
        <v>0</v>
      </c>
      <c r="JVA66" s="1678">
        <f t="shared" ref="JVA66" si="20042">(JVA59-JVA61)*$C$64*$C$66</f>
        <v>0</v>
      </c>
      <c r="JVC66" s="1678">
        <f t="shared" ref="JVC66" si="20043">(JVC59-JVC61)*$C$64*$C$66</f>
        <v>0</v>
      </c>
      <c r="JVE66" s="1678">
        <f t="shared" ref="JVE66" si="20044">(JVE59-JVE61)*$C$64*$C$66</f>
        <v>0</v>
      </c>
      <c r="JVG66" s="1678">
        <f t="shared" ref="JVG66" si="20045">(JVG59-JVG61)*$C$64*$C$66</f>
        <v>0</v>
      </c>
      <c r="JVI66" s="1678">
        <f t="shared" ref="JVI66" si="20046">(JVI59-JVI61)*$C$64*$C$66</f>
        <v>0</v>
      </c>
      <c r="JVK66" s="1678">
        <f t="shared" ref="JVK66" si="20047">(JVK59-JVK61)*$C$64*$C$66</f>
        <v>0</v>
      </c>
      <c r="JVM66" s="1678">
        <f t="shared" ref="JVM66" si="20048">(JVM59-JVM61)*$C$64*$C$66</f>
        <v>0</v>
      </c>
      <c r="JVO66" s="1678">
        <f t="shared" ref="JVO66" si="20049">(JVO59-JVO61)*$C$64*$C$66</f>
        <v>0</v>
      </c>
      <c r="JVQ66" s="1678">
        <f t="shared" ref="JVQ66" si="20050">(JVQ59-JVQ61)*$C$64*$C$66</f>
        <v>0</v>
      </c>
      <c r="JVS66" s="1678">
        <f t="shared" ref="JVS66" si="20051">(JVS59-JVS61)*$C$64*$C$66</f>
        <v>0</v>
      </c>
      <c r="JVU66" s="1678">
        <f t="shared" ref="JVU66" si="20052">(JVU59-JVU61)*$C$64*$C$66</f>
        <v>0</v>
      </c>
      <c r="JVW66" s="1678">
        <f t="shared" ref="JVW66" si="20053">(JVW59-JVW61)*$C$64*$C$66</f>
        <v>0</v>
      </c>
      <c r="JVY66" s="1678">
        <f t="shared" ref="JVY66" si="20054">(JVY59-JVY61)*$C$64*$C$66</f>
        <v>0</v>
      </c>
      <c r="JWA66" s="1678">
        <f t="shared" ref="JWA66" si="20055">(JWA59-JWA61)*$C$64*$C$66</f>
        <v>0</v>
      </c>
      <c r="JWC66" s="1678">
        <f t="shared" ref="JWC66" si="20056">(JWC59-JWC61)*$C$64*$C$66</f>
        <v>0</v>
      </c>
      <c r="JWE66" s="1678">
        <f t="shared" ref="JWE66" si="20057">(JWE59-JWE61)*$C$64*$C$66</f>
        <v>0</v>
      </c>
      <c r="JWG66" s="1678">
        <f t="shared" ref="JWG66" si="20058">(JWG59-JWG61)*$C$64*$C$66</f>
        <v>0</v>
      </c>
      <c r="JWI66" s="1678">
        <f t="shared" ref="JWI66" si="20059">(JWI59-JWI61)*$C$64*$C$66</f>
        <v>0</v>
      </c>
      <c r="JWK66" s="1678">
        <f t="shared" ref="JWK66" si="20060">(JWK59-JWK61)*$C$64*$C$66</f>
        <v>0</v>
      </c>
      <c r="JWM66" s="1678">
        <f t="shared" ref="JWM66" si="20061">(JWM59-JWM61)*$C$64*$C$66</f>
        <v>0</v>
      </c>
      <c r="JWO66" s="1678">
        <f t="shared" ref="JWO66" si="20062">(JWO59-JWO61)*$C$64*$C$66</f>
        <v>0</v>
      </c>
      <c r="JWQ66" s="1678">
        <f t="shared" ref="JWQ66" si="20063">(JWQ59-JWQ61)*$C$64*$C$66</f>
        <v>0</v>
      </c>
      <c r="JWS66" s="1678">
        <f t="shared" ref="JWS66" si="20064">(JWS59-JWS61)*$C$64*$C$66</f>
        <v>0</v>
      </c>
      <c r="JWU66" s="1678">
        <f t="shared" ref="JWU66" si="20065">(JWU59-JWU61)*$C$64*$C$66</f>
        <v>0</v>
      </c>
      <c r="JWW66" s="1678">
        <f t="shared" ref="JWW66" si="20066">(JWW59-JWW61)*$C$64*$C$66</f>
        <v>0</v>
      </c>
      <c r="JWY66" s="1678">
        <f t="shared" ref="JWY66" si="20067">(JWY59-JWY61)*$C$64*$C$66</f>
        <v>0</v>
      </c>
      <c r="JXA66" s="1678">
        <f t="shared" ref="JXA66" si="20068">(JXA59-JXA61)*$C$64*$C$66</f>
        <v>0</v>
      </c>
      <c r="JXC66" s="1678">
        <f t="shared" ref="JXC66" si="20069">(JXC59-JXC61)*$C$64*$C$66</f>
        <v>0</v>
      </c>
      <c r="JXE66" s="1678">
        <f t="shared" ref="JXE66" si="20070">(JXE59-JXE61)*$C$64*$C$66</f>
        <v>0</v>
      </c>
      <c r="JXG66" s="1678">
        <f t="shared" ref="JXG66" si="20071">(JXG59-JXG61)*$C$64*$C$66</f>
        <v>0</v>
      </c>
      <c r="JXI66" s="1678">
        <f t="shared" ref="JXI66" si="20072">(JXI59-JXI61)*$C$64*$C$66</f>
        <v>0</v>
      </c>
      <c r="JXK66" s="1678">
        <f t="shared" ref="JXK66" si="20073">(JXK59-JXK61)*$C$64*$C$66</f>
        <v>0</v>
      </c>
      <c r="JXM66" s="1678">
        <f t="shared" ref="JXM66" si="20074">(JXM59-JXM61)*$C$64*$C$66</f>
        <v>0</v>
      </c>
      <c r="JXO66" s="1678">
        <f t="shared" ref="JXO66" si="20075">(JXO59-JXO61)*$C$64*$C$66</f>
        <v>0</v>
      </c>
      <c r="JXQ66" s="1678">
        <f t="shared" ref="JXQ66" si="20076">(JXQ59-JXQ61)*$C$64*$C$66</f>
        <v>0</v>
      </c>
      <c r="JXS66" s="1678">
        <f t="shared" ref="JXS66" si="20077">(JXS59-JXS61)*$C$64*$C$66</f>
        <v>0</v>
      </c>
      <c r="JXU66" s="1678">
        <f t="shared" ref="JXU66" si="20078">(JXU59-JXU61)*$C$64*$C$66</f>
        <v>0</v>
      </c>
      <c r="JXW66" s="1678">
        <f t="shared" ref="JXW66" si="20079">(JXW59-JXW61)*$C$64*$C$66</f>
        <v>0</v>
      </c>
      <c r="JXY66" s="1678">
        <f t="shared" ref="JXY66" si="20080">(JXY59-JXY61)*$C$64*$C$66</f>
        <v>0</v>
      </c>
      <c r="JYA66" s="1678">
        <f t="shared" ref="JYA66" si="20081">(JYA59-JYA61)*$C$64*$C$66</f>
        <v>0</v>
      </c>
      <c r="JYC66" s="1678">
        <f t="shared" ref="JYC66" si="20082">(JYC59-JYC61)*$C$64*$C$66</f>
        <v>0</v>
      </c>
      <c r="JYE66" s="1678">
        <f t="shared" ref="JYE66" si="20083">(JYE59-JYE61)*$C$64*$C$66</f>
        <v>0</v>
      </c>
      <c r="JYG66" s="1678">
        <f t="shared" ref="JYG66" si="20084">(JYG59-JYG61)*$C$64*$C$66</f>
        <v>0</v>
      </c>
      <c r="JYI66" s="1678">
        <f t="shared" ref="JYI66" si="20085">(JYI59-JYI61)*$C$64*$C$66</f>
        <v>0</v>
      </c>
      <c r="JYK66" s="1678">
        <f t="shared" ref="JYK66" si="20086">(JYK59-JYK61)*$C$64*$C$66</f>
        <v>0</v>
      </c>
      <c r="JYM66" s="1678">
        <f t="shared" ref="JYM66" si="20087">(JYM59-JYM61)*$C$64*$C$66</f>
        <v>0</v>
      </c>
      <c r="JYO66" s="1678">
        <f t="shared" ref="JYO66" si="20088">(JYO59-JYO61)*$C$64*$C$66</f>
        <v>0</v>
      </c>
      <c r="JYQ66" s="1678">
        <f t="shared" ref="JYQ66" si="20089">(JYQ59-JYQ61)*$C$64*$C$66</f>
        <v>0</v>
      </c>
      <c r="JYS66" s="1678">
        <f t="shared" ref="JYS66" si="20090">(JYS59-JYS61)*$C$64*$C$66</f>
        <v>0</v>
      </c>
      <c r="JYU66" s="1678">
        <f t="shared" ref="JYU66" si="20091">(JYU59-JYU61)*$C$64*$C$66</f>
        <v>0</v>
      </c>
      <c r="JYW66" s="1678">
        <f t="shared" ref="JYW66" si="20092">(JYW59-JYW61)*$C$64*$C$66</f>
        <v>0</v>
      </c>
      <c r="JYY66" s="1678">
        <f t="shared" ref="JYY66" si="20093">(JYY59-JYY61)*$C$64*$C$66</f>
        <v>0</v>
      </c>
      <c r="JZA66" s="1678">
        <f t="shared" ref="JZA66" si="20094">(JZA59-JZA61)*$C$64*$C$66</f>
        <v>0</v>
      </c>
      <c r="JZC66" s="1678">
        <f t="shared" ref="JZC66" si="20095">(JZC59-JZC61)*$C$64*$C$66</f>
        <v>0</v>
      </c>
      <c r="JZE66" s="1678">
        <f t="shared" ref="JZE66" si="20096">(JZE59-JZE61)*$C$64*$C$66</f>
        <v>0</v>
      </c>
      <c r="JZG66" s="1678">
        <f t="shared" ref="JZG66" si="20097">(JZG59-JZG61)*$C$64*$C$66</f>
        <v>0</v>
      </c>
      <c r="JZI66" s="1678">
        <f t="shared" ref="JZI66" si="20098">(JZI59-JZI61)*$C$64*$C$66</f>
        <v>0</v>
      </c>
      <c r="JZK66" s="1678">
        <f t="shared" ref="JZK66" si="20099">(JZK59-JZK61)*$C$64*$C$66</f>
        <v>0</v>
      </c>
      <c r="JZM66" s="1678">
        <f t="shared" ref="JZM66" si="20100">(JZM59-JZM61)*$C$64*$C$66</f>
        <v>0</v>
      </c>
      <c r="JZO66" s="1678">
        <f t="shared" ref="JZO66" si="20101">(JZO59-JZO61)*$C$64*$C$66</f>
        <v>0</v>
      </c>
      <c r="JZQ66" s="1678">
        <f t="shared" ref="JZQ66" si="20102">(JZQ59-JZQ61)*$C$64*$C$66</f>
        <v>0</v>
      </c>
      <c r="JZS66" s="1678">
        <f t="shared" ref="JZS66" si="20103">(JZS59-JZS61)*$C$64*$C$66</f>
        <v>0</v>
      </c>
      <c r="JZU66" s="1678">
        <f t="shared" ref="JZU66" si="20104">(JZU59-JZU61)*$C$64*$C$66</f>
        <v>0</v>
      </c>
      <c r="JZW66" s="1678">
        <f t="shared" ref="JZW66" si="20105">(JZW59-JZW61)*$C$64*$C$66</f>
        <v>0</v>
      </c>
      <c r="JZY66" s="1678">
        <f t="shared" ref="JZY66" si="20106">(JZY59-JZY61)*$C$64*$C$66</f>
        <v>0</v>
      </c>
      <c r="KAA66" s="1678">
        <f t="shared" ref="KAA66" si="20107">(KAA59-KAA61)*$C$64*$C$66</f>
        <v>0</v>
      </c>
      <c r="KAC66" s="1678">
        <f t="shared" ref="KAC66" si="20108">(KAC59-KAC61)*$C$64*$C$66</f>
        <v>0</v>
      </c>
      <c r="KAE66" s="1678">
        <f t="shared" ref="KAE66" si="20109">(KAE59-KAE61)*$C$64*$C$66</f>
        <v>0</v>
      </c>
      <c r="KAG66" s="1678">
        <f t="shared" ref="KAG66" si="20110">(KAG59-KAG61)*$C$64*$C$66</f>
        <v>0</v>
      </c>
      <c r="KAI66" s="1678">
        <f t="shared" ref="KAI66" si="20111">(KAI59-KAI61)*$C$64*$C$66</f>
        <v>0</v>
      </c>
      <c r="KAK66" s="1678">
        <f t="shared" ref="KAK66" si="20112">(KAK59-KAK61)*$C$64*$C$66</f>
        <v>0</v>
      </c>
      <c r="KAM66" s="1678">
        <f t="shared" ref="KAM66" si="20113">(KAM59-KAM61)*$C$64*$C$66</f>
        <v>0</v>
      </c>
      <c r="KAO66" s="1678">
        <f t="shared" ref="KAO66" si="20114">(KAO59-KAO61)*$C$64*$C$66</f>
        <v>0</v>
      </c>
      <c r="KAQ66" s="1678">
        <f t="shared" ref="KAQ66" si="20115">(KAQ59-KAQ61)*$C$64*$C$66</f>
        <v>0</v>
      </c>
      <c r="KAS66" s="1678">
        <f t="shared" ref="KAS66" si="20116">(KAS59-KAS61)*$C$64*$C$66</f>
        <v>0</v>
      </c>
      <c r="KAU66" s="1678">
        <f t="shared" ref="KAU66" si="20117">(KAU59-KAU61)*$C$64*$C$66</f>
        <v>0</v>
      </c>
      <c r="KAW66" s="1678">
        <f t="shared" ref="KAW66" si="20118">(KAW59-KAW61)*$C$64*$C$66</f>
        <v>0</v>
      </c>
      <c r="KAY66" s="1678">
        <f t="shared" ref="KAY66" si="20119">(KAY59-KAY61)*$C$64*$C$66</f>
        <v>0</v>
      </c>
      <c r="KBA66" s="1678">
        <f t="shared" ref="KBA66" si="20120">(KBA59-KBA61)*$C$64*$C$66</f>
        <v>0</v>
      </c>
      <c r="KBC66" s="1678">
        <f t="shared" ref="KBC66" si="20121">(KBC59-KBC61)*$C$64*$C$66</f>
        <v>0</v>
      </c>
      <c r="KBE66" s="1678">
        <f t="shared" ref="KBE66" si="20122">(KBE59-KBE61)*$C$64*$C$66</f>
        <v>0</v>
      </c>
      <c r="KBG66" s="1678">
        <f t="shared" ref="KBG66" si="20123">(KBG59-KBG61)*$C$64*$C$66</f>
        <v>0</v>
      </c>
      <c r="KBI66" s="1678">
        <f t="shared" ref="KBI66" si="20124">(KBI59-KBI61)*$C$64*$C$66</f>
        <v>0</v>
      </c>
      <c r="KBK66" s="1678">
        <f t="shared" ref="KBK66" si="20125">(KBK59-KBK61)*$C$64*$C$66</f>
        <v>0</v>
      </c>
      <c r="KBM66" s="1678">
        <f t="shared" ref="KBM66" si="20126">(KBM59-KBM61)*$C$64*$C$66</f>
        <v>0</v>
      </c>
      <c r="KBO66" s="1678">
        <f t="shared" ref="KBO66" si="20127">(KBO59-KBO61)*$C$64*$C$66</f>
        <v>0</v>
      </c>
      <c r="KBQ66" s="1678">
        <f t="shared" ref="KBQ66" si="20128">(KBQ59-KBQ61)*$C$64*$C$66</f>
        <v>0</v>
      </c>
      <c r="KBS66" s="1678">
        <f t="shared" ref="KBS66" si="20129">(KBS59-KBS61)*$C$64*$C$66</f>
        <v>0</v>
      </c>
      <c r="KBU66" s="1678">
        <f t="shared" ref="KBU66" si="20130">(KBU59-KBU61)*$C$64*$C$66</f>
        <v>0</v>
      </c>
      <c r="KBW66" s="1678">
        <f t="shared" ref="KBW66" si="20131">(KBW59-KBW61)*$C$64*$C$66</f>
        <v>0</v>
      </c>
      <c r="KBY66" s="1678">
        <f t="shared" ref="KBY66" si="20132">(KBY59-KBY61)*$C$64*$C$66</f>
        <v>0</v>
      </c>
      <c r="KCA66" s="1678">
        <f t="shared" ref="KCA66" si="20133">(KCA59-KCA61)*$C$64*$C$66</f>
        <v>0</v>
      </c>
      <c r="KCC66" s="1678">
        <f t="shared" ref="KCC66" si="20134">(KCC59-KCC61)*$C$64*$C$66</f>
        <v>0</v>
      </c>
      <c r="KCE66" s="1678">
        <f t="shared" ref="KCE66" si="20135">(KCE59-KCE61)*$C$64*$C$66</f>
        <v>0</v>
      </c>
      <c r="KCG66" s="1678">
        <f t="shared" ref="KCG66" si="20136">(KCG59-KCG61)*$C$64*$C$66</f>
        <v>0</v>
      </c>
      <c r="KCI66" s="1678">
        <f t="shared" ref="KCI66" si="20137">(KCI59-KCI61)*$C$64*$C$66</f>
        <v>0</v>
      </c>
      <c r="KCK66" s="1678">
        <f t="shared" ref="KCK66" si="20138">(KCK59-KCK61)*$C$64*$C$66</f>
        <v>0</v>
      </c>
      <c r="KCM66" s="1678">
        <f t="shared" ref="KCM66" si="20139">(KCM59-KCM61)*$C$64*$C$66</f>
        <v>0</v>
      </c>
      <c r="KCO66" s="1678">
        <f t="shared" ref="KCO66" si="20140">(KCO59-KCO61)*$C$64*$C$66</f>
        <v>0</v>
      </c>
      <c r="KCQ66" s="1678">
        <f t="shared" ref="KCQ66" si="20141">(KCQ59-KCQ61)*$C$64*$C$66</f>
        <v>0</v>
      </c>
      <c r="KCS66" s="1678">
        <f t="shared" ref="KCS66" si="20142">(KCS59-KCS61)*$C$64*$C$66</f>
        <v>0</v>
      </c>
      <c r="KCU66" s="1678">
        <f t="shared" ref="KCU66" si="20143">(KCU59-KCU61)*$C$64*$C$66</f>
        <v>0</v>
      </c>
      <c r="KCW66" s="1678">
        <f t="shared" ref="KCW66" si="20144">(KCW59-KCW61)*$C$64*$C$66</f>
        <v>0</v>
      </c>
      <c r="KCY66" s="1678">
        <f t="shared" ref="KCY66" si="20145">(KCY59-KCY61)*$C$64*$C$66</f>
        <v>0</v>
      </c>
      <c r="KDA66" s="1678">
        <f t="shared" ref="KDA66" si="20146">(KDA59-KDA61)*$C$64*$C$66</f>
        <v>0</v>
      </c>
      <c r="KDC66" s="1678">
        <f t="shared" ref="KDC66" si="20147">(KDC59-KDC61)*$C$64*$C$66</f>
        <v>0</v>
      </c>
      <c r="KDE66" s="1678">
        <f t="shared" ref="KDE66" si="20148">(KDE59-KDE61)*$C$64*$C$66</f>
        <v>0</v>
      </c>
      <c r="KDG66" s="1678">
        <f t="shared" ref="KDG66" si="20149">(KDG59-KDG61)*$C$64*$C$66</f>
        <v>0</v>
      </c>
      <c r="KDI66" s="1678">
        <f t="shared" ref="KDI66" si="20150">(KDI59-KDI61)*$C$64*$C$66</f>
        <v>0</v>
      </c>
      <c r="KDK66" s="1678">
        <f t="shared" ref="KDK66" si="20151">(KDK59-KDK61)*$C$64*$C$66</f>
        <v>0</v>
      </c>
      <c r="KDM66" s="1678">
        <f t="shared" ref="KDM66" si="20152">(KDM59-KDM61)*$C$64*$C$66</f>
        <v>0</v>
      </c>
      <c r="KDO66" s="1678">
        <f t="shared" ref="KDO66" si="20153">(KDO59-KDO61)*$C$64*$C$66</f>
        <v>0</v>
      </c>
      <c r="KDQ66" s="1678">
        <f t="shared" ref="KDQ66" si="20154">(KDQ59-KDQ61)*$C$64*$C$66</f>
        <v>0</v>
      </c>
      <c r="KDS66" s="1678">
        <f t="shared" ref="KDS66" si="20155">(KDS59-KDS61)*$C$64*$C$66</f>
        <v>0</v>
      </c>
      <c r="KDU66" s="1678">
        <f t="shared" ref="KDU66" si="20156">(KDU59-KDU61)*$C$64*$C$66</f>
        <v>0</v>
      </c>
      <c r="KDW66" s="1678">
        <f t="shared" ref="KDW66" si="20157">(KDW59-KDW61)*$C$64*$C$66</f>
        <v>0</v>
      </c>
      <c r="KDY66" s="1678">
        <f t="shared" ref="KDY66" si="20158">(KDY59-KDY61)*$C$64*$C$66</f>
        <v>0</v>
      </c>
      <c r="KEA66" s="1678">
        <f t="shared" ref="KEA66" si="20159">(KEA59-KEA61)*$C$64*$C$66</f>
        <v>0</v>
      </c>
      <c r="KEC66" s="1678">
        <f t="shared" ref="KEC66" si="20160">(KEC59-KEC61)*$C$64*$C$66</f>
        <v>0</v>
      </c>
      <c r="KEE66" s="1678">
        <f t="shared" ref="KEE66" si="20161">(KEE59-KEE61)*$C$64*$C$66</f>
        <v>0</v>
      </c>
      <c r="KEG66" s="1678">
        <f t="shared" ref="KEG66" si="20162">(KEG59-KEG61)*$C$64*$C$66</f>
        <v>0</v>
      </c>
      <c r="KEI66" s="1678">
        <f t="shared" ref="KEI66" si="20163">(KEI59-KEI61)*$C$64*$C$66</f>
        <v>0</v>
      </c>
      <c r="KEK66" s="1678">
        <f t="shared" ref="KEK66" si="20164">(KEK59-KEK61)*$C$64*$C$66</f>
        <v>0</v>
      </c>
      <c r="KEM66" s="1678">
        <f t="shared" ref="KEM66" si="20165">(KEM59-KEM61)*$C$64*$C$66</f>
        <v>0</v>
      </c>
      <c r="KEO66" s="1678">
        <f t="shared" ref="KEO66" si="20166">(KEO59-KEO61)*$C$64*$C$66</f>
        <v>0</v>
      </c>
      <c r="KEQ66" s="1678">
        <f t="shared" ref="KEQ66" si="20167">(KEQ59-KEQ61)*$C$64*$C$66</f>
        <v>0</v>
      </c>
      <c r="KES66" s="1678">
        <f t="shared" ref="KES66" si="20168">(KES59-KES61)*$C$64*$C$66</f>
        <v>0</v>
      </c>
      <c r="KEU66" s="1678">
        <f t="shared" ref="KEU66" si="20169">(KEU59-KEU61)*$C$64*$C$66</f>
        <v>0</v>
      </c>
      <c r="KEW66" s="1678">
        <f t="shared" ref="KEW66" si="20170">(KEW59-KEW61)*$C$64*$C$66</f>
        <v>0</v>
      </c>
      <c r="KEY66" s="1678">
        <f t="shared" ref="KEY66" si="20171">(KEY59-KEY61)*$C$64*$C$66</f>
        <v>0</v>
      </c>
      <c r="KFA66" s="1678">
        <f t="shared" ref="KFA66" si="20172">(KFA59-KFA61)*$C$64*$C$66</f>
        <v>0</v>
      </c>
      <c r="KFC66" s="1678">
        <f t="shared" ref="KFC66" si="20173">(KFC59-KFC61)*$C$64*$C$66</f>
        <v>0</v>
      </c>
      <c r="KFE66" s="1678">
        <f t="shared" ref="KFE66" si="20174">(KFE59-KFE61)*$C$64*$C$66</f>
        <v>0</v>
      </c>
      <c r="KFG66" s="1678">
        <f t="shared" ref="KFG66" si="20175">(KFG59-KFG61)*$C$64*$C$66</f>
        <v>0</v>
      </c>
      <c r="KFI66" s="1678">
        <f t="shared" ref="KFI66" si="20176">(KFI59-KFI61)*$C$64*$C$66</f>
        <v>0</v>
      </c>
      <c r="KFK66" s="1678">
        <f t="shared" ref="KFK66" si="20177">(KFK59-KFK61)*$C$64*$C$66</f>
        <v>0</v>
      </c>
      <c r="KFM66" s="1678">
        <f t="shared" ref="KFM66" si="20178">(KFM59-KFM61)*$C$64*$C$66</f>
        <v>0</v>
      </c>
      <c r="KFO66" s="1678">
        <f t="shared" ref="KFO66" si="20179">(KFO59-KFO61)*$C$64*$C$66</f>
        <v>0</v>
      </c>
      <c r="KFQ66" s="1678">
        <f t="shared" ref="KFQ66" si="20180">(KFQ59-KFQ61)*$C$64*$C$66</f>
        <v>0</v>
      </c>
      <c r="KFS66" s="1678">
        <f t="shared" ref="KFS66" si="20181">(KFS59-KFS61)*$C$64*$C$66</f>
        <v>0</v>
      </c>
      <c r="KFU66" s="1678">
        <f t="shared" ref="KFU66" si="20182">(KFU59-KFU61)*$C$64*$C$66</f>
        <v>0</v>
      </c>
      <c r="KFW66" s="1678">
        <f t="shared" ref="KFW66" si="20183">(KFW59-KFW61)*$C$64*$C$66</f>
        <v>0</v>
      </c>
      <c r="KFY66" s="1678">
        <f t="shared" ref="KFY66" si="20184">(KFY59-KFY61)*$C$64*$C$66</f>
        <v>0</v>
      </c>
      <c r="KGA66" s="1678">
        <f t="shared" ref="KGA66" si="20185">(KGA59-KGA61)*$C$64*$C$66</f>
        <v>0</v>
      </c>
      <c r="KGC66" s="1678">
        <f t="shared" ref="KGC66" si="20186">(KGC59-KGC61)*$C$64*$C$66</f>
        <v>0</v>
      </c>
      <c r="KGE66" s="1678">
        <f t="shared" ref="KGE66" si="20187">(KGE59-KGE61)*$C$64*$C$66</f>
        <v>0</v>
      </c>
      <c r="KGG66" s="1678">
        <f t="shared" ref="KGG66" si="20188">(KGG59-KGG61)*$C$64*$C$66</f>
        <v>0</v>
      </c>
      <c r="KGI66" s="1678">
        <f t="shared" ref="KGI66" si="20189">(KGI59-KGI61)*$C$64*$C$66</f>
        <v>0</v>
      </c>
      <c r="KGK66" s="1678">
        <f t="shared" ref="KGK66" si="20190">(KGK59-KGK61)*$C$64*$C$66</f>
        <v>0</v>
      </c>
      <c r="KGM66" s="1678">
        <f t="shared" ref="KGM66" si="20191">(KGM59-KGM61)*$C$64*$C$66</f>
        <v>0</v>
      </c>
      <c r="KGO66" s="1678">
        <f t="shared" ref="KGO66" si="20192">(KGO59-KGO61)*$C$64*$C$66</f>
        <v>0</v>
      </c>
      <c r="KGQ66" s="1678">
        <f t="shared" ref="KGQ66" si="20193">(KGQ59-KGQ61)*$C$64*$C$66</f>
        <v>0</v>
      </c>
      <c r="KGS66" s="1678">
        <f t="shared" ref="KGS66" si="20194">(KGS59-KGS61)*$C$64*$C$66</f>
        <v>0</v>
      </c>
      <c r="KGU66" s="1678">
        <f t="shared" ref="KGU66" si="20195">(KGU59-KGU61)*$C$64*$C$66</f>
        <v>0</v>
      </c>
      <c r="KGW66" s="1678">
        <f t="shared" ref="KGW66" si="20196">(KGW59-KGW61)*$C$64*$C$66</f>
        <v>0</v>
      </c>
      <c r="KGY66" s="1678">
        <f t="shared" ref="KGY66" si="20197">(KGY59-KGY61)*$C$64*$C$66</f>
        <v>0</v>
      </c>
      <c r="KHA66" s="1678">
        <f t="shared" ref="KHA66" si="20198">(KHA59-KHA61)*$C$64*$C$66</f>
        <v>0</v>
      </c>
      <c r="KHC66" s="1678">
        <f t="shared" ref="KHC66" si="20199">(KHC59-KHC61)*$C$64*$C$66</f>
        <v>0</v>
      </c>
      <c r="KHE66" s="1678">
        <f t="shared" ref="KHE66" si="20200">(KHE59-KHE61)*$C$64*$C$66</f>
        <v>0</v>
      </c>
      <c r="KHG66" s="1678">
        <f t="shared" ref="KHG66" si="20201">(KHG59-KHG61)*$C$64*$C$66</f>
        <v>0</v>
      </c>
      <c r="KHI66" s="1678">
        <f t="shared" ref="KHI66" si="20202">(KHI59-KHI61)*$C$64*$C$66</f>
        <v>0</v>
      </c>
      <c r="KHK66" s="1678">
        <f t="shared" ref="KHK66" si="20203">(KHK59-KHK61)*$C$64*$C$66</f>
        <v>0</v>
      </c>
      <c r="KHM66" s="1678">
        <f t="shared" ref="KHM66" si="20204">(KHM59-KHM61)*$C$64*$C$66</f>
        <v>0</v>
      </c>
      <c r="KHO66" s="1678">
        <f t="shared" ref="KHO66" si="20205">(KHO59-KHO61)*$C$64*$C$66</f>
        <v>0</v>
      </c>
      <c r="KHQ66" s="1678">
        <f t="shared" ref="KHQ66" si="20206">(KHQ59-KHQ61)*$C$64*$C$66</f>
        <v>0</v>
      </c>
      <c r="KHS66" s="1678">
        <f t="shared" ref="KHS66" si="20207">(KHS59-KHS61)*$C$64*$C$66</f>
        <v>0</v>
      </c>
      <c r="KHU66" s="1678">
        <f t="shared" ref="KHU66" si="20208">(KHU59-KHU61)*$C$64*$C$66</f>
        <v>0</v>
      </c>
      <c r="KHW66" s="1678">
        <f t="shared" ref="KHW66" si="20209">(KHW59-KHW61)*$C$64*$C$66</f>
        <v>0</v>
      </c>
      <c r="KHY66" s="1678">
        <f t="shared" ref="KHY66" si="20210">(KHY59-KHY61)*$C$64*$C$66</f>
        <v>0</v>
      </c>
      <c r="KIA66" s="1678">
        <f t="shared" ref="KIA66" si="20211">(KIA59-KIA61)*$C$64*$C$66</f>
        <v>0</v>
      </c>
      <c r="KIC66" s="1678">
        <f t="shared" ref="KIC66" si="20212">(KIC59-KIC61)*$C$64*$C$66</f>
        <v>0</v>
      </c>
      <c r="KIE66" s="1678">
        <f t="shared" ref="KIE66" si="20213">(KIE59-KIE61)*$C$64*$C$66</f>
        <v>0</v>
      </c>
      <c r="KIG66" s="1678">
        <f t="shared" ref="KIG66" si="20214">(KIG59-KIG61)*$C$64*$C$66</f>
        <v>0</v>
      </c>
      <c r="KII66" s="1678">
        <f t="shared" ref="KII66" si="20215">(KII59-KII61)*$C$64*$C$66</f>
        <v>0</v>
      </c>
      <c r="KIK66" s="1678">
        <f t="shared" ref="KIK66" si="20216">(KIK59-KIK61)*$C$64*$C$66</f>
        <v>0</v>
      </c>
      <c r="KIM66" s="1678">
        <f t="shared" ref="KIM66" si="20217">(KIM59-KIM61)*$C$64*$C$66</f>
        <v>0</v>
      </c>
      <c r="KIO66" s="1678">
        <f t="shared" ref="KIO66" si="20218">(KIO59-KIO61)*$C$64*$C$66</f>
        <v>0</v>
      </c>
      <c r="KIQ66" s="1678">
        <f t="shared" ref="KIQ66" si="20219">(KIQ59-KIQ61)*$C$64*$C$66</f>
        <v>0</v>
      </c>
      <c r="KIS66" s="1678">
        <f t="shared" ref="KIS66" si="20220">(KIS59-KIS61)*$C$64*$C$66</f>
        <v>0</v>
      </c>
      <c r="KIU66" s="1678">
        <f t="shared" ref="KIU66" si="20221">(KIU59-KIU61)*$C$64*$C$66</f>
        <v>0</v>
      </c>
      <c r="KIW66" s="1678">
        <f t="shared" ref="KIW66" si="20222">(KIW59-KIW61)*$C$64*$C$66</f>
        <v>0</v>
      </c>
      <c r="KIY66" s="1678">
        <f t="shared" ref="KIY66" si="20223">(KIY59-KIY61)*$C$64*$C$66</f>
        <v>0</v>
      </c>
      <c r="KJA66" s="1678">
        <f t="shared" ref="KJA66" si="20224">(KJA59-KJA61)*$C$64*$C$66</f>
        <v>0</v>
      </c>
      <c r="KJC66" s="1678">
        <f t="shared" ref="KJC66" si="20225">(KJC59-KJC61)*$C$64*$C$66</f>
        <v>0</v>
      </c>
      <c r="KJE66" s="1678">
        <f t="shared" ref="KJE66" si="20226">(KJE59-KJE61)*$C$64*$C$66</f>
        <v>0</v>
      </c>
      <c r="KJG66" s="1678">
        <f t="shared" ref="KJG66" si="20227">(KJG59-KJG61)*$C$64*$C$66</f>
        <v>0</v>
      </c>
      <c r="KJI66" s="1678">
        <f t="shared" ref="KJI66" si="20228">(KJI59-KJI61)*$C$64*$C$66</f>
        <v>0</v>
      </c>
      <c r="KJK66" s="1678">
        <f t="shared" ref="KJK66" si="20229">(KJK59-KJK61)*$C$64*$C$66</f>
        <v>0</v>
      </c>
      <c r="KJM66" s="1678">
        <f t="shared" ref="KJM66" si="20230">(KJM59-KJM61)*$C$64*$C$66</f>
        <v>0</v>
      </c>
      <c r="KJO66" s="1678">
        <f t="shared" ref="KJO66" si="20231">(KJO59-KJO61)*$C$64*$C$66</f>
        <v>0</v>
      </c>
      <c r="KJQ66" s="1678">
        <f t="shared" ref="KJQ66" si="20232">(KJQ59-KJQ61)*$C$64*$C$66</f>
        <v>0</v>
      </c>
      <c r="KJS66" s="1678">
        <f t="shared" ref="KJS66" si="20233">(KJS59-KJS61)*$C$64*$C$66</f>
        <v>0</v>
      </c>
      <c r="KJU66" s="1678">
        <f t="shared" ref="KJU66" si="20234">(KJU59-KJU61)*$C$64*$C$66</f>
        <v>0</v>
      </c>
      <c r="KJW66" s="1678">
        <f t="shared" ref="KJW66" si="20235">(KJW59-KJW61)*$C$64*$C$66</f>
        <v>0</v>
      </c>
      <c r="KJY66" s="1678">
        <f t="shared" ref="KJY66" si="20236">(KJY59-KJY61)*$C$64*$C$66</f>
        <v>0</v>
      </c>
      <c r="KKA66" s="1678">
        <f t="shared" ref="KKA66" si="20237">(KKA59-KKA61)*$C$64*$C$66</f>
        <v>0</v>
      </c>
      <c r="KKC66" s="1678">
        <f t="shared" ref="KKC66" si="20238">(KKC59-KKC61)*$C$64*$C$66</f>
        <v>0</v>
      </c>
      <c r="KKE66" s="1678">
        <f t="shared" ref="KKE66" si="20239">(KKE59-KKE61)*$C$64*$C$66</f>
        <v>0</v>
      </c>
      <c r="KKG66" s="1678">
        <f t="shared" ref="KKG66" si="20240">(KKG59-KKG61)*$C$64*$C$66</f>
        <v>0</v>
      </c>
      <c r="KKI66" s="1678">
        <f t="shared" ref="KKI66" si="20241">(KKI59-KKI61)*$C$64*$C$66</f>
        <v>0</v>
      </c>
      <c r="KKK66" s="1678">
        <f t="shared" ref="KKK66" si="20242">(KKK59-KKK61)*$C$64*$C$66</f>
        <v>0</v>
      </c>
      <c r="KKM66" s="1678">
        <f t="shared" ref="KKM66" si="20243">(KKM59-KKM61)*$C$64*$C$66</f>
        <v>0</v>
      </c>
      <c r="KKO66" s="1678">
        <f t="shared" ref="KKO66" si="20244">(KKO59-KKO61)*$C$64*$C$66</f>
        <v>0</v>
      </c>
      <c r="KKQ66" s="1678">
        <f t="shared" ref="KKQ66" si="20245">(KKQ59-KKQ61)*$C$64*$C$66</f>
        <v>0</v>
      </c>
      <c r="KKS66" s="1678">
        <f t="shared" ref="KKS66" si="20246">(KKS59-KKS61)*$C$64*$C$66</f>
        <v>0</v>
      </c>
      <c r="KKU66" s="1678">
        <f t="shared" ref="KKU66" si="20247">(KKU59-KKU61)*$C$64*$C$66</f>
        <v>0</v>
      </c>
      <c r="KKW66" s="1678">
        <f t="shared" ref="KKW66" si="20248">(KKW59-KKW61)*$C$64*$C$66</f>
        <v>0</v>
      </c>
      <c r="KKY66" s="1678">
        <f t="shared" ref="KKY66" si="20249">(KKY59-KKY61)*$C$64*$C$66</f>
        <v>0</v>
      </c>
      <c r="KLA66" s="1678">
        <f t="shared" ref="KLA66" si="20250">(KLA59-KLA61)*$C$64*$C$66</f>
        <v>0</v>
      </c>
      <c r="KLC66" s="1678">
        <f t="shared" ref="KLC66" si="20251">(KLC59-KLC61)*$C$64*$C$66</f>
        <v>0</v>
      </c>
      <c r="KLE66" s="1678">
        <f t="shared" ref="KLE66" si="20252">(KLE59-KLE61)*$C$64*$C$66</f>
        <v>0</v>
      </c>
      <c r="KLG66" s="1678">
        <f t="shared" ref="KLG66" si="20253">(KLG59-KLG61)*$C$64*$C$66</f>
        <v>0</v>
      </c>
      <c r="KLI66" s="1678">
        <f t="shared" ref="KLI66" si="20254">(KLI59-KLI61)*$C$64*$C$66</f>
        <v>0</v>
      </c>
      <c r="KLK66" s="1678">
        <f t="shared" ref="KLK66" si="20255">(KLK59-KLK61)*$C$64*$C$66</f>
        <v>0</v>
      </c>
      <c r="KLM66" s="1678">
        <f t="shared" ref="KLM66" si="20256">(KLM59-KLM61)*$C$64*$C$66</f>
        <v>0</v>
      </c>
      <c r="KLO66" s="1678">
        <f t="shared" ref="KLO66" si="20257">(KLO59-KLO61)*$C$64*$C$66</f>
        <v>0</v>
      </c>
      <c r="KLQ66" s="1678">
        <f t="shared" ref="KLQ66" si="20258">(KLQ59-KLQ61)*$C$64*$C$66</f>
        <v>0</v>
      </c>
      <c r="KLS66" s="1678">
        <f t="shared" ref="KLS66" si="20259">(KLS59-KLS61)*$C$64*$C$66</f>
        <v>0</v>
      </c>
      <c r="KLU66" s="1678">
        <f t="shared" ref="KLU66" si="20260">(KLU59-KLU61)*$C$64*$C$66</f>
        <v>0</v>
      </c>
      <c r="KLW66" s="1678">
        <f t="shared" ref="KLW66" si="20261">(KLW59-KLW61)*$C$64*$C$66</f>
        <v>0</v>
      </c>
      <c r="KLY66" s="1678">
        <f t="shared" ref="KLY66" si="20262">(KLY59-KLY61)*$C$64*$C$66</f>
        <v>0</v>
      </c>
      <c r="KMA66" s="1678">
        <f t="shared" ref="KMA66" si="20263">(KMA59-KMA61)*$C$64*$C$66</f>
        <v>0</v>
      </c>
      <c r="KMC66" s="1678">
        <f t="shared" ref="KMC66" si="20264">(KMC59-KMC61)*$C$64*$C$66</f>
        <v>0</v>
      </c>
      <c r="KME66" s="1678">
        <f t="shared" ref="KME66" si="20265">(KME59-KME61)*$C$64*$C$66</f>
        <v>0</v>
      </c>
      <c r="KMG66" s="1678">
        <f t="shared" ref="KMG66" si="20266">(KMG59-KMG61)*$C$64*$C$66</f>
        <v>0</v>
      </c>
      <c r="KMI66" s="1678">
        <f t="shared" ref="KMI66" si="20267">(KMI59-KMI61)*$C$64*$C$66</f>
        <v>0</v>
      </c>
      <c r="KMK66" s="1678">
        <f t="shared" ref="KMK66" si="20268">(KMK59-KMK61)*$C$64*$C$66</f>
        <v>0</v>
      </c>
      <c r="KMM66" s="1678">
        <f t="shared" ref="KMM66" si="20269">(KMM59-KMM61)*$C$64*$C$66</f>
        <v>0</v>
      </c>
      <c r="KMO66" s="1678">
        <f t="shared" ref="KMO66" si="20270">(KMO59-KMO61)*$C$64*$C$66</f>
        <v>0</v>
      </c>
      <c r="KMQ66" s="1678">
        <f t="shared" ref="KMQ66" si="20271">(KMQ59-KMQ61)*$C$64*$C$66</f>
        <v>0</v>
      </c>
      <c r="KMS66" s="1678">
        <f t="shared" ref="KMS66" si="20272">(KMS59-KMS61)*$C$64*$C$66</f>
        <v>0</v>
      </c>
      <c r="KMU66" s="1678">
        <f t="shared" ref="KMU66" si="20273">(KMU59-KMU61)*$C$64*$C$66</f>
        <v>0</v>
      </c>
      <c r="KMW66" s="1678">
        <f t="shared" ref="KMW66" si="20274">(KMW59-KMW61)*$C$64*$C$66</f>
        <v>0</v>
      </c>
      <c r="KMY66" s="1678">
        <f t="shared" ref="KMY66" si="20275">(KMY59-KMY61)*$C$64*$C$66</f>
        <v>0</v>
      </c>
      <c r="KNA66" s="1678">
        <f t="shared" ref="KNA66" si="20276">(KNA59-KNA61)*$C$64*$C$66</f>
        <v>0</v>
      </c>
      <c r="KNC66" s="1678">
        <f t="shared" ref="KNC66" si="20277">(KNC59-KNC61)*$C$64*$C$66</f>
        <v>0</v>
      </c>
      <c r="KNE66" s="1678">
        <f t="shared" ref="KNE66" si="20278">(KNE59-KNE61)*$C$64*$C$66</f>
        <v>0</v>
      </c>
      <c r="KNG66" s="1678">
        <f t="shared" ref="KNG66" si="20279">(KNG59-KNG61)*$C$64*$C$66</f>
        <v>0</v>
      </c>
      <c r="KNI66" s="1678">
        <f t="shared" ref="KNI66" si="20280">(KNI59-KNI61)*$C$64*$C$66</f>
        <v>0</v>
      </c>
      <c r="KNK66" s="1678">
        <f t="shared" ref="KNK66" si="20281">(KNK59-KNK61)*$C$64*$C$66</f>
        <v>0</v>
      </c>
      <c r="KNM66" s="1678">
        <f t="shared" ref="KNM66" si="20282">(KNM59-KNM61)*$C$64*$C$66</f>
        <v>0</v>
      </c>
      <c r="KNO66" s="1678">
        <f t="shared" ref="KNO66" si="20283">(KNO59-KNO61)*$C$64*$C$66</f>
        <v>0</v>
      </c>
      <c r="KNQ66" s="1678">
        <f t="shared" ref="KNQ66" si="20284">(KNQ59-KNQ61)*$C$64*$C$66</f>
        <v>0</v>
      </c>
      <c r="KNS66" s="1678">
        <f t="shared" ref="KNS66" si="20285">(KNS59-KNS61)*$C$64*$C$66</f>
        <v>0</v>
      </c>
      <c r="KNU66" s="1678">
        <f t="shared" ref="KNU66" si="20286">(KNU59-KNU61)*$C$64*$C$66</f>
        <v>0</v>
      </c>
      <c r="KNW66" s="1678">
        <f t="shared" ref="KNW66" si="20287">(KNW59-KNW61)*$C$64*$C$66</f>
        <v>0</v>
      </c>
      <c r="KNY66" s="1678">
        <f t="shared" ref="KNY66" si="20288">(KNY59-KNY61)*$C$64*$C$66</f>
        <v>0</v>
      </c>
      <c r="KOA66" s="1678">
        <f t="shared" ref="KOA66" si="20289">(KOA59-KOA61)*$C$64*$C$66</f>
        <v>0</v>
      </c>
      <c r="KOC66" s="1678">
        <f t="shared" ref="KOC66" si="20290">(KOC59-KOC61)*$C$64*$C$66</f>
        <v>0</v>
      </c>
      <c r="KOE66" s="1678">
        <f t="shared" ref="KOE66" si="20291">(KOE59-KOE61)*$C$64*$C$66</f>
        <v>0</v>
      </c>
      <c r="KOG66" s="1678">
        <f t="shared" ref="KOG66" si="20292">(KOG59-KOG61)*$C$64*$C$66</f>
        <v>0</v>
      </c>
      <c r="KOI66" s="1678">
        <f t="shared" ref="KOI66" si="20293">(KOI59-KOI61)*$C$64*$C$66</f>
        <v>0</v>
      </c>
      <c r="KOK66" s="1678">
        <f t="shared" ref="KOK66" si="20294">(KOK59-KOK61)*$C$64*$C$66</f>
        <v>0</v>
      </c>
      <c r="KOM66" s="1678">
        <f t="shared" ref="KOM66" si="20295">(KOM59-KOM61)*$C$64*$C$66</f>
        <v>0</v>
      </c>
      <c r="KOO66" s="1678">
        <f t="shared" ref="KOO66" si="20296">(KOO59-KOO61)*$C$64*$C$66</f>
        <v>0</v>
      </c>
      <c r="KOQ66" s="1678">
        <f t="shared" ref="KOQ66" si="20297">(KOQ59-KOQ61)*$C$64*$C$66</f>
        <v>0</v>
      </c>
      <c r="KOS66" s="1678">
        <f t="shared" ref="KOS66" si="20298">(KOS59-KOS61)*$C$64*$C$66</f>
        <v>0</v>
      </c>
      <c r="KOU66" s="1678">
        <f t="shared" ref="KOU66" si="20299">(KOU59-KOU61)*$C$64*$C$66</f>
        <v>0</v>
      </c>
      <c r="KOW66" s="1678">
        <f t="shared" ref="KOW66" si="20300">(KOW59-KOW61)*$C$64*$C$66</f>
        <v>0</v>
      </c>
      <c r="KOY66" s="1678">
        <f t="shared" ref="KOY66" si="20301">(KOY59-KOY61)*$C$64*$C$66</f>
        <v>0</v>
      </c>
      <c r="KPA66" s="1678">
        <f t="shared" ref="KPA66" si="20302">(KPA59-KPA61)*$C$64*$C$66</f>
        <v>0</v>
      </c>
      <c r="KPC66" s="1678">
        <f t="shared" ref="KPC66" si="20303">(KPC59-KPC61)*$C$64*$C$66</f>
        <v>0</v>
      </c>
      <c r="KPE66" s="1678">
        <f t="shared" ref="KPE66" si="20304">(KPE59-KPE61)*$C$64*$C$66</f>
        <v>0</v>
      </c>
      <c r="KPG66" s="1678">
        <f t="shared" ref="KPG66" si="20305">(KPG59-KPG61)*$C$64*$C$66</f>
        <v>0</v>
      </c>
      <c r="KPI66" s="1678">
        <f t="shared" ref="KPI66" si="20306">(KPI59-KPI61)*$C$64*$C$66</f>
        <v>0</v>
      </c>
      <c r="KPK66" s="1678">
        <f t="shared" ref="KPK66" si="20307">(KPK59-KPK61)*$C$64*$C$66</f>
        <v>0</v>
      </c>
      <c r="KPM66" s="1678">
        <f t="shared" ref="KPM66" si="20308">(KPM59-KPM61)*$C$64*$C$66</f>
        <v>0</v>
      </c>
      <c r="KPO66" s="1678">
        <f t="shared" ref="KPO66" si="20309">(KPO59-KPO61)*$C$64*$C$66</f>
        <v>0</v>
      </c>
      <c r="KPQ66" s="1678">
        <f t="shared" ref="KPQ66" si="20310">(KPQ59-KPQ61)*$C$64*$C$66</f>
        <v>0</v>
      </c>
      <c r="KPS66" s="1678">
        <f t="shared" ref="KPS66" si="20311">(KPS59-KPS61)*$C$64*$C$66</f>
        <v>0</v>
      </c>
      <c r="KPU66" s="1678">
        <f t="shared" ref="KPU66" si="20312">(KPU59-KPU61)*$C$64*$C$66</f>
        <v>0</v>
      </c>
      <c r="KPW66" s="1678">
        <f t="shared" ref="KPW66" si="20313">(KPW59-KPW61)*$C$64*$C$66</f>
        <v>0</v>
      </c>
      <c r="KPY66" s="1678">
        <f t="shared" ref="KPY66" si="20314">(KPY59-KPY61)*$C$64*$C$66</f>
        <v>0</v>
      </c>
      <c r="KQA66" s="1678">
        <f t="shared" ref="KQA66" si="20315">(KQA59-KQA61)*$C$64*$C$66</f>
        <v>0</v>
      </c>
      <c r="KQC66" s="1678">
        <f t="shared" ref="KQC66" si="20316">(KQC59-KQC61)*$C$64*$C$66</f>
        <v>0</v>
      </c>
      <c r="KQE66" s="1678">
        <f t="shared" ref="KQE66" si="20317">(KQE59-KQE61)*$C$64*$C$66</f>
        <v>0</v>
      </c>
      <c r="KQG66" s="1678">
        <f t="shared" ref="KQG66" si="20318">(KQG59-KQG61)*$C$64*$C$66</f>
        <v>0</v>
      </c>
      <c r="KQI66" s="1678">
        <f t="shared" ref="KQI66" si="20319">(KQI59-KQI61)*$C$64*$C$66</f>
        <v>0</v>
      </c>
      <c r="KQK66" s="1678">
        <f t="shared" ref="KQK66" si="20320">(KQK59-KQK61)*$C$64*$C$66</f>
        <v>0</v>
      </c>
      <c r="KQM66" s="1678">
        <f t="shared" ref="KQM66" si="20321">(KQM59-KQM61)*$C$64*$C$66</f>
        <v>0</v>
      </c>
      <c r="KQO66" s="1678">
        <f t="shared" ref="KQO66" si="20322">(KQO59-KQO61)*$C$64*$C$66</f>
        <v>0</v>
      </c>
      <c r="KQQ66" s="1678">
        <f t="shared" ref="KQQ66" si="20323">(KQQ59-KQQ61)*$C$64*$C$66</f>
        <v>0</v>
      </c>
      <c r="KQS66" s="1678">
        <f t="shared" ref="KQS66" si="20324">(KQS59-KQS61)*$C$64*$C$66</f>
        <v>0</v>
      </c>
      <c r="KQU66" s="1678">
        <f t="shared" ref="KQU66" si="20325">(KQU59-KQU61)*$C$64*$C$66</f>
        <v>0</v>
      </c>
      <c r="KQW66" s="1678">
        <f t="shared" ref="KQW66" si="20326">(KQW59-KQW61)*$C$64*$C$66</f>
        <v>0</v>
      </c>
      <c r="KQY66" s="1678">
        <f t="shared" ref="KQY66" si="20327">(KQY59-KQY61)*$C$64*$C$66</f>
        <v>0</v>
      </c>
      <c r="KRA66" s="1678">
        <f t="shared" ref="KRA66" si="20328">(KRA59-KRA61)*$C$64*$C$66</f>
        <v>0</v>
      </c>
      <c r="KRC66" s="1678">
        <f t="shared" ref="KRC66" si="20329">(KRC59-KRC61)*$C$64*$C$66</f>
        <v>0</v>
      </c>
      <c r="KRE66" s="1678">
        <f t="shared" ref="KRE66" si="20330">(KRE59-KRE61)*$C$64*$C$66</f>
        <v>0</v>
      </c>
      <c r="KRG66" s="1678">
        <f t="shared" ref="KRG66" si="20331">(KRG59-KRG61)*$C$64*$C$66</f>
        <v>0</v>
      </c>
      <c r="KRI66" s="1678">
        <f t="shared" ref="KRI66" si="20332">(KRI59-KRI61)*$C$64*$C$66</f>
        <v>0</v>
      </c>
      <c r="KRK66" s="1678">
        <f t="shared" ref="KRK66" si="20333">(KRK59-KRK61)*$C$64*$C$66</f>
        <v>0</v>
      </c>
      <c r="KRM66" s="1678">
        <f t="shared" ref="KRM66" si="20334">(KRM59-KRM61)*$C$64*$C$66</f>
        <v>0</v>
      </c>
      <c r="KRO66" s="1678">
        <f t="shared" ref="KRO66" si="20335">(KRO59-KRO61)*$C$64*$C$66</f>
        <v>0</v>
      </c>
      <c r="KRQ66" s="1678">
        <f t="shared" ref="KRQ66" si="20336">(KRQ59-KRQ61)*$C$64*$C$66</f>
        <v>0</v>
      </c>
      <c r="KRS66" s="1678">
        <f t="shared" ref="KRS66" si="20337">(KRS59-KRS61)*$C$64*$C$66</f>
        <v>0</v>
      </c>
      <c r="KRU66" s="1678">
        <f t="shared" ref="KRU66" si="20338">(KRU59-KRU61)*$C$64*$C$66</f>
        <v>0</v>
      </c>
      <c r="KRW66" s="1678">
        <f t="shared" ref="KRW66" si="20339">(KRW59-KRW61)*$C$64*$C$66</f>
        <v>0</v>
      </c>
      <c r="KRY66" s="1678">
        <f t="shared" ref="KRY66" si="20340">(KRY59-KRY61)*$C$64*$C$66</f>
        <v>0</v>
      </c>
      <c r="KSA66" s="1678">
        <f t="shared" ref="KSA66" si="20341">(KSA59-KSA61)*$C$64*$C$66</f>
        <v>0</v>
      </c>
      <c r="KSC66" s="1678">
        <f t="shared" ref="KSC66" si="20342">(KSC59-KSC61)*$C$64*$C$66</f>
        <v>0</v>
      </c>
      <c r="KSE66" s="1678">
        <f t="shared" ref="KSE66" si="20343">(KSE59-KSE61)*$C$64*$C$66</f>
        <v>0</v>
      </c>
      <c r="KSG66" s="1678">
        <f t="shared" ref="KSG66" si="20344">(KSG59-KSG61)*$C$64*$C$66</f>
        <v>0</v>
      </c>
      <c r="KSI66" s="1678">
        <f t="shared" ref="KSI66" si="20345">(KSI59-KSI61)*$C$64*$C$66</f>
        <v>0</v>
      </c>
      <c r="KSK66" s="1678">
        <f t="shared" ref="KSK66" si="20346">(KSK59-KSK61)*$C$64*$C$66</f>
        <v>0</v>
      </c>
      <c r="KSM66" s="1678">
        <f t="shared" ref="KSM66" si="20347">(KSM59-KSM61)*$C$64*$C$66</f>
        <v>0</v>
      </c>
      <c r="KSO66" s="1678">
        <f t="shared" ref="KSO66" si="20348">(KSO59-KSO61)*$C$64*$C$66</f>
        <v>0</v>
      </c>
      <c r="KSQ66" s="1678">
        <f t="shared" ref="KSQ66" si="20349">(KSQ59-KSQ61)*$C$64*$C$66</f>
        <v>0</v>
      </c>
      <c r="KSS66" s="1678">
        <f t="shared" ref="KSS66" si="20350">(KSS59-KSS61)*$C$64*$C$66</f>
        <v>0</v>
      </c>
      <c r="KSU66" s="1678">
        <f t="shared" ref="KSU66" si="20351">(KSU59-KSU61)*$C$64*$C$66</f>
        <v>0</v>
      </c>
      <c r="KSW66" s="1678">
        <f t="shared" ref="KSW66" si="20352">(KSW59-KSW61)*$C$64*$C$66</f>
        <v>0</v>
      </c>
      <c r="KSY66" s="1678">
        <f t="shared" ref="KSY66" si="20353">(KSY59-KSY61)*$C$64*$C$66</f>
        <v>0</v>
      </c>
      <c r="KTA66" s="1678">
        <f t="shared" ref="KTA66" si="20354">(KTA59-KTA61)*$C$64*$C$66</f>
        <v>0</v>
      </c>
      <c r="KTC66" s="1678">
        <f t="shared" ref="KTC66" si="20355">(KTC59-KTC61)*$C$64*$C$66</f>
        <v>0</v>
      </c>
      <c r="KTE66" s="1678">
        <f t="shared" ref="KTE66" si="20356">(KTE59-KTE61)*$C$64*$C$66</f>
        <v>0</v>
      </c>
      <c r="KTG66" s="1678">
        <f t="shared" ref="KTG66" si="20357">(KTG59-KTG61)*$C$64*$C$66</f>
        <v>0</v>
      </c>
      <c r="KTI66" s="1678">
        <f t="shared" ref="KTI66" si="20358">(KTI59-KTI61)*$C$64*$C$66</f>
        <v>0</v>
      </c>
      <c r="KTK66" s="1678">
        <f t="shared" ref="KTK66" si="20359">(KTK59-KTK61)*$C$64*$C$66</f>
        <v>0</v>
      </c>
      <c r="KTM66" s="1678">
        <f t="shared" ref="KTM66" si="20360">(KTM59-KTM61)*$C$64*$C$66</f>
        <v>0</v>
      </c>
      <c r="KTO66" s="1678">
        <f t="shared" ref="KTO66" si="20361">(KTO59-KTO61)*$C$64*$C$66</f>
        <v>0</v>
      </c>
      <c r="KTQ66" s="1678">
        <f t="shared" ref="KTQ66" si="20362">(KTQ59-KTQ61)*$C$64*$C$66</f>
        <v>0</v>
      </c>
      <c r="KTS66" s="1678">
        <f t="shared" ref="KTS66" si="20363">(KTS59-KTS61)*$C$64*$C$66</f>
        <v>0</v>
      </c>
      <c r="KTU66" s="1678">
        <f t="shared" ref="KTU66" si="20364">(KTU59-KTU61)*$C$64*$C$66</f>
        <v>0</v>
      </c>
      <c r="KTW66" s="1678">
        <f t="shared" ref="KTW66" si="20365">(KTW59-KTW61)*$C$64*$C$66</f>
        <v>0</v>
      </c>
      <c r="KTY66" s="1678">
        <f t="shared" ref="KTY66" si="20366">(KTY59-KTY61)*$C$64*$C$66</f>
        <v>0</v>
      </c>
      <c r="KUA66" s="1678">
        <f t="shared" ref="KUA66" si="20367">(KUA59-KUA61)*$C$64*$C$66</f>
        <v>0</v>
      </c>
      <c r="KUC66" s="1678">
        <f t="shared" ref="KUC66" si="20368">(KUC59-KUC61)*$C$64*$C$66</f>
        <v>0</v>
      </c>
      <c r="KUE66" s="1678">
        <f t="shared" ref="KUE66" si="20369">(KUE59-KUE61)*$C$64*$C$66</f>
        <v>0</v>
      </c>
      <c r="KUG66" s="1678">
        <f t="shared" ref="KUG66" si="20370">(KUG59-KUG61)*$C$64*$C$66</f>
        <v>0</v>
      </c>
      <c r="KUI66" s="1678">
        <f t="shared" ref="KUI66" si="20371">(KUI59-KUI61)*$C$64*$C$66</f>
        <v>0</v>
      </c>
      <c r="KUK66" s="1678">
        <f t="shared" ref="KUK66" si="20372">(KUK59-KUK61)*$C$64*$C$66</f>
        <v>0</v>
      </c>
      <c r="KUM66" s="1678">
        <f t="shared" ref="KUM66" si="20373">(KUM59-KUM61)*$C$64*$C$66</f>
        <v>0</v>
      </c>
      <c r="KUO66" s="1678">
        <f t="shared" ref="KUO66" si="20374">(KUO59-KUO61)*$C$64*$C$66</f>
        <v>0</v>
      </c>
      <c r="KUQ66" s="1678">
        <f t="shared" ref="KUQ66" si="20375">(KUQ59-KUQ61)*$C$64*$C$66</f>
        <v>0</v>
      </c>
      <c r="KUS66" s="1678">
        <f t="shared" ref="KUS66" si="20376">(KUS59-KUS61)*$C$64*$C$66</f>
        <v>0</v>
      </c>
      <c r="KUU66" s="1678">
        <f t="shared" ref="KUU66" si="20377">(KUU59-KUU61)*$C$64*$C$66</f>
        <v>0</v>
      </c>
      <c r="KUW66" s="1678">
        <f t="shared" ref="KUW66" si="20378">(KUW59-KUW61)*$C$64*$C$66</f>
        <v>0</v>
      </c>
      <c r="KUY66" s="1678">
        <f t="shared" ref="KUY66" si="20379">(KUY59-KUY61)*$C$64*$C$66</f>
        <v>0</v>
      </c>
      <c r="KVA66" s="1678">
        <f t="shared" ref="KVA66" si="20380">(KVA59-KVA61)*$C$64*$C$66</f>
        <v>0</v>
      </c>
      <c r="KVC66" s="1678">
        <f t="shared" ref="KVC66" si="20381">(KVC59-KVC61)*$C$64*$C$66</f>
        <v>0</v>
      </c>
      <c r="KVE66" s="1678">
        <f t="shared" ref="KVE66" si="20382">(KVE59-KVE61)*$C$64*$C$66</f>
        <v>0</v>
      </c>
      <c r="KVG66" s="1678">
        <f t="shared" ref="KVG66" si="20383">(KVG59-KVG61)*$C$64*$C$66</f>
        <v>0</v>
      </c>
      <c r="KVI66" s="1678">
        <f t="shared" ref="KVI66" si="20384">(KVI59-KVI61)*$C$64*$C$66</f>
        <v>0</v>
      </c>
      <c r="KVK66" s="1678">
        <f t="shared" ref="KVK66" si="20385">(KVK59-KVK61)*$C$64*$C$66</f>
        <v>0</v>
      </c>
      <c r="KVM66" s="1678">
        <f t="shared" ref="KVM66" si="20386">(KVM59-KVM61)*$C$64*$C$66</f>
        <v>0</v>
      </c>
      <c r="KVO66" s="1678">
        <f t="shared" ref="KVO66" si="20387">(KVO59-KVO61)*$C$64*$C$66</f>
        <v>0</v>
      </c>
      <c r="KVQ66" s="1678">
        <f t="shared" ref="KVQ66" si="20388">(KVQ59-KVQ61)*$C$64*$C$66</f>
        <v>0</v>
      </c>
      <c r="KVS66" s="1678">
        <f t="shared" ref="KVS66" si="20389">(KVS59-KVS61)*$C$64*$C$66</f>
        <v>0</v>
      </c>
      <c r="KVU66" s="1678">
        <f t="shared" ref="KVU66" si="20390">(KVU59-KVU61)*$C$64*$C$66</f>
        <v>0</v>
      </c>
      <c r="KVW66" s="1678">
        <f t="shared" ref="KVW66" si="20391">(KVW59-KVW61)*$C$64*$C$66</f>
        <v>0</v>
      </c>
      <c r="KVY66" s="1678">
        <f t="shared" ref="KVY66" si="20392">(KVY59-KVY61)*$C$64*$C$66</f>
        <v>0</v>
      </c>
      <c r="KWA66" s="1678">
        <f t="shared" ref="KWA66" si="20393">(KWA59-KWA61)*$C$64*$C$66</f>
        <v>0</v>
      </c>
      <c r="KWC66" s="1678">
        <f t="shared" ref="KWC66" si="20394">(KWC59-KWC61)*$C$64*$C$66</f>
        <v>0</v>
      </c>
      <c r="KWE66" s="1678">
        <f t="shared" ref="KWE66" si="20395">(KWE59-KWE61)*$C$64*$C$66</f>
        <v>0</v>
      </c>
      <c r="KWG66" s="1678">
        <f t="shared" ref="KWG66" si="20396">(KWG59-KWG61)*$C$64*$C$66</f>
        <v>0</v>
      </c>
      <c r="KWI66" s="1678">
        <f t="shared" ref="KWI66" si="20397">(KWI59-KWI61)*$C$64*$C$66</f>
        <v>0</v>
      </c>
      <c r="KWK66" s="1678">
        <f t="shared" ref="KWK66" si="20398">(KWK59-KWK61)*$C$64*$C$66</f>
        <v>0</v>
      </c>
      <c r="KWM66" s="1678">
        <f t="shared" ref="KWM66" si="20399">(KWM59-KWM61)*$C$64*$C$66</f>
        <v>0</v>
      </c>
      <c r="KWO66" s="1678">
        <f t="shared" ref="KWO66" si="20400">(KWO59-KWO61)*$C$64*$C$66</f>
        <v>0</v>
      </c>
      <c r="KWQ66" s="1678">
        <f t="shared" ref="KWQ66" si="20401">(KWQ59-KWQ61)*$C$64*$C$66</f>
        <v>0</v>
      </c>
      <c r="KWS66" s="1678">
        <f t="shared" ref="KWS66" si="20402">(KWS59-KWS61)*$C$64*$C$66</f>
        <v>0</v>
      </c>
      <c r="KWU66" s="1678">
        <f t="shared" ref="KWU66" si="20403">(KWU59-KWU61)*$C$64*$C$66</f>
        <v>0</v>
      </c>
      <c r="KWW66" s="1678">
        <f t="shared" ref="KWW66" si="20404">(KWW59-KWW61)*$C$64*$C$66</f>
        <v>0</v>
      </c>
      <c r="KWY66" s="1678">
        <f t="shared" ref="KWY66" si="20405">(KWY59-KWY61)*$C$64*$C$66</f>
        <v>0</v>
      </c>
      <c r="KXA66" s="1678">
        <f t="shared" ref="KXA66" si="20406">(KXA59-KXA61)*$C$64*$C$66</f>
        <v>0</v>
      </c>
      <c r="KXC66" s="1678">
        <f t="shared" ref="KXC66" si="20407">(KXC59-KXC61)*$C$64*$C$66</f>
        <v>0</v>
      </c>
      <c r="KXE66" s="1678">
        <f t="shared" ref="KXE66" si="20408">(KXE59-KXE61)*$C$64*$C$66</f>
        <v>0</v>
      </c>
      <c r="KXG66" s="1678">
        <f t="shared" ref="KXG66" si="20409">(KXG59-KXG61)*$C$64*$C$66</f>
        <v>0</v>
      </c>
      <c r="KXI66" s="1678">
        <f t="shared" ref="KXI66" si="20410">(KXI59-KXI61)*$C$64*$C$66</f>
        <v>0</v>
      </c>
      <c r="KXK66" s="1678">
        <f t="shared" ref="KXK66" si="20411">(KXK59-KXK61)*$C$64*$C$66</f>
        <v>0</v>
      </c>
      <c r="KXM66" s="1678">
        <f t="shared" ref="KXM66" si="20412">(KXM59-KXM61)*$C$64*$C$66</f>
        <v>0</v>
      </c>
      <c r="KXO66" s="1678">
        <f t="shared" ref="KXO66" si="20413">(KXO59-KXO61)*$C$64*$C$66</f>
        <v>0</v>
      </c>
      <c r="KXQ66" s="1678">
        <f t="shared" ref="KXQ66" si="20414">(KXQ59-KXQ61)*$C$64*$C$66</f>
        <v>0</v>
      </c>
      <c r="KXS66" s="1678">
        <f t="shared" ref="KXS66" si="20415">(KXS59-KXS61)*$C$64*$C$66</f>
        <v>0</v>
      </c>
      <c r="KXU66" s="1678">
        <f t="shared" ref="KXU66" si="20416">(KXU59-KXU61)*$C$64*$C$66</f>
        <v>0</v>
      </c>
      <c r="KXW66" s="1678">
        <f t="shared" ref="KXW66" si="20417">(KXW59-KXW61)*$C$64*$C$66</f>
        <v>0</v>
      </c>
      <c r="KXY66" s="1678">
        <f t="shared" ref="KXY66" si="20418">(KXY59-KXY61)*$C$64*$C$66</f>
        <v>0</v>
      </c>
      <c r="KYA66" s="1678">
        <f t="shared" ref="KYA66" si="20419">(KYA59-KYA61)*$C$64*$C$66</f>
        <v>0</v>
      </c>
      <c r="KYC66" s="1678">
        <f t="shared" ref="KYC66" si="20420">(KYC59-KYC61)*$C$64*$C$66</f>
        <v>0</v>
      </c>
      <c r="KYE66" s="1678">
        <f t="shared" ref="KYE66" si="20421">(KYE59-KYE61)*$C$64*$C$66</f>
        <v>0</v>
      </c>
      <c r="KYG66" s="1678">
        <f t="shared" ref="KYG66" si="20422">(KYG59-KYG61)*$C$64*$C$66</f>
        <v>0</v>
      </c>
      <c r="KYI66" s="1678">
        <f t="shared" ref="KYI66" si="20423">(KYI59-KYI61)*$C$64*$C$66</f>
        <v>0</v>
      </c>
      <c r="KYK66" s="1678">
        <f t="shared" ref="KYK66" si="20424">(KYK59-KYK61)*$C$64*$C$66</f>
        <v>0</v>
      </c>
      <c r="KYM66" s="1678">
        <f t="shared" ref="KYM66" si="20425">(KYM59-KYM61)*$C$64*$C$66</f>
        <v>0</v>
      </c>
      <c r="KYO66" s="1678">
        <f t="shared" ref="KYO66" si="20426">(KYO59-KYO61)*$C$64*$C$66</f>
        <v>0</v>
      </c>
      <c r="KYQ66" s="1678">
        <f t="shared" ref="KYQ66" si="20427">(KYQ59-KYQ61)*$C$64*$C$66</f>
        <v>0</v>
      </c>
      <c r="KYS66" s="1678">
        <f t="shared" ref="KYS66" si="20428">(KYS59-KYS61)*$C$64*$C$66</f>
        <v>0</v>
      </c>
      <c r="KYU66" s="1678">
        <f t="shared" ref="KYU66" si="20429">(KYU59-KYU61)*$C$64*$C$66</f>
        <v>0</v>
      </c>
      <c r="KYW66" s="1678">
        <f t="shared" ref="KYW66" si="20430">(KYW59-KYW61)*$C$64*$C$66</f>
        <v>0</v>
      </c>
      <c r="KYY66" s="1678">
        <f t="shared" ref="KYY66" si="20431">(KYY59-KYY61)*$C$64*$C$66</f>
        <v>0</v>
      </c>
      <c r="KZA66" s="1678">
        <f t="shared" ref="KZA66" si="20432">(KZA59-KZA61)*$C$64*$C$66</f>
        <v>0</v>
      </c>
      <c r="KZC66" s="1678">
        <f t="shared" ref="KZC66" si="20433">(KZC59-KZC61)*$C$64*$C$66</f>
        <v>0</v>
      </c>
      <c r="KZE66" s="1678">
        <f t="shared" ref="KZE66" si="20434">(KZE59-KZE61)*$C$64*$C$66</f>
        <v>0</v>
      </c>
      <c r="KZG66" s="1678">
        <f t="shared" ref="KZG66" si="20435">(KZG59-KZG61)*$C$64*$C$66</f>
        <v>0</v>
      </c>
      <c r="KZI66" s="1678">
        <f t="shared" ref="KZI66" si="20436">(KZI59-KZI61)*$C$64*$C$66</f>
        <v>0</v>
      </c>
      <c r="KZK66" s="1678">
        <f t="shared" ref="KZK66" si="20437">(KZK59-KZK61)*$C$64*$C$66</f>
        <v>0</v>
      </c>
      <c r="KZM66" s="1678">
        <f t="shared" ref="KZM66" si="20438">(KZM59-KZM61)*$C$64*$C$66</f>
        <v>0</v>
      </c>
      <c r="KZO66" s="1678">
        <f t="shared" ref="KZO66" si="20439">(KZO59-KZO61)*$C$64*$C$66</f>
        <v>0</v>
      </c>
      <c r="KZQ66" s="1678">
        <f t="shared" ref="KZQ66" si="20440">(KZQ59-KZQ61)*$C$64*$C$66</f>
        <v>0</v>
      </c>
      <c r="KZS66" s="1678">
        <f t="shared" ref="KZS66" si="20441">(KZS59-KZS61)*$C$64*$C$66</f>
        <v>0</v>
      </c>
      <c r="KZU66" s="1678">
        <f t="shared" ref="KZU66" si="20442">(KZU59-KZU61)*$C$64*$C$66</f>
        <v>0</v>
      </c>
      <c r="KZW66" s="1678">
        <f t="shared" ref="KZW66" si="20443">(KZW59-KZW61)*$C$64*$C$66</f>
        <v>0</v>
      </c>
      <c r="KZY66" s="1678">
        <f t="shared" ref="KZY66" si="20444">(KZY59-KZY61)*$C$64*$C$66</f>
        <v>0</v>
      </c>
      <c r="LAA66" s="1678">
        <f t="shared" ref="LAA66" si="20445">(LAA59-LAA61)*$C$64*$C$66</f>
        <v>0</v>
      </c>
      <c r="LAC66" s="1678">
        <f t="shared" ref="LAC66" si="20446">(LAC59-LAC61)*$C$64*$C$66</f>
        <v>0</v>
      </c>
      <c r="LAE66" s="1678">
        <f t="shared" ref="LAE66" si="20447">(LAE59-LAE61)*$C$64*$C$66</f>
        <v>0</v>
      </c>
      <c r="LAG66" s="1678">
        <f t="shared" ref="LAG66" si="20448">(LAG59-LAG61)*$C$64*$C$66</f>
        <v>0</v>
      </c>
      <c r="LAI66" s="1678">
        <f t="shared" ref="LAI66" si="20449">(LAI59-LAI61)*$C$64*$C$66</f>
        <v>0</v>
      </c>
      <c r="LAK66" s="1678">
        <f t="shared" ref="LAK66" si="20450">(LAK59-LAK61)*$C$64*$C$66</f>
        <v>0</v>
      </c>
      <c r="LAM66" s="1678">
        <f t="shared" ref="LAM66" si="20451">(LAM59-LAM61)*$C$64*$C$66</f>
        <v>0</v>
      </c>
      <c r="LAO66" s="1678">
        <f t="shared" ref="LAO66" si="20452">(LAO59-LAO61)*$C$64*$C$66</f>
        <v>0</v>
      </c>
      <c r="LAQ66" s="1678">
        <f t="shared" ref="LAQ66" si="20453">(LAQ59-LAQ61)*$C$64*$C$66</f>
        <v>0</v>
      </c>
      <c r="LAS66" s="1678">
        <f t="shared" ref="LAS66" si="20454">(LAS59-LAS61)*$C$64*$C$66</f>
        <v>0</v>
      </c>
      <c r="LAU66" s="1678">
        <f t="shared" ref="LAU66" si="20455">(LAU59-LAU61)*$C$64*$C$66</f>
        <v>0</v>
      </c>
      <c r="LAW66" s="1678">
        <f t="shared" ref="LAW66" si="20456">(LAW59-LAW61)*$C$64*$C$66</f>
        <v>0</v>
      </c>
      <c r="LAY66" s="1678">
        <f t="shared" ref="LAY66" si="20457">(LAY59-LAY61)*$C$64*$C$66</f>
        <v>0</v>
      </c>
      <c r="LBA66" s="1678">
        <f t="shared" ref="LBA66" si="20458">(LBA59-LBA61)*$C$64*$C$66</f>
        <v>0</v>
      </c>
      <c r="LBC66" s="1678">
        <f t="shared" ref="LBC66" si="20459">(LBC59-LBC61)*$C$64*$C$66</f>
        <v>0</v>
      </c>
      <c r="LBE66" s="1678">
        <f t="shared" ref="LBE66" si="20460">(LBE59-LBE61)*$C$64*$C$66</f>
        <v>0</v>
      </c>
      <c r="LBG66" s="1678">
        <f t="shared" ref="LBG66" si="20461">(LBG59-LBG61)*$C$64*$C$66</f>
        <v>0</v>
      </c>
      <c r="LBI66" s="1678">
        <f t="shared" ref="LBI66" si="20462">(LBI59-LBI61)*$C$64*$C$66</f>
        <v>0</v>
      </c>
      <c r="LBK66" s="1678">
        <f t="shared" ref="LBK66" si="20463">(LBK59-LBK61)*$C$64*$C$66</f>
        <v>0</v>
      </c>
      <c r="LBM66" s="1678">
        <f t="shared" ref="LBM66" si="20464">(LBM59-LBM61)*$C$64*$C$66</f>
        <v>0</v>
      </c>
      <c r="LBO66" s="1678">
        <f t="shared" ref="LBO66" si="20465">(LBO59-LBO61)*$C$64*$C$66</f>
        <v>0</v>
      </c>
      <c r="LBQ66" s="1678">
        <f t="shared" ref="LBQ66" si="20466">(LBQ59-LBQ61)*$C$64*$C$66</f>
        <v>0</v>
      </c>
      <c r="LBS66" s="1678">
        <f t="shared" ref="LBS66" si="20467">(LBS59-LBS61)*$C$64*$C$66</f>
        <v>0</v>
      </c>
      <c r="LBU66" s="1678">
        <f t="shared" ref="LBU66" si="20468">(LBU59-LBU61)*$C$64*$C$66</f>
        <v>0</v>
      </c>
      <c r="LBW66" s="1678">
        <f t="shared" ref="LBW66" si="20469">(LBW59-LBW61)*$C$64*$C$66</f>
        <v>0</v>
      </c>
      <c r="LBY66" s="1678">
        <f t="shared" ref="LBY66" si="20470">(LBY59-LBY61)*$C$64*$C$66</f>
        <v>0</v>
      </c>
      <c r="LCA66" s="1678">
        <f t="shared" ref="LCA66" si="20471">(LCA59-LCA61)*$C$64*$C$66</f>
        <v>0</v>
      </c>
      <c r="LCC66" s="1678">
        <f t="shared" ref="LCC66" si="20472">(LCC59-LCC61)*$C$64*$C$66</f>
        <v>0</v>
      </c>
      <c r="LCE66" s="1678">
        <f t="shared" ref="LCE66" si="20473">(LCE59-LCE61)*$C$64*$C$66</f>
        <v>0</v>
      </c>
      <c r="LCG66" s="1678">
        <f t="shared" ref="LCG66" si="20474">(LCG59-LCG61)*$C$64*$C$66</f>
        <v>0</v>
      </c>
      <c r="LCI66" s="1678">
        <f t="shared" ref="LCI66" si="20475">(LCI59-LCI61)*$C$64*$C$66</f>
        <v>0</v>
      </c>
      <c r="LCK66" s="1678">
        <f t="shared" ref="LCK66" si="20476">(LCK59-LCK61)*$C$64*$C$66</f>
        <v>0</v>
      </c>
      <c r="LCM66" s="1678">
        <f t="shared" ref="LCM66" si="20477">(LCM59-LCM61)*$C$64*$C$66</f>
        <v>0</v>
      </c>
      <c r="LCO66" s="1678">
        <f t="shared" ref="LCO66" si="20478">(LCO59-LCO61)*$C$64*$C$66</f>
        <v>0</v>
      </c>
      <c r="LCQ66" s="1678">
        <f t="shared" ref="LCQ66" si="20479">(LCQ59-LCQ61)*$C$64*$C$66</f>
        <v>0</v>
      </c>
      <c r="LCS66" s="1678">
        <f t="shared" ref="LCS66" si="20480">(LCS59-LCS61)*$C$64*$C$66</f>
        <v>0</v>
      </c>
      <c r="LCU66" s="1678">
        <f t="shared" ref="LCU66" si="20481">(LCU59-LCU61)*$C$64*$C$66</f>
        <v>0</v>
      </c>
      <c r="LCW66" s="1678">
        <f t="shared" ref="LCW66" si="20482">(LCW59-LCW61)*$C$64*$C$66</f>
        <v>0</v>
      </c>
      <c r="LCY66" s="1678">
        <f t="shared" ref="LCY66" si="20483">(LCY59-LCY61)*$C$64*$C$66</f>
        <v>0</v>
      </c>
      <c r="LDA66" s="1678">
        <f t="shared" ref="LDA66" si="20484">(LDA59-LDA61)*$C$64*$C$66</f>
        <v>0</v>
      </c>
      <c r="LDC66" s="1678">
        <f t="shared" ref="LDC66" si="20485">(LDC59-LDC61)*$C$64*$C$66</f>
        <v>0</v>
      </c>
      <c r="LDE66" s="1678">
        <f t="shared" ref="LDE66" si="20486">(LDE59-LDE61)*$C$64*$C$66</f>
        <v>0</v>
      </c>
      <c r="LDG66" s="1678">
        <f t="shared" ref="LDG66" si="20487">(LDG59-LDG61)*$C$64*$C$66</f>
        <v>0</v>
      </c>
      <c r="LDI66" s="1678">
        <f t="shared" ref="LDI66" si="20488">(LDI59-LDI61)*$C$64*$C$66</f>
        <v>0</v>
      </c>
      <c r="LDK66" s="1678">
        <f t="shared" ref="LDK66" si="20489">(LDK59-LDK61)*$C$64*$C$66</f>
        <v>0</v>
      </c>
      <c r="LDM66" s="1678">
        <f t="shared" ref="LDM66" si="20490">(LDM59-LDM61)*$C$64*$C$66</f>
        <v>0</v>
      </c>
      <c r="LDO66" s="1678">
        <f t="shared" ref="LDO66" si="20491">(LDO59-LDO61)*$C$64*$C$66</f>
        <v>0</v>
      </c>
      <c r="LDQ66" s="1678">
        <f t="shared" ref="LDQ66" si="20492">(LDQ59-LDQ61)*$C$64*$C$66</f>
        <v>0</v>
      </c>
      <c r="LDS66" s="1678">
        <f t="shared" ref="LDS66" si="20493">(LDS59-LDS61)*$C$64*$C$66</f>
        <v>0</v>
      </c>
      <c r="LDU66" s="1678">
        <f t="shared" ref="LDU66" si="20494">(LDU59-LDU61)*$C$64*$C$66</f>
        <v>0</v>
      </c>
      <c r="LDW66" s="1678">
        <f t="shared" ref="LDW66" si="20495">(LDW59-LDW61)*$C$64*$C$66</f>
        <v>0</v>
      </c>
      <c r="LDY66" s="1678">
        <f t="shared" ref="LDY66" si="20496">(LDY59-LDY61)*$C$64*$C$66</f>
        <v>0</v>
      </c>
      <c r="LEA66" s="1678">
        <f t="shared" ref="LEA66" si="20497">(LEA59-LEA61)*$C$64*$C$66</f>
        <v>0</v>
      </c>
      <c r="LEC66" s="1678">
        <f t="shared" ref="LEC66" si="20498">(LEC59-LEC61)*$C$64*$C$66</f>
        <v>0</v>
      </c>
      <c r="LEE66" s="1678">
        <f t="shared" ref="LEE66" si="20499">(LEE59-LEE61)*$C$64*$C$66</f>
        <v>0</v>
      </c>
      <c r="LEG66" s="1678">
        <f t="shared" ref="LEG66" si="20500">(LEG59-LEG61)*$C$64*$C$66</f>
        <v>0</v>
      </c>
      <c r="LEI66" s="1678">
        <f t="shared" ref="LEI66" si="20501">(LEI59-LEI61)*$C$64*$C$66</f>
        <v>0</v>
      </c>
      <c r="LEK66" s="1678">
        <f t="shared" ref="LEK66" si="20502">(LEK59-LEK61)*$C$64*$C$66</f>
        <v>0</v>
      </c>
      <c r="LEM66" s="1678">
        <f t="shared" ref="LEM66" si="20503">(LEM59-LEM61)*$C$64*$C$66</f>
        <v>0</v>
      </c>
      <c r="LEO66" s="1678">
        <f t="shared" ref="LEO66" si="20504">(LEO59-LEO61)*$C$64*$C$66</f>
        <v>0</v>
      </c>
      <c r="LEQ66" s="1678">
        <f t="shared" ref="LEQ66" si="20505">(LEQ59-LEQ61)*$C$64*$C$66</f>
        <v>0</v>
      </c>
      <c r="LES66" s="1678">
        <f t="shared" ref="LES66" si="20506">(LES59-LES61)*$C$64*$C$66</f>
        <v>0</v>
      </c>
      <c r="LEU66" s="1678">
        <f t="shared" ref="LEU66" si="20507">(LEU59-LEU61)*$C$64*$C$66</f>
        <v>0</v>
      </c>
      <c r="LEW66" s="1678">
        <f t="shared" ref="LEW66" si="20508">(LEW59-LEW61)*$C$64*$C$66</f>
        <v>0</v>
      </c>
      <c r="LEY66" s="1678">
        <f t="shared" ref="LEY66" si="20509">(LEY59-LEY61)*$C$64*$C$66</f>
        <v>0</v>
      </c>
      <c r="LFA66" s="1678">
        <f t="shared" ref="LFA66" si="20510">(LFA59-LFA61)*$C$64*$C$66</f>
        <v>0</v>
      </c>
      <c r="LFC66" s="1678">
        <f t="shared" ref="LFC66" si="20511">(LFC59-LFC61)*$C$64*$C$66</f>
        <v>0</v>
      </c>
      <c r="LFE66" s="1678">
        <f t="shared" ref="LFE66" si="20512">(LFE59-LFE61)*$C$64*$C$66</f>
        <v>0</v>
      </c>
      <c r="LFG66" s="1678">
        <f t="shared" ref="LFG66" si="20513">(LFG59-LFG61)*$C$64*$C$66</f>
        <v>0</v>
      </c>
      <c r="LFI66" s="1678">
        <f t="shared" ref="LFI66" si="20514">(LFI59-LFI61)*$C$64*$C$66</f>
        <v>0</v>
      </c>
      <c r="LFK66" s="1678">
        <f t="shared" ref="LFK66" si="20515">(LFK59-LFK61)*$C$64*$C$66</f>
        <v>0</v>
      </c>
      <c r="LFM66" s="1678">
        <f t="shared" ref="LFM66" si="20516">(LFM59-LFM61)*$C$64*$C$66</f>
        <v>0</v>
      </c>
      <c r="LFO66" s="1678">
        <f t="shared" ref="LFO66" si="20517">(LFO59-LFO61)*$C$64*$C$66</f>
        <v>0</v>
      </c>
      <c r="LFQ66" s="1678">
        <f t="shared" ref="LFQ66" si="20518">(LFQ59-LFQ61)*$C$64*$C$66</f>
        <v>0</v>
      </c>
      <c r="LFS66" s="1678">
        <f t="shared" ref="LFS66" si="20519">(LFS59-LFS61)*$C$64*$C$66</f>
        <v>0</v>
      </c>
      <c r="LFU66" s="1678">
        <f t="shared" ref="LFU66" si="20520">(LFU59-LFU61)*$C$64*$C$66</f>
        <v>0</v>
      </c>
      <c r="LFW66" s="1678">
        <f t="shared" ref="LFW66" si="20521">(LFW59-LFW61)*$C$64*$C$66</f>
        <v>0</v>
      </c>
      <c r="LFY66" s="1678">
        <f t="shared" ref="LFY66" si="20522">(LFY59-LFY61)*$C$64*$C$66</f>
        <v>0</v>
      </c>
      <c r="LGA66" s="1678">
        <f t="shared" ref="LGA66" si="20523">(LGA59-LGA61)*$C$64*$C$66</f>
        <v>0</v>
      </c>
      <c r="LGC66" s="1678">
        <f t="shared" ref="LGC66" si="20524">(LGC59-LGC61)*$C$64*$C$66</f>
        <v>0</v>
      </c>
      <c r="LGE66" s="1678">
        <f t="shared" ref="LGE66" si="20525">(LGE59-LGE61)*$C$64*$C$66</f>
        <v>0</v>
      </c>
      <c r="LGG66" s="1678">
        <f t="shared" ref="LGG66" si="20526">(LGG59-LGG61)*$C$64*$C$66</f>
        <v>0</v>
      </c>
      <c r="LGI66" s="1678">
        <f t="shared" ref="LGI66" si="20527">(LGI59-LGI61)*$C$64*$C$66</f>
        <v>0</v>
      </c>
      <c r="LGK66" s="1678">
        <f t="shared" ref="LGK66" si="20528">(LGK59-LGK61)*$C$64*$C$66</f>
        <v>0</v>
      </c>
      <c r="LGM66" s="1678">
        <f t="shared" ref="LGM66" si="20529">(LGM59-LGM61)*$C$64*$C$66</f>
        <v>0</v>
      </c>
      <c r="LGO66" s="1678">
        <f t="shared" ref="LGO66" si="20530">(LGO59-LGO61)*$C$64*$C$66</f>
        <v>0</v>
      </c>
      <c r="LGQ66" s="1678">
        <f t="shared" ref="LGQ66" si="20531">(LGQ59-LGQ61)*$C$64*$C$66</f>
        <v>0</v>
      </c>
      <c r="LGS66" s="1678">
        <f t="shared" ref="LGS66" si="20532">(LGS59-LGS61)*$C$64*$C$66</f>
        <v>0</v>
      </c>
      <c r="LGU66" s="1678">
        <f t="shared" ref="LGU66" si="20533">(LGU59-LGU61)*$C$64*$C$66</f>
        <v>0</v>
      </c>
      <c r="LGW66" s="1678">
        <f t="shared" ref="LGW66" si="20534">(LGW59-LGW61)*$C$64*$C$66</f>
        <v>0</v>
      </c>
      <c r="LGY66" s="1678">
        <f t="shared" ref="LGY66" si="20535">(LGY59-LGY61)*$C$64*$C$66</f>
        <v>0</v>
      </c>
      <c r="LHA66" s="1678">
        <f t="shared" ref="LHA66" si="20536">(LHA59-LHA61)*$C$64*$C$66</f>
        <v>0</v>
      </c>
      <c r="LHC66" s="1678">
        <f t="shared" ref="LHC66" si="20537">(LHC59-LHC61)*$C$64*$C$66</f>
        <v>0</v>
      </c>
      <c r="LHE66" s="1678">
        <f t="shared" ref="LHE66" si="20538">(LHE59-LHE61)*$C$64*$C$66</f>
        <v>0</v>
      </c>
      <c r="LHG66" s="1678">
        <f t="shared" ref="LHG66" si="20539">(LHG59-LHG61)*$C$64*$C$66</f>
        <v>0</v>
      </c>
      <c r="LHI66" s="1678">
        <f t="shared" ref="LHI66" si="20540">(LHI59-LHI61)*$C$64*$C$66</f>
        <v>0</v>
      </c>
      <c r="LHK66" s="1678">
        <f t="shared" ref="LHK66" si="20541">(LHK59-LHK61)*$C$64*$C$66</f>
        <v>0</v>
      </c>
      <c r="LHM66" s="1678">
        <f t="shared" ref="LHM66" si="20542">(LHM59-LHM61)*$C$64*$C$66</f>
        <v>0</v>
      </c>
      <c r="LHO66" s="1678">
        <f t="shared" ref="LHO66" si="20543">(LHO59-LHO61)*$C$64*$C$66</f>
        <v>0</v>
      </c>
      <c r="LHQ66" s="1678">
        <f t="shared" ref="LHQ66" si="20544">(LHQ59-LHQ61)*$C$64*$C$66</f>
        <v>0</v>
      </c>
      <c r="LHS66" s="1678">
        <f t="shared" ref="LHS66" si="20545">(LHS59-LHS61)*$C$64*$C$66</f>
        <v>0</v>
      </c>
      <c r="LHU66" s="1678">
        <f t="shared" ref="LHU66" si="20546">(LHU59-LHU61)*$C$64*$C$66</f>
        <v>0</v>
      </c>
      <c r="LHW66" s="1678">
        <f t="shared" ref="LHW66" si="20547">(LHW59-LHW61)*$C$64*$C$66</f>
        <v>0</v>
      </c>
      <c r="LHY66" s="1678">
        <f t="shared" ref="LHY66" si="20548">(LHY59-LHY61)*$C$64*$C$66</f>
        <v>0</v>
      </c>
      <c r="LIA66" s="1678">
        <f t="shared" ref="LIA66" si="20549">(LIA59-LIA61)*$C$64*$C$66</f>
        <v>0</v>
      </c>
      <c r="LIC66" s="1678">
        <f t="shared" ref="LIC66" si="20550">(LIC59-LIC61)*$C$64*$C$66</f>
        <v>0</v>
      </c>
      <c r="LIE66" s="1678">
        <f t="shared" ref="LIE66" si="20551">(LIE59-LIE61)*$C$64*$C$66</f>
        <v>0</v>
      </c>
      <c r="LIG66" s="1678">
        <f t="shared" ref="LIG66" si="20552">(LIG59-LIG61)*$C$64*$C$66</f>
        <v>0</v>
      </c>
      <c r="LII66" s="1678">
        <f t="shared" ref="LII66" si="20553">(LII59-LII61)*$C$64*$C$66</f>
        <v>0</v>
      </c>
      <c r="LIK66" s="1678">
        <f t="shared" ref="LIK66" si="20554">(LIK59-LIK61)*$C$64*$C$66</f>
        <v>0</v>
      </c>
      <c r="LIM66" s="1678">
        <f t="shared" ref="LIM66" si="20555">(LIM59-LIM61)*$C$64*$C$66</f>
        <v>0</v>
      </c>
      <c r="LIO66" s="1678">
        <f t="shared" ref="LIO66" si="20556">(LIO59-LIO61)*$C$64*$C$66</f>
        <v>0</v>
      </c>
      <c r="LIQ66" s="1678">
        <f t="shared" ref="LIQ66" si="20557">(LIQ59-LIQ61)*$C$64*$C$66</f>
        <v>0</v>
      </c>
      <c r="LIS66" s="1678">
        <f t="shared" ref="LIS66" si="20558">(LIS59-LIS61)*$C$64*$C$66</f>
        <v>0</v>
      </c>
      <c r="LIU66" s="1678">
        <f t="shared" ref="LIU66" si="20559">(LIU59-LIU61)*$C$64*$C$66</f>
        <v>0</v>
      </c>
      <c r="LIW66" s="1678">
        <f t="shared" ref="LIW66" si="20560">(LIW59-LIW61)*$C$64*$C$66</f>
        <v>0</v>
      </c>
      <c r="LIY66" s="1678">
        <f t="shared" ref="LIY66" si="20561">(LIY59-LIY61)*$C$64*$C$66</f>
        <v>0</v>
      </c>
      <c r="LJA66" s="1678">
        <f t="shared" ref="LJA66" si="20562">(LJA59-LJA61)*$C$64*$C$66</f>
        <v>0</v>
      </c>
      <c r="LJC66" s="1678">
        <f t="shared" ref="LJC66" si="20563">(LJC59-LJC61)*$C$64*$C$66</f>
        <v>0</v>
      </c>
      <c r="LJE66" s="1678">
        <f t="shared" ref="LJE66" si="20564">(LJE59-LJE61)*$C$64*$C$66</f>
        <v>0</v>
      </c>
      <c r="LJG66" s="1678">
        <f t="shared" ref="LJG66" si="20565">(LJG59-LJG61)*$C$64*$C$66</f>
        <v>0</v>
      </c>
      <c r="LJI66" s="1678">
        <f t="shared" ref="LJI66" si="20566">(LJI59-LJI61)*$C$64*$C$66</f>
        <v>0</v>
      </c>
      <c r="LJK66" s="1678">
        <f t="shared" ref="LJK66" si="20567">(LJK59-LJK61)*$C$64*$C$66</f>
        <v>0</v>
      </c>
      <c r="LJM66" s="1678">
        <f t="shared" ref="LJM66" si="20568">(LJM59-LJM61)*$C$64*$C$66</f>
        <v>0</v>
      </c>
      <c r="LJO66" s="1678">
        <f t="shared" ref="LJO66" si="20569">(LJO59-LJO61)*$C$64*$C$66</f>
        <v>0</v>
      </c>
      <c r="LJQ66" s="1678">
        <f t="shared" ref="LJQ66" si="20570">(LJQ59-LJQ61)*$C$64*$C$66</f>
        <v>0</v>
      </c>
      <c r="LJS66" s="1678">
        <f t="shared" ref="LJS66" si="20571">(LJS59-LJS61)*$C$64*$C$66</f>
        <v>0</v>
      </c>
      <c r="LJU66" s="1678">
        <f t="shared" ref="LJU66" si="20572">(LJU59-LJU61)*$C$64*$C$66</f>
        <v>0</v>
      </c>
      <c r="LJW66" s="1678">
        <f t="shared" ref="LJW66" si="20573">(LJW59-LJW61)*$C$64*$C$66</f>
        <v>0</v>
      </c>
      <c r="LJY66" s="1678">
        <f t="shared" ref="LJY66" si="20574">(LJY59-LJY61)*$C$64*$C$66</f>
        <v>0</v>
      </c>
      <c r="LKA66" s="1678">
        <f t="shared" ref="LKA66" si="20575">(LKA59-LKA61)*$C$64*$C$66</f>
        <v>0</v>
      </c>
      <c r="LKC66" s="1678">
        <f t="shared" ref="LKC66" si="20576">(LKC59-LKC61)*$C$64*$C$66</f>
        <v>0</v>
      </c>
      <c r="LKE66" s="1678">
        <f t="shared" ref="LKE66" si="20577">(LKE59-LKE61)*$C$64*$C$66</f>
        <v>0</v>
      </c>
      <c r="LKG66" s="1678">
        <f t="shared" ref="LKG66" si="20578">(LKG59-LKG61)*$C$64*$C$66</f>
        <v>0</v>
      </c>
      <c r="LKI66" s="1678">
        <f t="shared" ref="LKI66" si="20579">(LKI59-LKI61)*$C$64*$C$66</f>
        <v>0</v>
      </c>
      <c r="LKK66" s="1678">
        <f t="shared" ref="LKK66" si="20580">(LKK59-LKK61)*$C$64*$C$66</f>
        <v>0</v>
      </c>
      <c r="LKM66" s="1678">
        <f t="shared" ref="LKM66" si="20581">(LKM59-LKM61)*$C$64*$C$66</f>
        <v>0</v>
      </c>
      <c r="LKO66" s="1678">
        <f t="shared" ref="LKO66" si="20582">(LKO59-LKO61)*$C$64*$C$66</f>
        <v>0</v>
      </c>
      <c r="LKQ66" s="1678">
        <f t="shared" ref="LKQ66" si="20583">(LKQ59-LKQ61)*$C$64*$C$66</f>
        <v>0</v>
      </c>
      <c r="LKS66" s="1678">
        <f t="shared" ref="LKS66" si="20584">(LKS59-LKS61)*$C$64*$C$66</f>
        <v>0</v>
      </c>
      <c r="LKU66" s="1678">
        <f t="shared" ref="LKU66" si="20585">(LKU59-LKU61)*$C$64*$C$66</f>
        <v>0</v>
      </c>
      <c r="LKW66" s="1678">
        <f t="shared" ref="LKW66" si="20586">(LKW59-LKW61)*$C$64*$C$66</f>
        <v>0</v>
      </c>
      <c r="LKY66" s="1678">
        <f t="shared" ref="LKY66" si="20587">(LKY59-LKY61)*$C$64*$C$66</f>
        <v>0</v>
      </c>
      <c r="LLA66" s="1678">
        <f t="shared" ref="LLA66" si="20588">(LLA59-LLA61)*$C$64*$C$66</f>
        <v>0</v>
      </c>
      <c r="LLC66" s="1678">
        <f t="shared" ref="LLC66" si="20589">(LLC59-LLC61)*$C$64*$C$66</f>
        <v>0</v>
      </c>
      <c r="LLE66" s="1678">
        <f t="shared" ref="LLE66" si="20590">(LLE59-LLE61)*$C$64*$C$66</f>
        <v>0</v>
      </c>
      <c r="LLG66" s="1678">
        <f t="shared" ref="LLG66" si="20591">(LLG59-LLG61)*$C$64*$C$66</f>
        <v>0</v>
      </c>
      <c r="LLI66" s="1678">
        <f t="shared" ref="LLI66" si="20592">(LLI59-LLI61)*$C$64*$C$66</f>
        <v>0</v>
      </c>
      <c r="LLK66" s="1678">
        <f t="shared" ref="LLK66" si="20593">(LLK59-LLK61)*$C$64*$C$66</f>
        <v>0</v>
      </c>
      <c r="LLM66" s="1678">
        <f t="shared" ref="LLM66" si="20594">(LLM59-LLM61)*$C$64*$C$66</f>
        <v>0</v>
      </c>
      <c r="LLO66" s="1678">
        <f t="shared" ref="LLO66" si="20595">(LLO59-LLO61)*$C$64*$C$66</f>
        <v>0</v>
      </c>
      <c r="LLQ66" s="1678">
        <f t="shared" ref="LLQ66" si="20596">(LLQ59-LLQ61)*$C$64*$C$66</f>
        <v>0</v>
      </c>
      <c r="LLS66" s="1678">
        <f t="shared" ref="LLS66" si="20597">(LLS59-LLS61)*$C$64*$C$66</f>
        <v>0</v>
      </c>
      <c r="LLU66" s="1678">
        <f t="shared" ref="LLU66" si="20598">(LLU59-LLU61)*$C$64*$C$66</f>
        <v>0</v>
      </c>
      <c r="LLW66" s="1678">
        <f t="shared" ref="LLW66" si="20599">(LLW59-LLW61)*$C$64*$C$66</f>
        <v>0</v>
      </c>
      <c r="LLY66" s="1678">
        <f t="shared" ref="LLY66" si="20600">(LLY59-LLY61)*$C$64*$C$66</f>
        <v>0</v>
      </c>
      <c r="LMA66" s="1678">
        <f t="shared" ref="LMA66" si="20601">(LMA59-LMA61)*$C$64*$C$66</f>
        <v>0</v>
      </c>
      <c r="LMC66" s="1678">
        <f t="shared" ref="LMC66" si="20602">(LMC59-LMC61)*$C$64*$C$66</f>
        <v>0</v>
      </c>
      <c r="LME66" s="1678">
        <f t="shared" ref="LME66" si="20603">(LME59-LME61)*$C$64*$C$66</f>
        <v>0</v>
      </c>
      <c r="LMG66" s="1678">
        <f t="shared" ref="LMG66" si="20604">(LMG59-LMG61)*$C$64*$C$66</f>
        <v>0</v>
      </c>
      <c r="LMI66" s="1678">
        <f t="shared" ref="LMI66" si="20605">(LMI59-LMI61)*$C$64*$C$66</f>
        <v>0</v>
      </c>
      <c r="LMK66" s="1678">
        <f t="shared" ref="LMK66" si="20606">(LMK59-LMK61)*$C$64*$C$66</f>
        <v>0</v>
      </c>
      <c r="LMM66" s="1678">
        <f t="shared" ref="LMM66" si="20607">(LMM59-LMM61)*$C$64*$C$66</f>
        <v>0</v>
      </c>
      <c r="LMO66" s="1678">
        <f t="shared" ref="LMO66" si="20608">(LMO59-LMO61)*$C$64*$C$66</f>
        <v>0</v>
      </c>
      <c r="LMQ66" s="1678">
        <f t="shared" ref="LMQ66" si="20609">(LMQ59-LMQ61)*$C$64*$C$66</f>
        <v>0</v>
      </c>
      <c r="LMS66" s="1678">
        <f t="shared" ref="LMS66" si="20610">(LMS59-LMS61)*$C$64*$C$66</f>
        <v>0</v>
      </c>
      <c r="LMU66" s="1678">
        <f t="shared" ref="LMU66" si="20611">(LMU59-LMU61)*$C$64*$C$66</f>
        <v>0</v>
      </c>
      <c r="LMW66" s="1678">
        <f t="shared" ref="LMW66" si="20612">(LMW59-LMW61)*$C$64*$C$66</f>
        <v>0</v>
      </c>
      <c r="LMY66" s="1678">
        <f t="shared" ref="LMY66" si="20613">(LMY59-LMY61)*$C$64*$C$66</f>
        <v>0</v>
      </c>
      <c r="LNA66" s="1678">
        <f t="shared" ref="LNA66" si="20614">(LNA59-LNA61)*$C$64*$C$66</f>
        <v>0</v>
      </c>
      <c r="LNC66" s="1678">
        <f t="shared" ref="LNC66" si="20615">(LNC59-LNC61)*$C$64*$C$66</f>
        <v>0</v>
      </c>
      <c r="LNE66" s="1678">
        <f t="shared" ref="LNE66" si="20616">(LNE59-LNE61)*$C$64*$C$66</f>
        <v>0</v>
      </c>
      <c r="LNG66" s="1678">
        <f t="shared" ref="LNG66" si="20617">(LNG59-LNG61)*$C$64*$C$66</f>
        <v>0</v>
      </c>
      <c r="LNI66" s="1678">
        <f t="shared" ref="LNI66" si="20618">(LNI59-LNI61)*$C$64*$C$66</f>
        <v>0</v>
      </c>
      <c r="LNK66" s="1678">
        <f t="shared" ref="LNK66" si="20619">(LNK59-LNK61)*$C$64*$C$66</f>
        <v>0</v>
      </c>
      <c r="LNM66" s="1678">
        <f t="shared" ref="LNM66" si="20620">(LNM59-LNM61)*$C$64*$C$66</f>
        <v>0</v>
      </c>
      <c r="LNO66" s="1678">
        <f t="shared" ref="LNO66" si="20621">(LNO59-LNO61)*$C$64*$C$66</f>
        <v>0</v>
      </c>
      <c r="LNQ66" s="1678">
        <f t="shared" ref="LNQ66" si="20622">(LNQ59-LNQ61)*$C$64*$C$66</f>
        <v>0</v>
      </c>
      <c r="LNS66" s="1678">
        <f t="shared" ref="LNS66" si="20623">(LNS59-LNS61)*$C$64*$C$66</f>
        <v>0</v>
      </c>
      <c r="LNU66" s="1678">
        <f t="shared" ref="LNU66" si="20624">(LNU59-LNU61)*$C$64*$C$66</f>
        <v>0</v>
      </c>
      <c r="LNW66" s="1678">
        <f t="shared" ref="LNW66" si="20625">(LNW59-LNW61)*$C$64*$C$66</f>
        <v>0</v>
      </c>
      <c r="LNY66" s="1678">
        <f t="shared" ref="LNY66" si="20626">(LNY59-LNY61)*$C$64*$C$66</f>
        <v>0</v>
      </c>
      <c r="LOA66" s="1678">
        <f t="shared" ref="LOA66" si="20627">(LOA59-LOA61)*$C$64*$C$66</f>
        <v>0</v>
      </c>
      <c r="LOC66" s="1678">
        <f t="shared" ref="LOC66" si="20628">(LOC59-LOC61)*$C$64*$C$66</f>
        <v>0</v>
      </c>
      <c r="LOE66" s="1678">
        <f t="shared" ref="LOE66" si="20629">(LOE59-LOE61)*$C$64*$C$66</f>
        <v>0</v>
      </c>
      <c r="LOG66" s="1678">
        <f t="shared" ref="LOG66" si="20630">(LOG59-LOG61)*$C$64*$C$66</f>
        <v>0</v>
      </c>
      <c r="LOI66" s="1678">
        <f t="shared" ref="LOI66" si="20631">(LOI59-LOI61)*$C$64*$C$66</f>
        <v>0</v>
      </c>
      <c r="LOK66" s="1678">
        <f t="shared" ref="LOK66" si="20632">(LOK59-LOK61)*$C$64*$C$66</f>
        <v>0</v>
      </c>
      <c r="LOM66" s="1678">
        <f t="shared" ref="LOM66" si="20633">(LOM59-LOM61)*$C$64*$C$66</f>
        <v>0</v>
      </c>
      <c r="LOO66" s="1678">
        <f t="shared" ref="LOO66" si="20634">(LOO59-LOO61)*$C$64*$C$66</f>
        <v>0</v>
      </c>
      <c r="LOQ66" s="1678">
        <f t="shared" ref="LOQ66" si="20635">(LOQ59-LOQ61)*$C$64*$C$66</f>
        <v>0</v>
      </c>
      <c r="LOS66" s="1678">
        <f t="shared" ref="LOS66" si="20636">(LOS59-LOS61)*$C$64*$C$66</f>
        <v>0</v>
      </c>
      <c r="LOU66" s="1678">
        <f t="shared" ref="LOU66" si="20637">(LOU59-LOU61)*$C$64*$C$66</f>
        <v>0</v>
      </c>
      <c r="LOW66" s="1678">
        <f t="shared" ref="LOW66" si="20638">(LOW59-LOW61)*$C$64*$C$66</f>
        <v>0</v>
      </c>
      <c r="LOY66" s="1678">
        <f t="shared" ref="LOY66" si="20639">(LOY59-LOY61)*$C$64*$C$66</f>
        <v>0</v>
      </c>
      <c r="LPA66" s="1678">
        <f t="shared" ref="LPA66" si="20640">(LPA59-LPA61)*$C$64*$C$66</f>
        <v>0</v>
      </c>
      <c r="LPC66" s="1678">
        <f t="shared" ref="LPC66" si="20641">(LPC59-LPC61)*$C$64*$C$66</f>
        <v>0</v>
      </c>
      <c r="LPE66" s="1678">
        <f t="shared" ref="LPE66" si="20642">(LPE59-LPE61)*$C$64*$C$66</f>
        <v>0</v>
      </c>
      <c r="LPG66" s="1678">
        <f t="shared" ref="LPG66" si="20643">(LPG59-LPG61)*$C$64*$C$66</f>
        <v>0</v>
      </c>
      <c r="LPI66" s="1678">
        <f t="shared" ref="LPI66" si="20644">(LPI59-LPI61)*$C$64*$C$66</f>
        <v>0</v>
      </c>
      <c r="LPK66" s="1678">
        <f t="shared" ref="LPK66" si="20645">(LPK59-LPK61)*$C$64*$C$66</f>
        <v>0</v>
      </c>
      <c r="LPM66" s="1678">
        <f t="shared" ref="LPM66" si="20646">(LPM59-LPM61)*$C$64*$C$66</f>
        <v>0</v>
      </c>
      <c r="LPO66" s="1678">
        <f t="shared" ref="LPO66" si="20647">(LPO59-LPO61)*$C$64*$C$66</f>
        <v>0</v>
      </c>
      <c r="LPQ66" s="1678">
        <f t="shared" ref="LPQ66" si="20648">(LPQ59-LPQ61)*$C$64*$C$66</f>
        <v>0</v>
      </c>
      <c r="LPS66" s="1678">
        <f t="shared" ref="LPS66" si="20649">(LPS59-LPS61)*$C$64*$C$66</f>
        <v>0</v>
      </c>
      <c r="LPU66" s="1678">
        <f t="shared" ref="LPU66" si="20650">(LPU59-LPU61)*$C$64*$C$66</f>
        <v>0</v>
      </c>
      <c r="LPW66" s="1678">
        <f t="shared" ref="LPW66" si="20651">(LPW59-LPW61)*$C$64*$C$66</f>
        <v>0</v>
      </c>
      <c r="LPY66" s="1678">
        <f t="shared" ref="LPY66" si="20652">(LPY59-LPY61)*$C$64*$C$66</f>
        <v>0</v>
      </c>
      <c r="LQA66" s="1678">
        <f t="shared" ref="LQA66" si="20653">(LQA59-LQA61)*$C$64*$C$66</f>
        <v>0</v>
      </c>
      <c r="LQC66" s="1678">
        <f t="shared" ref="LQC66" si="20654">(LQC59-LQC61)*$C$64*$C$66</f>
        <v>0</v>
      </c>
      <c r="LQE66" s="1678">
        <f t="shared" ref="LQE66" si="20655">(LQE59-LQE61)*$C$64*$C$66</f>
        <v>0</v>
      </c>
      <c r="LQG66" s="1678">
        <f t="shared" ref="LQG66" si="20656">(LQG59-LQG61)*$C$64*$C$66</f>
        <v>0</v>
      </c>
      <c r="LQI66" s="1678">
        <f t="shared" ref="LQI66" si="20657">(LQI59-LQI61)*$C$64*$C$66</f>
        <v>0</v>
      </c>
      <c r="LQK66" s="1678">
        <f t="shared" ref="LQK66" si="20658">(LQK59-LQK61)*$C$64*$C$66</f>
        <v>0</v>
      </c>
      <c r="LQM66" s="1678">
        <f t="shared" ref="LQM66" si="20659">(LQM59-LQM61)*$C$64*$C$66</f>
        <v>0</v>
      </c>
      <c r="LQO66" s="1678">
        <f t="shared" ref="LQO66" si="20660">(LQO59-LQO61)*$C$64*$C$66</f>
        <v>0</v>
      </c>
      <c r="LQQ66" s="1678">
        <f t="shared" ref="LQQ66" si="20661">(LQQ59-LQQ61)*$C$64*$C$66</f>
        <v>0</v>
      </c>
      <c r="LQS66" s="1678">
        <f t="shared" ref="LQS66" si="20662">(LQS59-LQS61)*$C$64*$C$66</f>
        <v>0</v>
      </c>
      <c r="LQU66" s="1678">
        <f t="shared" ref="LQU66" si="20663">(LQU59-LQU61)*$C$64*$C$66</f>
        <v>0</v>
      </c>
      <c r="LQW66" s="1678">
        <f t="shared" ref="LQW66" si="20664">(LQW59-LQW61)*$C$64*$C$66</f>
        <v>0</v>
      </c>
      <c r="LQY66" s="1678">
        <f t="shared" ref="LQY66" si="20665">(LQY59-LQY61)*$C$64*$C$66</f>
        <v>0</v>
      </c>
      <c r="LRA66" s="1678">
        <f t="shared" ref="LRA66" si="20666">(LRA59-LRA61)*$C$64*$C$66</f>
        <v>0</v>
      </c>
      <c r="LRC66" s="1678">
        <f t="shared" ref="LRC66" si="20667">(LRC59-LRC61)*$C$64*$C$66</f>
        <v>0</v>
      </c>
      <c r="LRE66" s="1678">
        <f t="shared" ref="LRE66" si="20668">(LRE59-LRE61)*$C$64*$C$66</f>
        <v>0</v>
      </c>
      <c r="LRG66" s="1678">
        <f t="shared" ref="LRG66" si="20669">(LRG59-LRG61)*$C$64*$C$66</f>
        <v>0</v>
      </c>
      <c r="LRI66" s="1678">
        <f t="shared" ref="LRI66" si="20670">(LRI59-LRI61)*$C$64*$C$66</f>
        <v>0</v>
      </c>
      <c r="LRK66" s="1678">
        <f t="shared" ref="LRK66" si="20671">(LRK59-LRK61)*$C$64*$C$66</f>
        <v>0</v>
      </c>
      <c r="LRM66" s="1678">
        <f t="shared" ref="LRM66" si="20672">(LRM59-LRM61)*$C$64*$C$66</f>
        <v>0</v>
      </c>
      <c r="LRO66" s="1678">
        <f t="shared" ref="LRO66" si="20673">(LRO59-LRO61)*$C$64*$C$66</f>
        <v>0</v>
      </c>
      <c r="LRQ66" s="1678">
        <f t="shared" ref="LRQ66" si="20674">(LRQ59-LRQ61)*$C$64*$C$66</f>
        <v>0</v>
      </c>
      <c r="LRS66" s="1678">
        <f t="shared" ref="LRS66" si="20675">(LRS59-LRS61)*$C$64*$C$66</f>
        <v>0</v>
      </c>
      <c r="LRU66" s="1678">
        <f t="shared" ref="LRU66" si="20676">(LRU59-LRU61)*$C$64*$C$66</f>
        <v>0</v>
      </c>
      <c r="LRW66" s="1678">
        <f t="shared" ref="LRW66" si="20677">(LRW59-LRW61)*$C$64*$C$66</f>
        <v>0</v>
      </c>
      <c r="LRY66" s="1678">
        <f t="shared" ref="LRY66" si="20678">(LRY59-LRY61)*$C$64*$C$66</f>
        <v>0</v>
      </c>
      <c r="LSA66" s="1678">
        <f t="shared" ref="LSA66" si="20679">(LSA59-LSA61)*$C$64*$C$66</f>
        <v>0</v>
      </c>
      <c r="LSC66" s="1678">
        <f t="shared" ref="LSC66" si="20680">(LSC59-LSC61)*$C$64*$C$66</f>
        <v>0</v>
      </c>
      <c r="LSE66" s="1678">
        <f t="shared" ref="LSE66" si="20681">(LSE59-LSE61)*$C$64*$C$66</f>
        <v>0</v>
      </c>
      <c r="LSG66" s="1678">
        <f t="shared" ref="LSG66" si="20682">(LSG59-LSG61)*$C$64*$C$66</f>
        <v>0</v>
      </c>
      <c r="LSI66" s="1678">
        <f t="shared" ref="LSI66" si="20683">(LSI59-LSI61)*$C$64*$C$66</f>
        <v>0</v>
      </c>
      <c r="LSK66" s="1678">
        <f t="shared" ref="LSK66" si="20684">(LSK59-LSK61)*$C$64*$C$66</f>
        <v>0</v>
      </c>
      <c r="LSM66" s="1678">
        <f t="shared" ref="LSM66" si="20685">(LSM59-LSM61)*$C$64*$C$66</f>
        <v>0</v>
      </c>
      <c r="LSO66" s="1678">
        <f t="shared" ref="LSO66" si="20686">(LSO59-LSO61)*$C$64*$C$66</f>
        <v>0</v>
      </c>
      <c r="LSQ66" s="1678">
        <f t="shared" ref="LSQ66" si="20687">(LSQ59-LSQ61)*$C$64*$C$66</f>
        <v>0</v>
      </c>
      <c r="LSS66" s="1678">
        <f t="shared" ref="LSS66" si="20688">(LSS59-LSS61)*$C$64*$C$66</f>
        <v>0</v>
      </c>
      <c r="LSU66" s="1678">
        <f t="shared" ref="LSU66" si="20689">(LSU59-LSU61)*$C$64*$C$66</f>
        <v>0</v>
      </c>
      <c r="LSW66" s="1678">
        <f t="shared" ref="LSW66" si="20690">(LSW59-LSW61)*$C$64*$C$66</f>
        <v>0</v>
      </c>
      <c r="LSY66" s="1678">
        <f t="shared" ref="LSY66" si="20691">(LSY59-LSY61)*$C$64*$C$66</f>
        <v>0</v>
      </c>
      <c r="LTA66" s="1678">
        <f t="shared" ref="LTA66" si="20692">(LTA59-LTA61)*$C$64*$C$66</f>
        <v>0</v>
      </c>
      <c r="LTC66" s="1678">
        <f t="shared" ref="LTC66" si="20693">(LTC59-LTC61)*$C$64*$C$66</f>
        <v>0</v>
      </c>
      <c r="LTE66" s="1678">
        <f t="shared" ref="LTE66" si="20694">(LTE59-LTE61)*$C$64*$C$66</f>
        <v>0</v>
      </c>
      <c r="LTG66" s="1678">
        <f t="shared" ref="LTG66" si="20695">(LTG59-LTG61)*$C$64*$C$66</f>
        <v>0</v>
      </c>
      <c r="LTI66" s="1678">
        <f t="shared" ref="LTI66" si="20696">(LTI59-LTI61)*$C$64*$C$66</f>
        <v>0</v>
      </c>
      <c r="LTK66" s="1678">
        <f t="shared" ref="LTK66" si="20697">(LTK59-LTK61)*$C$64*$C$66</f>
        <v>0</v>
      </c>
      <c r="LTM66" s="1678">
        <f t="shared" ref="LTM66" si="20698">(LTM59-LTM61)*$C$64*$C$66</f>
        <v>0</v>
      </c>
      <c r="LTO66" s="1678">
        <f t="shared" ref="LTO66" si="20699">(LTO59-LTO61)*$C$64*$C$66</f>
        <v>0</v>
      </c>
      <c r="LTQ66" s="1678">
        <f t="shared" ref="LTQ66" si="20700">(LTQ59-LTQ61)*$C$64*$C$66</f>
        <v>0</v>
      </c>
      <c r="LTS66" s="1678">
        <f t="shared" ref="LTS66" si="20701">(LTS59-LTS61)*$C$64*$C$66</f>
        <v>0</v>
      </c>
      <c r="LTU66" s="1678">
        <f t="shared" ref="LTU66" si="20702">(LTU59-LTU61)*$C$64*$C$66</f>
        <v>0</v>
      </c>
      <c r="LTW66" s="1678">
        <f t="shared" ref="LTW66" si="20703">(LTW59-LTW61)*$C$64*$C$66</f>
        <v>0</v>
      </c>
      <c r="LTY66" s="1678">
        <f t="shared" ref="LTY66" si="20704">(LTY59-LTY61)*$C$64*$C$66</f>
        <v>0</v>
      </c>
      <c r="LUA66" s="1678">
        <f t="shared" ref="LUA66" si="20705">(LUA59-LUA61)*$C$64*$C$66</f>
        <v>0</v>
      </c>
      <c r="LUC66" s="1678">
        <f t="shared" ref="LUC66" si="20706">(LUC59-LUC61)*$C$64*$C$66</f>
        <v>0</v>
      </c>
      <c r="LUE66" s="1678">
        <f t="shared" ref="LUE66" si="20707">(LUE59-LUE61)*$C$64*$C$66</f>
        <v>0</v>
      </c>
      <c r="LUG66" s="1678">
        <f t="shared" ref="LUG66" si="20708">(LUG59-LUG61)*$C$64*$C$66</f>
        <v>0</v>
      </c>
      <c r="LUI66" s="1678">
        <f t="shared" ref="LUI66" si="20709">(LUI59-LUI61)*$C$64*$C$66</f>
        <v>0</v>
      </c>
      <c r="LUK66" s="1678">
        <f t="shared" ref="LUK66" si="20710">(LUK59-LUK61)*$C$64*$C$66</f>
        <v>0</v>
      </c>
      <c r="LUM66" s="1678">
        <f t="shared" ref="LUM66" si="20711">(LUM59-LUM61)*$C$64*$C$66</f>
        <v>0</v>
      </c>
      <c r="LUO66" s="1678">
        <f t="shared" ref="LUO66" si="20712">(LUO59-LUO61)*$C$64*$C$66</f>
        <v>0</v>
      </c>
      <c r="LUQ66" s="1678">
        <f t="shared" ref="LUQ66" si="20713">(LUQ59-LUQ61)*$C$64*$C$66</f>
        <v>0</v>
      </c>
      <c r="LUS66" s="1678">
        <f t="shared" ref="LUS66" si="20714">(LUS59-LUS61)*$C$64*$C$66</f>
        <v>0</v>
      </c>
      <c r="LUU66" s="1678">
        <f t="shared" ref="LUU66" si="20715">(LUU59-LUU61)*$C$64*$C$66</f>
        <v>0</v>
      </c>
      <c r="LUW66" s="1678">
        <f t="shared" ref="LUW66" si="20716">(LUW59-LUW61)*$C$64*$C$66</f>
        <v>0</v>
      </c>
      <c r="LUY66" s="1678">
        <f t="shared" ref="LUY66" si="20717">(LUY59-LUY61)*$C$64*$C$66</f>
        <v>0</v>
      </c>
      <c r="LVA66" s="1678">
        <f t="shared" ref="LVA66" si="20718">(LVA59-LVA61)*$C$64*$C$66</f>
        <v>0</v>
      </c>
      <c r="LVC66" s="1678">
        <f t="shared" ref="LVC66" si="20719">(LVC59-LVC61)*$C$64*$C$66</f>
        <v>0</v>
      </c>
      <c r="LVE66" s="1678">
        <f t="shared" ref="LVE66" si="20720">(LVE59-LVE61)*$C$64*$C$66</f>
        <v>0</v>
      </c>
      <c r="LVG66" s="1678">
        <f t="shared" ref="LVG66" si="20721">(LVG59-LVG61)*$C$64*$C$66</f>
        <v>0</v>
      </c>
      <c r="LVI66" s="1678">
        <f t="shared" ref="LVI66" si="20722">(LVI59-LVI61)*$C$64*$C$66</f>
        <v>0</v>
      </c>
      <c r="LVK66" s="1678">
        <f t="shared" ref="LVK66" si="20723">(LVK59-LVK61)*$C$64*$C$66</f>
        <v>0</v>
      </c>
      <c r="LVM66" s="1678">
        <f t="shared" ref="LVM66" si="20724">(LVM59-LVM61)*$C$64*$C$66</f>
        <v>0</v>
      </c>
      <c r="LVO66" s="1678">
        <f t="shared" ref="LVO66" si="20725">(LVO59-LVO61)*$C$64*$C$66</f>
        <v>0</v>
      </c>
      <c r="LVQ66" s="1678">
        <f t="shared" ref="LVQ66" si="20726">(LVQ59-LVQ61)*$C$64*$C$66</f>
        <v>0</v>
      </c>
      <c r="LVS66" s="1678">
        <f t="shared" ref="LVS66" si="20727">(LVS59-LVS61)*$C$64*$C$66</f>
        <v>0</v>
      </c>
      <c r="LVU66" s="1678">
        <f t="shared" ref="LVU66" si="20728">(LVU59-LVU61)*$C$64*$C$66</f>
        <v>0</v>
      </c>
      <c r="LVW66" s="1678">
        <f t="shared" ref="LVW66" si="20729">(LVW59-LVW61)*$C$64*$C$66</f>
        <v>0</v>
      </c>
      <c r="LVY66" s="1678">
        <f t="shared" ref="LVY66" si="20730">(LVY59-LVY61)*$C$64*$C$66</f>
        <v>0</v>
      </c>
      <c r="LWA66" s="1678">
        <f t="shared" ref="LWA66" si="20731">(LWA59-LWA61)*$C$64*$C$66</f>
        <v>0</v>
      </c>
      <c r="LWC66" s="1678">
        <f t="shared" ref="LWC66" si="20732">(LWC59-LWC61)*$C$64*$C$66</f>
        <v>0</v>
      </c>
      <c r="LWE66" s="1678">
        <f t="shared" ref="LWE66" si="20733">(LWE59-LWE61)*$C$64*$C$66</f>
        <v>0</v>
      </c>
      <c r="LWG66" s="1678">
        <f t="shared" ref="LWG66" si="20734">(LWG59-LWG61)*$C$64*$C$66</f>
        <v>0</v>
      </c>
      <c r="LWI66" s="1678">
        <f t="shared" ref="LWI66" si="20735">(LWI59-LWI61)*$C$64*$C$66</f>
        <v>0</v>
      </c>
      <c r="LWK66" s="1678">
        <f t="shared" ref="LWK66" si="20736">(LWK59-LWK61)*$C$64*$C$66</f>
        <v>0</v>
      </c>
      <c r="LWM66" s="1678">
        <f t="shared" ref="LWM66" si="20737">(LWM59-LWM61)*$C$64*$C$66</f>
        <v>0</v>
      </c>
      <c r="LWO66" s="1678">
        <f t="shared" ref="LWO66" si="20738">(LWO59-LWO61)*$C$64*$C$66</f>
        <v>0</v>
      </c>
      <c r="LWQ66" s="1678">
        <f t="shared" ref="LWQ66" si="20739">(LWQ59-LWQ61)*$C$64*$C$66</f>
        <v>0</v>
      </c>
      <c r="LWS66" s="1678">
        <f t="shared" ref="LWS66" si="20740">(LWS59-LWS61)*$C$64*$C$66</f>
        <v>0</v>
      </c>
      <c r="LWU66" s="1678">
        <f t="shared" ref="LWU66" si="20741">(LWU59-LWU61)*$C$64*$C$66</f>
        <v>0</v>
      </c>
      <c r="LWW66" s="1678">
        <f t="shared" ref="LWW66" si="20742">(LWW59-LWW61)*$C$64*$C$66</f>
        <v>0</v>
      </c>
      <c r="LWY66" s="1678">
        <f t="shared" ref="LWY66" si="20743">(LWY59-LWY61)*$C$64*$C$66</f>
        <v>0</v>
      </c>
      <c r="LXA66" s="1678">
        <f t="shared" ref="LXA66" si="20744">(LXA59-LXA61)*$C$64*$C$66</f>
        <v>0</v>
      </c>
      <c r="LXC66" s="1678">
        <f t="shared" ref="LXC66" si="20745">(LXC59-LXC61)*$C$64*$C$66</f>
        <v>0</v>
      </c>
      <c r="LXE66" s="1678">
        <f t="shared" ref="LXE66" si="20746">(LXE59-LXE61)*$C$64*$C$66</f>
        <v>0</v>
      </c>
      <c r="LXG66" s="1678">
        <f t="shared" ref="LXG66" si="20747">(LXG59-LXG61)*$C$64*$C$66</f>
        <v>0</v>
      </c>
      <c r="LXI66" s="1678">
        <f t="shared" ref="LXI66" si="20748">(LXI59-LXI61)*$C$64*$C$66</f>
        <v>0</v>
      </c>
      <c r="LXK66" s="1678">
        <f t="shared" ref="LXK66" si="20749">(LXK59-LXK61)*$C$64*$C$66</f>
        <v>0</v>
      </c>
      <c r="LXM66" s="1678">
        <f t="shared" ref="LXM66" si="20750">(LXM59-LXM61)*$C$64*$C$66</f>
        <v>0</v>
      </c>
      <c r="LXO66" s="1678">
        <f t="shared" ref="LXO66" si="20751">(LXO59-LXO61)*$C$64*$C$66</f>
        <v>0</v>
      </c>
      <c r="LXQ66" s="1678">
        <f t="shared" ref="LXQ66" si="20752">(LXQ59-LXQ61)*$C$64*$C$66</f>
        <v>0</v>
      </c>
      <c r="LXS66" s="1678">
        <f t="shared" ref="LXS66" si="20753">(LXS59-LXS61)*$C$64*$C$66</f>
        <v>0</v>
      </c>
      <c r="LXU66" s="1678">
        <f t="shared" ref="LXU66" si="20754">(LXU59-LXU61)*$C$64*$C$66</f>
        <v>0</v>
      </c>
      <c r="LXW66" s="1678">
        <f t="shared" ref="LXW66" si="20755">(LXW59-LXW61)*$C$64*$C$66</f>
        <v>0</v>
      </c>
      <c r="LXY66" s="1678">
        <f t="shared" ref="LXY66" si="20756">(LXY59-LXY61)*$C$64*$C$66</f>
        <v>0</v>
      </c>
      <c r="LYA66" s="1678">
        <f t="shared" ref="LYA66" si="20757">(LYA59-LYA61)*$C$64*$C$66</f>
        <v>0</v>
      </c>
      <c r="LYC66" s="1678">
        <f t="shared" ref="LYC66" si="20758">(LYC59-LYC61)*$C$64*$C$66</f>
        <v>0</v>
      </c>
      <c r="LYE66" s="1678">
        <f t="shared" ref="LYE66" si="20759">(LYE59-LYE61)*$C$64*$C$66</f>
        <v>0</v>
      </c>
      <c r="LYG66" s="1678">
        <f t="shared" ref="LYG66" si="20760">(LYG59-LYG61)*$C$64*$C$66</f>
        <v>0</v>
      </c>
      <c r="LYI66" s="1678">
        <f t="shared" ref="LYI66" si="20761">(LYI59-LYI61)*$C$64*$C$66</f>
        <v>0</v>
      </c>
      <c r="LYK66" s="1678">
        <f t="shared" ref="LYK66" si="20762">(LYK59-LYK61)*$C$64*$C$66</f>
        <v>0</v>
      </c>
      <c r="LYM66" s="1678">
        <f t="shared" ref="LYM66" si="20763">(LYM59-LYM61)*$C$64*$C$66</f>
        <v>0</v>
      </c>
      <c r="LYO66" s="1678">
        <f t="shared" ref="LYO66" si="20764">(LYO59-LYO61)*$C$64*$C$66</f>
        <v>0</v>
      </c>
      <c r="LYQ66" s="1678">
        <f t="shared" ref="LYQ66" si="20765">(LYQ59-LYQ61)*$C$64*$C$66</f>
        <v>0</v>
      </c>
      <c r="LYS66" s="1678">
        <f t="shared" ref="LYS66" si="20766">(LYS59-LYS61)*$C$64*$C$66</f>
        <v>0</v>
      </c>
      <c r="LYU66" s="1678">
        <f t="shared" ref="LYU66" si="20767">(LYU59-LYU61)*$C$64*$C$66</f>
        <v>0</v>
      </c>
      <c r="LYW66" s="1678">
        <f t="shared" ref="LYW66" si="20768">(LYW59-LYW61)*$C$64*$C$66</f>
        <v>0</v>
      </c>
      <c r="LYY66" s="1678">
        <f t="shared" ref="LYY66" si="20769">(LYY59-LYY61)*$C$64*$C$66</f>
        <v>0</v>
      </c>
      <c r="LZA66" s="1678">
        <f t="shared" ref="LZA66" si="20770">(LZA59-LZA61)*$C$64*$C$66</f>
        <v>0</v>
      </c>
      <c r="LZC66" s="1678">
        <f t="shared" ref="LZC66" si="20771">(LZC59-LZC61)*$C$64*$C$66</f>
        <v>0</v>
      </c>
      <c r="LZE66" s="1678">
        <f t="shared" ref="LZE66" si="20772">(LZE59-LZE61)*$C$64*$C$66</f>
        <v>0</v>
      </c>
      <c r="LZG66" s="1678">
        <f t="shared" ref="LZG66" si="20773">(LZG59-LZG61)*$C$64*$C$66</f>
        <v>0</v>
      </c>
      <c r="LZI66" s="1678">
        <f t="shared" ref="LZI66" si="20774">(LZI59-LZI61)*$C$64*$C$66</f>
        <v>0</v>
      </c>
      <c r="LZK66" s="1678">
        <f t="shared" ref="LZK66" si="20775">(LZK59-LZK61)*$C$64*$C$66</f>
        <v>0</v>
      </c>
      <c r="LZM66" s="1678">
        <f t="shared" ref="LZM66" si="20776">(LZM59-LZM61)*$C$64*$C$66</f>
        <v>0</v>
      </c>
      <c r="LZO66" s="1678">
        <f t="shared" ref="LZO66" si="20777">(LZO59-LZO61)*$C$64*$C$66</f>
        <v>0</v>
      </c>
      <c r="LZQ66" s="1678">
        <f t="shared" ref="LZQ66" si="20778">(LZQ59-LZQ61)*$C$64*$C$66</f>
        <v>0</v>
      </c>
      <c r="LZS66" s="1678">
        <f t="shared" ref="LZS66" si="20779">(LZS59-LZS61)*$C$64*$C$66</f>
        <v>0</v>
      </c>
      <c r="LZU66" s="1678">
        <f t="shared" ref="LZU66" si="20780">(LZU59-LZU61)*$C$64*$C$66</f>
        <v>0</v>
      </c>
      <c r="LZW66" s="1678">
        <f t="shared" ref="LZW66" si="20781">(LZW59-LZW61)*$C$64*$C$66</f>
        <v>0</v>
      </c>
      <c r="LZY66" s="1678">
        <f t="shared" ref="LZY66" si="20782">(LZY59-LZY61)*$C$64*$C$66</f>
        <v>0</v>
      </c>
      <c r="MAA66" s="1678">
        <f t="shared" ref="MAA66" si="20783">(MAA59-MAA61)*$C$64*$C$66</f>
        <v>0</v>
      </c>
      <c r="MAC66" s="1678">
        <f t="shared" ref="MAC66" si="20784">(MAC59-MAC61)*$C$64*$C$66</f>
        <v>0</v>
      </c>
      <c r="MAE66" s="1678">
        <f t="shared" ref="MAE66" si="20785">(MAE59-MAE61)*$C$64*$C$66</f>
        <v>0</v>
      </c>
      <c r="MAG66" s="1678">
        <f t="shared" ref="MAG66" si="20786">(MAG59-MAG61)*$C$64*$C$66</f>
        <v>0</v>
      </c>
      <c r="MAI66" s="1678">
        <f t="shared" ref="MAI66" si="20787">(MAI59-MAI61)*$C$64*$C$66</f>
        <v>0</v>
      </c>
      <c r="MAK66" s="1678">
        <f t="shared" ref="MAK66" si="20788">(MAK59-MAK61)*$C$64*$C$66</f>
        <v>0</v>
      </c>
      <c r="MAM66" s="1678">
        <f t="shared" ref="MAM66" si="20789">(MAM59-MAM61)*$C$64*$C$66</f>
        <v>0</v>
      </c>
      <c r="MAO66" s="1678">
        <f t="shared" ref="MAO66" si="20790">(MAO59-MAO61)*$C$64*$C$66</f>
        <v>0</v>
      </c>
      <c r="MAQ66" s="1678">
        <f t="shared" ref="MAQ66" si="20791">(MAQ59-MAQ61)*$C$64*$C$66</f>
        <v>0</v>
      </c>
      <c r="MAS66" s="1678">
        <f t="shared" ref="MAS66" si="20792">(MAS59-MAS61)*$C$64*$C$66</f>
        <v>0</v>
      </c>
      <c r="MAU66" s="1678">
        <f t="shared" ref="MAU66" si="20793">(MAU59-MAU61)*$C$64*$C$66</f>
        <v>0</v>
      </c>
      <c r="MAW66" s="1678">
        <f t="shared" ref="MAW66" si="20794">(MAW59-MAW61)*$C$64*$C$66</f>
        <v>0</v>
      </c>
      <c r="MAY66" s="1678">
        <f t="shared" ref="MAY66" si="20795">(MAY59-MAY61)*$C$64*$C$66</f>
        <v>0</v>
      </c>
      <c r="MBA66" s="1678">
        <f t="shared" ref="MBA66" si="20796">(MBA59-MBA61)*$C$64*$C$66</f>
        <v>0</v>
      </c>
      <c r="MBC66" s="1678">
        <f t="shared" ref="MBC66" si="20797">(MBC59-MBC61)*$C$64*$C$66</f>
        <v>0</v>
      </c>
      <c r="MBE66" s="1678">
        <f t="shared" ref="MBE66" si="20798">(MBE59-MBE61)*$C$64*$C$66</f>
        <v>0</v>
      </c>
      <c r="MBG66" s="1678">
        <f t="shared" ref="MBG66" si="20799">(MBG59-MBG61)*$C$64*$C$66</f>
        <v>0</v>
      </c>
      <c r="MBI66" s="1678">
        <f t="shared" ref="MBI66" si="20800">(MBI59-MBI61)*$C$64*$C$66</f>
        <v>0</v>
      </c>
      <c r="MBK66" s="1678">
        <f t="shared" ref="MBK66" si="20801">(MBK59-MBK61)*$C$64*$C$66</f>
        <v>0</v>
      </c>
      <c r="MBM66" s="1678">
        <f t="shared" ref="MBM66" si="20802">(MBM59-MBM61)*$C$64*$C$66</f>
        <v>0</v>
      </c>
      <c r="MBO66" s="1678">
        <f t="shared" ref="MBO66" si="20803">(MBO59-MBO61)*$C$64*$C$66</f>
        <v>0</v>
      </c>
      <c r="MBQ66" s="1678">
        <f t="shared" ref="MBQ66" si="20804">(MBQ59-MBQ61)*$C$64*$C$66</f>
        <v>0</v>
      </c>
      <c r="MBS66" s="1678">
        <f t="shared" ref="MBS66" si="20805">(MBS59-MBS61)*$C$64*$C$66</f>
        <v>0</v>
      </c>
      <c r="MBU66" s="1678">
        <f t="shared" ref="MBU66" si="20806">(MBU59-MBU61)*$C$64*$C$66</f>
        <v>0</v>
      </c>
      <c r="MBW66" s="1678">
        <f t="shared" ref="MBW66" si="20807">(MBW59-MBW61)*$C$64*$C$66</f>
        <v>0</v>
      </c>
      <c r="MBY66" s="1678">
        <f t="shared" ref="MBY66" si="20808">(MBY59-MBY61)*$C$64*$C$66</f>
        <v>0</v>
      </c>
      <c r="MCA66" s="1678">
        <f t="shared" ref="MCA66" si="20809">(MCA59-MCA61)*$C$64*$C$66</f>
        <v>0</v>
      </c>
      <c r="MCC66" s="1678">
        <f t="shared" ref="MCC66" si="20810">(MCC59-MCC61)*$C$64*$C$66</f>
        <v>0</v>
      </c>
      <c r="MCE66" s="1678">
        <f t="shared" ref="MCE66" si="20811">(MCE59-MCE61)*$C$64*$C$66</f>
        <v>0</v>
      </c>
      <c r="MCG66" s="1678">
        <f t="shared" ref="MCG66" si="20812">(MCG59-MCG61)*$C$64*$C$66</f>
        <v>0</v>
      </c>
      <c r="MCI66" s="1678">
        <f t="shared" ref="MCI66" si="20813">(MCI59-MCI61)*$C$64*$C$66</f>
        <v>0</v>
      </c>
      <c r="MCK66" s="1678">
        <f t="shared" ref="MCK66" si="20814">(MCK59-MCK61)*$C$64*$C$66</f>
        <v>0</v>
      </c>
      <c r="MCM66" s="1678">
        <f t="shared" ref="MCM66" si="20815">(MCM59-MCM61)*$C$64*$C$66</f>
        <v>0</v>
      </c>
      <c r="MCO66" s="1678">
        <f t="shared" ref="MCO66" si="20816">(MCO59-MCO61)*$C$64*$C$66</f>
        <v>0</v>
      </c>
      <c r="MCQ66" s="1678">
        <f t="shared" ref="MCQ66" si="20817">(MCQ59-MCQ61)*$C$64*$C$66</f>
        <v>0</v>
      </c>
      <c r="MCS66" s="1678">
        <f t="shared" ref="MCS66" si="20818">(MCS59-MCS61)*$C$64*$C$66</f>
        <v>0</v>
      </c>
      <c r="MCU66" s="1678">
        <f t="shared" ref="MCU66" si="20819">(MCU59-MCU61)*$C$64*$C$66</f>
        <v>0</v>
      </c>
      <c r="MCW66" s="1678">
        <f t="shared" ref="MCW66" si="20820">(MCW59-MCW61)*$C$64*$C$66</f>
        <v>0</v>
      </c>
      <c r="MCY66" s="1678">
        <f t="shared" ref="MCY66" si="20821">(MCY59-MCY61)*$C$64*$C$66</f>
        <v>0</v>
      </c>
      <c r="MDA66" s="1678">
        <f t="shared" ref="MDA66" si="20822">(MDA59-MDA61)*$C$64*$C$66</f>
        <v>0</v>
      </c>
      <c r="MDC66" s="1678">
        <f t="shared" ref="MDC66" si="20823">(MDC59-MDC61)*$C$64*$C$66</f>
        <v>0</v>
      </c>
      <c r="MDE66" s="1678">
        <f t="shared" ref="MDE66" si="20824">(MDE59-MDE61)*$C$64*$C$66</f>
        <v>0</v>
      </c>
      <c r="MDG66" s="1678">
        <f t="shared" ref="MDG66" si="20825">(MDG59-MDG61)*$C$64*$C$66</f>
        <v>0</v>
      </c>
      <c r="MDI66" s="1678">
        <f t="shared" ref="MDI66" si="20826">(MDI59-MDI61)*$C$64*$C$66</f>
        <v>0</v>
      </c>
      <c r="MDK66" s="1678">
        <f t="shared" ref="MDK66" si="20827">(MDK59-MDK61)*$C$64*$C$66</f>
        <v>0</v>
      </c>
      <c r="MDM66" s="1678">
        <f t="shared" ref="MDM66" si="20828">(MDM59-MDM61)*$C$64*$C$66</f>
        <v>0</v>
      </c>
      <c r="MDO66" s="1678">
        <f t="shared" ref="MDO66" si="20829">(MDO59-MDO61)*$C$64*$C$66</f>
        <v>0</v>
      </c>
      <c r="MDQ66" s="1678">
        <f t="shared" ref="MDQ66" si="20830">(MDQ59-MDQ61)*$C$64*$C$66</f>
        <v>0</v>
      </c>
      <c r="MDS66" s="1678">
        <f t="shared" ref="MDS66" si="20831">(MDS59-MDS61)*$C$64*$C$66</f>
        <v>0</v>
      </c>
      <c r="MDU66" s="1678">
        <f t="shared" ref="MDU66" si="20832">(MDU59-MDU61)*$C$64*$C$66</f>
        <v>0</v>
      </c>
      <c r="MDW66" s="1678">
        <f t="shared" ref="MDW66" si="20833">(MDW59-MDW61)*$C$64*$C$66</f>
        <v>0</v>
      </c>
      <c r="MDY66" s="1678">
        <f t="shared" ref="MDY66" si="20834">(MDY59-MDY61)*$C$64*$C$66</f>
        <v>0</v>
      </c>
      <c r="MEA66" s="1678">
        <f t="shared" ref="MEA66" si="20835">(MEA59-MEA61)*$C$64*$C$66</f>
        <v>0</v>
      </c>
      <c r="MEC66" s="1678">
        <f t="shared" ref="MEC66" si="20836">(MEC59-MEC61)*$C$64*$C$66</f>
        <v>0</v>
      </c>
      <c r="MEE66" s="1678">
        <f t="shared" ref="MEE66" si="20837">(MEE59-MEE61)*$C$64*$C$66</f>
        <v>0</v>
      </c>
      <c r="MEG66" s="1678">
        <f t="shared" ref="MEG66" si="20838">(MEG59-MEG61)*$C$64*$C$66</f>
        <v>0</v>
      </c>
      <c r="MEI66" s="1678">
        <f t="shared" ref="MEI66" si="20839">(MEI59-MEI61)*$C$64*$C$66</f>
        <v>0</v>
      </c>
      <c r="MEK66" s="1678">
        <f t="shared" ref="MEK66" si="20840">(MEK59-MEK61)*$C$64*$C$66</f>
        <v>0</v>
      </c>
      <c r="MEM66" s="1678">
        <f t="shared" ref="MEM66" si="20841">(MEM59-MEM61)*$C$64*$C$66</f>
        <v>0</v>
      </c>
      <c r="MEO66" s="1678">
        <f t="shared" ref="MEO66" si="20842">(MEO59-MEO61)*$C$64*$C$66</f>
        <v>0</v>
      </c>
      <c r="MEQ66" s="1678">
        <f t="shared" ref="MEQ66" si="20843">(MEQ59-MEQ61)*$C$64*$C$66</f>
        <v>0</v>
      </c>
      <c r="MES66" s="1678">
        <f t="shared" ref="MES66" si="20844">(MES59-MES61)*$C$64*$C$66</f>
        <v>0</v>
      </c>
      <c r="MEU66" s="1678">
        <f t="shared" ref="MEU66" si="20845">(MEU59-MEU61)*$C$64*$C$66</f>
        <v>0</v>
      </c>
      <c r="MEW66" s="1678">
        <f t="shared" ref="MEW66" si="20846">(MEW59-MEW61)*$C$64*$C$66</f>
        <v>0</v>
      </c>
      <c r="MEY66" s="1678">
        <f t="shared" ref="MEY66" si="20847">(MEY59-MEY61)*$C$64*$C$66</f>
        <v>0</v>
      </c>
      <c r="MFA66" s="1678">
        <f t="shared" ref="MFA66" si="20848">(MFA59-MFA61)*$C$64*$C$66</f>
        <v>0</v>
      </c>
      <c r="MFC66" s="1678">
        <f t="shared" ref="MFC66" si="20849">(MFC59-MFC61)*$C$64*$C$66</f>
        <v>0</v>
      </c>
      <c r="MFE66" s="1678">
        <f t="shared" ref="MFE66" si="20850">(MFE59-MFE61)*$C$64*$C$66</f>
        <v>0</v>
      </c>
      <c r="MFG66" s="1678">
        <f t="shared" ref="MFG66" si="20851">(MFG59-MFG61)*$C$64*$C$66</f>
        <v>0</v>
      </c>
      <c r="MFI66" s="1678">
        <f t="shared" ref="MFI66" si="20852">(MFI59-MFI61)*$C$64*$C$66</f>
        <v>0</v>
      </c>
      <c r="MFK66" s="1678">
        <f t="shared" ref="MFK66" si="20853">(MFK59-MFK61)*$C$64*$C$66</f>
        <v>0</v>
      </c>
      <c r="MFM66" s="1678">
        <f t="shared" ref="MFM66" si="20854">(MFM59-MFM61)*$C$64*$C$66</f>
        <v>0</v>
      </c>
      <c r="MFO66" s="1678">
        <f t="shared" ref="MFO66" si="20855">(MFO59-MFO61)*$C$64*$C$66</f>
        <v>0</v>
      </c>
      <c r="MFQ66" s="1678">
        <f t="shared" ref="MFQ66" si="20856">(MFQ59-MFQ61)*$C$64*$C$66</f>
        <v>0</v>
      </c>
      <c r="MFS66" s="1678">
        <f t="shared" ref="MFS66" si="20857">(MFS59-MFS61)*$C$64*$C$66</f>
        <v>0</v>
      </c>
      <c r="MFU66" s="1678">
        <f t="shared" ref="MFU66" si="20858">(MFU59-MFU61)*$C$64*$C$66</f>
        <v>0</v>
      </c>
      <c r="MFW66" s="1678">
        <f t="shared" ref="MFW66" si="20859">(MFW59-MFW61)*$C$64*$C$66</f>
        <v>0</v>
      </c>
      <c r="MFY66" s="1678">
        <f t="shared" ref="MFY66" si="20860">(MFY59-MFY61)*$C$64*$C$66</f>
        <v>0</v>
      </c>
      <c r="MGA66" s="1678">
        <f t="shared" ref="MGA66" si="20861">(MGA59-MGA61)*$C$64*$C$66</f>
        <v>0</v>
      </c>
      <c r="MGC66" s="1678">
        <f t="shared" ref="MGC66" si="20862">(MGC59-MGC61)*$C$64*$C$66</f>
        <v>0</v>
      </c>
      <c r="MGE66" s="1678">
        <f t="shared" ref="MGE66" si="20863">(MGE59-MGE61)*$C$64*$C$66</f>
        <v>0</v>
      </c>
      <c r="MGG66" s="1678">
        <f t="shared" ref="MGG66" si="20864">(MGG59-MGG61)*$C$64*$C$66</f>
        <v>0</v>
      </c>
      <c r="MGI66" s="1678">
        <f t="shared" ref="MGI66" si="20865">(MGI59-MGI61)*$C$64*$C$66</f>
        <v>0</v>
      </c>
      <c r="MGK66" s="1678">
        <f t="shared" ref="MGK66" si="20866">(MGK59-MGK61)*$C$64*$C$66</f>
        <v>0</v>
      </c>
      <c r="MGM66" s="1678">
        <f t="shared" ref="MGM66" si="20867">(MGM59-MGM61)*$C$64*$C$66</f>
        <v>0</v>
      </c>
      <c r="MGO66" s="1678">
        <f t="shared" ref="MGO66" si="20868">(MGO59-MGO61)*$C$64*$C$66</f>
        <v>0</v>
      </c>
      <c r="MGQ66" s="1678">
        <f t="shared" ref="MGQ66" si="20869">(MGQ59-MGQ61)*$C$64*$C$66</f>
        <v>0</v>
      </c>
      <c r="MGS66" s="1678">
        <f t="shared" ref="MGS66" si="20870">(MGS59-MGS61)*$C$64*$C$66</f>
        <v>0</v>
      </c>
      <c r="MGU66" s="1678">
        <f t="shared" ref="MGU66" si="20871">(MGU59-MGU61)*$C$64*$C$66</f>
        <v>0</v>
      </c>
      <c r="MGW66" s="1678">
        <f t="shared" ref="MGW66" si="20872">(MGW59-MGW61)*$C$64*$C$66</f>
        <v>0</v>
      </c>
      <c r="MGY66" s="1678">
        <f t="shared" ref="MGY66" si="20873">(MGY59-MGY61)*$C$64*$C$66</f>
        <v>0</v>
      </c>
      <c r="MHA66" s="1678">
        <f t="shared" ref="MHA66" si="20874">(MHA59-MHA61)*$C$64*$C$66</f>
        <v>0</v>
      </c>
      <c r="MHC66" s="1678">
        <f t="shared" ref="MHC66" si="20875">(MHC59-MHC61)*$C$64*$C$66</f>
        <v>0</v>
      </c>
      <c r="MHE66" s="1678">
        <f t="shared" ref="MHE66" si="20876">(MHE59-MHE61)*$C$64*$C$66</f>
        <v>0</v>
      </c>
      <c r="MHG66" s="1678">
        <f t="shared" ref="MHG66" si="20877">(MHG59-MHG61)*$C$64*$C$66</f>
        <v>0</v>
      </c>
      <c r="MHI66" s="1678">
        <f t="shared" ref="MHI66" si="20878">(MHI59-MHI61)*$C$64*$C$66</f>
        <v>0</v>
      </c>
      <c r="MHK66" s="1678">
        <f t="shared" ref="MHK66" si="20879">(MHK59-MHK61)*$C$64*$C$66</f>
        <v>0</v>
      </c>
      <c r="MHM66" s="1678">
        <f t="shared" ref="MHM66" si="20880">(MHM59-MHM61)*$C$64*$C$66</f>
        <v>0</v>
      </c>
      <c r="MHO66" s="1678">
        <f t="shared" ref="MHO66" si="20881">(MHO59-MHO61)*$C$64*$C$66</f>
        <v>0</v>
      </c>
      <c r="MHQ66" s="1678">
        <f t="shared" ref="MHQ66" si="20882">(MHQ59-MHQ61)*$C$64*$C$66</f>
        <v>0</v>
      </c>
      <c r="MHS66" s="1678">
        <f t="shared" ref="MHS66" si="20883">(MHS59-MHS61)*$C$64*$C$66</f>
        <v>0</v>
      </c>
      <c r="MHU66" s="1678">
        <f t="shared" ref="MHU66" si="20884">(MHU59-MHU61)*$C$64*$C$66</f>
        <v>0</v>
      </c>
      <c r="MHW66" s="1678">
        <f t="shared" ref="MHW66" si="20885">(MHW59-MHW61)*$C$64*$C$66</f>
        <v>0</v>
      </c>
      <c r="MHY66" s="1678">
        <f t="shared" ref="MHY66" si="20886">(MHY59-MHY61)*$C$64*$C$66</f>
        <v>0</v>
      </c>
      <c r="MIA66" s="1678">
        <f t="shared" ref="MIA66" si="20887">(MIA59-MIA61)*$C$64*$C$66</f>
        <v>0</v>
      </c>
      <c r="MIC66" s="1678">
        <f t="shared" ref="MIC66" si="20888">(MIC59-MIC61)*$C$64*$C$66</f>
        <v>0</v>
      </c>
      <c r="MIE66" s="1678">
        <f t="shared" ref="MIE66" si="20889">(MIE59-MIE61)*$C$64*$C$66</f>
        <v>0</v>
      </c>
      <c r="MIG66" s="1678">
        <f t="shared" ref="MIG66" si="20890">(MIG59-MIG61)*$C$64*$C$66</f>
        <v>0</v>
      </c>
      <c r="MII66" s="1678">
        <f t="shared" ref="MII66" si="20891">(MII59-MII61)*$C$64*$C$66</f>
        <v>0</v>
      </c>
      <c r="MIK66" s="1678">
        <f t="shared" ref="MIK66" si="20892">(MIK59-MIK61)*$C$64*$C$66</f>
        <v>0</v>
      </c>
      <c r="MIM66" s="1678">
        <f t="shared" ref="MIM66" si="20893">(MIM59-MIM61)*$C$64*$C$66</f>
        <v>0</v>
      </c>
      <c r="MIO66" s="1678">
        <f t="shared" ref="MIO66" si="20894">(MIO59-MIO61)*$C$64*$C$66</f>
        <v>0</v>
      </c>
      <c r="MIQ66" s="1678">
        <f t="shared" ref="MIQ66" si="20895">(MIQ59-MIQ61)*$C$64*$C$66</f>
        <v>0</v>
      </c>
      <c r="MIS66" s="1678">
        <f t="shared" ref="MIS66" si="20896">(MIS59-MIS61)*$C$64*$C$66</f>
        <v>0</v>
      </c>
      <c r="MIU66" s="1678">
        <f t="shared" ref="MIU66" si="20897">(MIU59-MIU61)*$C$64*$C$66</f>
        <v>0</v>
      </c>
      <c r="MIW66" s="1678">
        <f t="shared" ref="MIW66" si="20898">(MIW59-MIW61)*$C$64*$C$66</f>
        <v>0</v>
      </c>
      <c r="MIY66" s="1678">
        <f t="shared" ref="MIY66" si="20899">(MIY59-MIY61)*$C$64*$C$66</f>
        <v>0</v>
      </c>
      <c r="MJA66" s="1678">
        <f t="shared" ref="MJA66" si="20900">(MJA59-MJA61)*$C$64*$C$66</f>
        <v>0</v>
      </c>
      <c r="MJC66" s="1678">
        <f t="shared" ref="MJC66" si="20901">(MJC59-MJC61)*$C$64*$C$66</f>
        <v>0</v>
      </c>
      <c r="MJE66" s="1678">
        <f t="shared" ref="MJE66" si="20902">(MJE59-MJE61)*$C$64*$C$66</f>
        <v>0</v>
      </c>
      <c r="MJG66" s="1678">
        <f t="shared" ref="MJG66" si="20903">(MJG59-MJG61)*$C$64*$C$66</f>
        <v>0</v>
      </c>
      <c r="MJI66" s="1678">
        <f t="shared" ref="MJI66" si="20904">(MJI59-MJI61)*$C$64*$C$66</f>
        <v>0</v>
      </c>
      <c r="MJK66" s="1678">
        <f t="shared" ref="MJK66" si="20905">(MJK59-MJK61)*$C$64*$C$66</f>
        <v>0</v>
      </c>
      <c r="MJM66" s="1678">
        <f t="shared" ref="MJM66" si="20906">(MJM59-MJM61)*$C$64*$C$66</f>
        <v>0</v>
      </c>
      <c r="MJO66" s="1678">
        <f t="shared" ref="MJO66" si="20907">(MJO59-MJO61)*$C$64*$C$66</f>
        <v>0</v>
      </c>
      <c r="MJQ66" s="1678">
        <f t="shared" ref="MJQ66" si="20908">(MJQ59-MJQ61)*$C$64*$C$66</f>
        <v>0</v>
      </c>
      <c r="MJS66" s="1678">
        <f t="shared" ref="MJS66" si="20909">(MJS59-MJS61)*$C$64*$C$66</f>
        <v>0</v>
      </c>
      <c r="MJU66" s="1678">
        <f t="shared" ref="MJU66" si="20910">(MJU59-MJU61)*$C$64*$C$66</f>
        <v>0</v>
      </c>
      <c r="MJW66" s="1678">
        <f t="shared" ref="MJW66" si="20911">(MJW59-MJW61)*$C$64*$C$66</f>
        <v>0</v>
      </c>
      <c r="MJY66" s="1678">
        <f t="shared" ref="MJY66" si="20912">(MJY59-MJY61)*$C$64*$C$66</f>
        <v>0</v>
      </c>
      <c r="MKA66" s="1678">
        <f t="shared" ref="MKA66" si="20913">(MKA59-MKA61)*$C$64*$C$66</f>
        <v>0</v>
      </c>
      <c r="MKC66" s="1678">
        <f t="shared" ref="MKC66" si="20914">(MKC59-MKC61)*$C$64*$C$66</f>
        <v>0</v>
      </c>
      <c r="MKE66" s="1678">
        <f t="shared" ref="MKE66" si="20915">(MKE59-MKE61)*$C$64*$C$66</f>
        <v>0</v>
      </c>
      <c r="MKG66" s="1678">
        <f t="shared" ref="MKG66" si="20916">(MKG59-MKG61)*$C$64*$C$66</f>
        <v>0</v>
      </c>
      <c r="MKI66" s="1678">
        <f t="shared" ref="MKI66" si="20917">(MKI59-MKI61)*$C$64*$C$66</f>
        <v>0</v>
      </c>
      <c r="MKK66" s="1678">
        <f t="shared" ref="MKK66" si="20918">(MKK59-MKK61)*$C$64*$C$66</f>
        <v>0</v>
      </c>
      <c r="MKM66" s="1678">
        <f t="shared" ref="MKM66" si="20919">(MKM59-MKM61)*$C$64*$C$66</f>
        <v>0</v>
      </c>
      <c r="MKO66" s="1678">
        <f t="shared" ref="MKO66" si="20920">(MKO59-MKO61)*$C$64*$C$66</f>
        <v>0</v>
      </c>
      <c r="MKQ66" s="1678">
        <f t="shared" ref="MKQ66" si="20921">(MKQ59-MKQ61)*$C$64*$C$66</f>
        <v>0</v>
      </c>
      <c r="MKS66" s="1678">
        <f t="shared" ref="MKS66" si="20922">(MKS59-MKS61)*$C$64*$C$66</f>
        <v>0</v>
      </c>
      <c r="MKU66" s="1678">
        <f t="shared" ref="MKU66" si="20923">(MKU59-MKU61)*$C$64*$C$66</f>
        <v>0</v>
      </c>
      <c r="MKW66" s="1678">
        <f t="shared" ref="MKW66" si="20924">(MKW59-MKW61)*$C$64*$C$66</f>
        <v>0</v>
      </c>
      <c r="MKY66" s="1678">
        <f t="shared" ref="MKY66" si="20925">(MKY59-MKY61)*$C$64*$C$66</f>
        <v>0</v>
      </c>
      <c r="MLA66" s="1678">
        <f t="shared" ref="MLA66" si="20926">(MLA59-MLA61)*$C$64*$C$66</f>
        <v>0</v>
      </c>
      <c r="MLC66" s="1678">
        <f t="shared" ref="MLC66" si="20927">(MLC59-MLC61)*$C$64*$C$66</f>
        <v>0</v>
      </c>
      <c r="MLE66" s="1678">
        <f t="shared" ref="MLE66" si="20928">(MLE59-MLE61)*$C$64*$C$66</f>
        <v>0</v>
      </c>
      <c r="MLG66" s="1678">
        <f t="shared" ref="MLG66" si="20929">(MLG59-MLG61)*$C$64*$C$66</f>
        <v>0</v>
      </c>
      <c r="MLI66" s="1678">
        <f t="shared" ref="MLI66" si="20930">(MLI59-MLI61)*$C$64*$C$66</f>
        <v>0</v>
      </c>
      <c r="MLK66" s="1678">
        <f t="shared" ref="MLK66" si="20931">(MLK59-MLK61)*$C$64*$C$66</f>
        <v>0</v>
      </c>
      <c r="MLM66" s="1678">
        <f t="shared" ref="MLM66" si="20932">(MLM59-MLM61)*$C$64*$C$66</f>
        <v>0</v>
      </c>
      <c r="MLO66" s="1678">
        <f t="shared" ref="MLO66" si="20933">(MLO59-MLO61)*$C$64*$C$66</f>
        <v>0</v>
      </c>
      <c r="MLQ66" s="1678">
        <f t="shared" ref="MLQ66" si="20934">(MLQ59-MLQ61)*$C$64*$C$66</f>
        <v>0</v>
      </c>
      <c r="MLS66" s="1678">
        <f t="shared" ref="MLS66" si="20935">(MLS59-MLS61)*$C$64*$C$66</f>
        <v>0</v>
      </c>
      <c r="MLU66" s="1678">
        <f t="shared" ref="MLU66" si="20936">(MLU59-MLU61)*$C$64*$C$66</f>
        <v>0</v>
      </c>
      <c r="MLW66" s="1678">
        <f t="shared" ref="MLW66" si="20937">(MLW59-MLW61)*$C$64*$C$66</f>
        <v>0</v>
      </c>
      <c r="MLY66" s="1678">
        <f t="shared" ref="MLY66" si="20938">(MLY59-MLY61)*$C$64*$C$66</f>
        <v>0</v>
      </c>
      <c r="MMA66" s="1678">
        <f t="shared" ref="MMA66" si="20939">(MMA59-MMA61)*$C$64*$C$66</f>
        <v>0</v>
      </c>
      <c r="MMC66" s="1678">
        <f t="shared" ref="MMC66" si="20940">(MMC59-MMC61)*$C$64*$C$66</f>
        <v>0</v>
      </c>
      <c r="MME66" s="1678">
        <f t="shared" ref="MME66" si="20941">(MME59-MME61)*$C$64*$C$66</f>
        <v>0</v>
      </c>
      <c r="MMG66" s="1678">
        <f t="shared" ref="MMG66" si="20942">(MMG59-MMG61)*$C$64*$C$66</f>
        <v>0</v>
      </c>
      <c r="MMI66" s="1678">
        <f t="shared" ref="MMI66" si="20943">(MMI59-MMI61)*$C$64*$C$66</f>
        <v>0</v>
      </c>
      <c r="MMK66" s="1678">
        <f t="shared" ref="MMK66" si="20944">(MMK59-MMK61)*$C$64*$C$66</f>
        <v>0</v>
      </c>
      <c r="MMM66" s="1678">
        <f t="shared" ref="MMM66" si="20945">(MMM59-MMM61)*$C$64*$C$66</f>
        <v>0</v>
      </c>
      <c r="MMO66" s="1678">
        <f t="shared" ref="MMO66" si="20946">(MMO59-MMO61)*$C$64*$C$66</f>
        <v>0</v>
      </c>
      <c r="MMQ66" s="1678">
        <f t="shared" ref="MMQ66" si="20947">(MMQ59-MMQ61)*$C$64*$C$66</f>
        <v>0</v>
      </c>
      <c r="MMS66" s="1678">
        <f t="shared" ref="MMS66" si="20948">(MMS59-MMS61)*$C$64*$C$66</f>
        <v>0</v>
      </c>
      <c r="MMU66" s="1678">
        <f t="shared" ref="MMU66" si="20949">(MMU59-MMU61)*$C$64*$C$66</f>
        <v>0</v>
      </c>
      <c r="MMW66" s="1678">
        <f t="shared" ref="MMW66" si="20950">(MMW59-MMW61)*$C$64*$C$66</f>
        <v>0</v>
      </c>
      <c r="MMY66" s="1678">
        <f t="shared" ref="MMY66" si="20951">(MMY59-MMY61)*$C$64*$C$66</f>
        <v>0</v>
      </c>
      <c r="MNA66" s="1678">
        <f t="shared" ref="MNA66" si="20952">(MNA59-MNA61)*$C$64*$C$66</f>
        <v>0</v>
      </c>
      <c r="MNC66" s="1678">
        <f t="shared" ref="MNC66" si="20953">(MNC59-MNC61)*$C$64*$C$66</f>
        <v>0</v>
      </c>
      <c r="MNE66" s="1678">
        <f t="shared" ref="MNE66" si="20954">(MNE59-MNE61)*$C$64*$C$66</f>
        <v>0</v>
      </c>
      <c r="MNG66" s="1678">
        <f t="shared" ref="MNG66" si="20955">(MNG59-MNG61)*$C$64*$C$66</f>
        <v>0</v>
      </c>
      <c r="MNI66" s="1678">
        <f t="shared" ref="MNI66" si="20956">(MNI59-MNI61)*$C$64*$C$66</f>
        <v>0</v>
      </c>
      <c r="MNK66" s="1678">
        <f t="shared" ref="MNK66" si="20957">(MNK59-MNK61)*$C$64*$C$66</f>
        <v>0</v>
      </c>
      <c r="MNM66" s="1678">
        <f t="shared" ref="MNM66" si="20958">(MNM59-MNM61)*$C$64*$C$66</f>
        <v>0</v>
      </c>
      <c r="MNO66" s="1678">
        <f t="shared" ref="MNO66" si="20959">(MNO59-MNO61)*$C$64*$C$66</f>
        <v>0</v>
      </c>
      <c r="MNQ66" s="1678">
        <f t="shared" ref="MNQ66" si="20960">(MNQ59-MNQ61)*$C$64*$C$66</f>
        <v>0</v>
      </c>
      <c r="MNS66" s="1678">
        <f t="shared" ref="MNS66" si="20961">(MNS59-MNS61)*$C$64*$C$66</f>
        <v>0</v>
      </c>
      <c r="MNU66" s="1678">
        <f t="shared" ref="MNU66" si="20962">(MNU59-MNU61)*$C$64*$C$66</f>
        <v>0</v>
      </c>
      <c r="MNW66" s="1678">
        <f t="shared" ref="MNW66" si="20963">(MNW59-MNW61)*$C$64*$C$66</f>
        <v>0</v>
      </c>
      <c r="MNY66" s="1678">
        <f t="shared" ref="MNY66" si="20964">(MNY59-MNY61)*$C$64*$C$66</f>
        <v>0</v>
      </c>
      <c r="MOA66" s="1678">
        <f t="shared" ref="MOA66" si="20965">(MOA59-MOA61)*$C$64*$C$66</f>
        <v>0</v>
      </c>
      <c r="MOC66" s="1678">
        <f t="shared" ref="MOC66" si="20966">(MOC59-MOC61)*$C$64*$C$66</f>
        <v>0</v>
      </c>
      <c r="MOE66" s="1678">
        <f t="shared" ref="MOE66" si="20967">(MOE59-MOE61)*$C$64*$C$66</f>
        <v>0</v>
      </c>
      <c r="MOG66" s="1678">
        <f t="shared" ref="MOG66" si="20968">(MOG59-MOG61)*$C$64*$C$66</f>
        <v>0</v>
      </c>
      <c r="MOI66" s="1678">
        <f t="shared" ref="MOI66" si="20969">(MOI59-MOI61)*$C$64*$C$66</f>
        <v>0</v>
      </c>
      <c r="MOK66" s="1678">
        <f t="shared" ref="MOK66" si="20970">(MOK59-MOK61)*$C$64*$C$66</f>
        <v>0</v>
      </c>
      <c r="MOM66" s="1678">
        <f t="shared" ref="MOM66" si="20971">(MOM59-MOM61)*$C$64*$C$66</f>
        <v>0</v>
      </c>
      <c r="MOO66" s="1678">
        <f t="shared" ref="MOO66" si="20972">(MOO59-MOO61)*$C$64*$C$66</f>
        <v>0</v>
      </c>
      <c r="MOQ66" s="1678">
        <f t="shared" ref="MOQ66" si="20973">(MOQ59-MOQ61)*$C$64*$C$66</f>
        <v>0</v>
      </c>
      <c r="MOS66" s="1678">
        <f t="shared" ref="MOS66" si="20974">(MOS59-MOS61)*$C$64*$C$66</f>
        <v>0</v>
      </c>
      <c r="MOU66" s="1678">
        <f t="shared" ref="MOU66" si="20975">(MOU59-MOU61)*$C$64*$C$66</f>
        <v>0</v>
      </c>
      <c r="MOW66" s="1678">
        <f t="shared" ref="MOW66" si="20976">(MOW59-MOW61)*$C$64*$C$66</f>
        <v>0</v>
      </c>
      <c r="MOY66" s="1678">
        <f t="shared" ref="MOY66" si="20977">(MOY59-MOY61)*$C$64*$C$66</f>
        <v>0</v>
      </c>
      <c r="MPA66" s="1678">
        <f t="shared" ref="MPA66" si="20978">(MPA59-MPA61)*$C$64*$C$66</f>
        <v>0</v>
      </c>
      <c r="MPC66" s="1678">
        <f t="shared" ref="MPC66" si="20979">(MPC59-MPC61)*$C$64*$C$66</f>
        <v>0</v>
      </c>
      <c r="MPE66" s="1678">
        <f t="shared" ref="MPE66" si="20980">(MPE59-MPE61)*$C$64*$C$66</f>
        <v>0</v>
      </c>
      <c r="MPG66" s="1678">
        <f t="shared" ref="MPG66" si="20981">(MPG59-MPG61)*$C$64*$C$66</f>
        <v>0</v>
      </c>
      <c r="MPI66" s="1678">
        <f t="shared" ref="MPI66" si="20982">(MPI59-MPI61)*$C$64*$C$66</f>
        <v>0</v>
      </c>
      <c r="MPK66" s="1678">
        <f t="shared" ref="MPK66" si="20983">(MPK59-MPK61)*$C$64*$C$66</f>
        <v>0</v>
      </c>
      <c r="MPM66" s="1678">
        <f t="shared" ref="MPM66" si="20984">(MPM59-MPM61)*$C$64*$C$66</f>
        <v>0</v>
      </c>
      <c r="MPO66" s="1678">
        <f t="shared" ref="MPO66" si="20985">(MPO59-MPO61)*$C$64*$C$66</f>
        <v>0</v>
      </c>
      <c r="MPQ66" s="1678">
        <f t="shared" ref="MPQ66" si="20986">(MPQ59-MPQ61)*$C$64*$C$66</f>
        <v>0</v>
      </c>
      <c r="MPS66" s="1678">
        <f t="shared" ref="MPS66" si="20987">(MPS59-MPS61)*$C$64*$C$66</f>
        <v>0</v>
      </c>
      <c r="MPU66" s="1678">
        <f t="shared" ref="MPU66" si="20988">(MPU59-MPU61)*$C$64*$C$66</f>
        <v>0</v>
      </c>
      <c r="MPW66" s="1678">
        <f t="shared" ref="MPW66" si="20989">(MPW59-MPW61)*$C$64*$C$66</f>
        <v>0</v>
      </c>
      <c r="MPY66" s="1678">
        <f t="shared" ref="MPY66" si="20990">(MPY59-MPY61)*$C$64*$C$66</f>
        <v>0</v>
      </c>
      <c r="MQA66" s="1678">
        <f t="shared" ref="MQA66" si="20991">(MQA59-MQA61)*$C$64*$C$66</f>
        <v>0</v>
      </c>
      <c r="MQC66" s="1678">
        <f t="shared" ref="MQC66" si="20992">(MQC59-MQC61)*$C$64*$C$66</f>
        <v>0</v>
      </c>
      <c r="MQE66" s="1678">
        <f t="shared" ref="MQE66" si="20993">(MQE59-MQE61)*$C$64*$C$66</f>
        <v>0</v>
      </c>
      <c r="MQG66" s="1678">
        <f t="shared" ref="MQG66" si="20994">(MQG59-MQG61)*$C$64*$C$66</f>
        <v>0</v>
      </c>
      <c r="MQI66" s="1678">
        <f t="shared" ref="MQI66" si="20995">(MQI59-MQI61)*$C$64*$C$66</f>
        <v>0</v>
      </c>
      <c r="MQK66" s="1678">
        <f t="shared" ref="MQK66" si="20996">(MQK59-MQK61)*$C$64*$C$66</f>
        <v>0</v>
      </c>
      <c r="MQM66" s="1678">
        <f t="shared" ref="MQM66" si="20997">(MQM59-MQM61)*$C$64*$C$66</f>
        <v>0</v>
      </c>
      <c r="MQO66" s="1678">
        <f t="shared" ref="MQO66" si="20998">(MQO59-MQO61)*$C$64*$C$66</f>
        <v>0</v>
      </c>
      <c r="MQQ66" s="1678">
        <f t="shared" ref="MQQ66" si="20999">(MQQ59-MQQ61)*$C$64*$C$66</f>
        <v>0</v>
      </c>
      <c r="MQS66" s="1678">
        <f t="shared" ref="MQS66" si="21000">(MQS59-MQS61)*$C$64*$C$66</f>
        <v>0</v>
      </c>
      <c r="MQU66" s="1678">
        <f t="shared" ref="MQU66" si="21001">(MQU59-MQU61)*$C$64*$C$66</f>
        <v>0</v>
      </c>
      <c r="MQW66" s="1678">
        <f t="shared" ref="MQW66" si="21002">(MQW59-MQW61)*$C$64*$C$66</f>
        <v>0</v>
      </c>
      <c r="MQY66" s="1678">
        <f t="shared" ref="MQY66" si="21003">(MQY59-MQY61)*$C$64*$C$66</f>
        <v>0</v>
      </c>
      <c r="MRA66" s="1678">
        <f t="shared" ref="MRA66" si="21004">(MRA59-MRA61)*$C$64*$C$66</f>
        <v>0</v>
      </c>
      <c r="MRC66" s="1678">
        <f t="shared" ref="MRC66" si="21005">(MRC59-MRC61)*$C$64*$C$66</f>
        <v>0</v>
      </c>
      <c r="MRE66" s="1678">
        <f t="shared" ref="MRE66" si="21006">(MRE59-MRE61)*$C$64*$C$66</f>
        <v>0</v>
      </c>
      <c r="MRG66" s="1678">
        <f t="shared" ref="MRG66" si="21007">(MRG59-MRG61)*$C$64*$C$66</f>
        <v>0</v>
      </c>
      <c r="MRI66" s="1678">
        <f t="shared" ref="MRI66" si="21008">(MRI59-MRI61)*$C$64*$C$66</f>
        <v>0</v>
      </c>
      <c r="MRK66" s="1678">
        <f t="shared" ref="MRK66" si="21009">(MRK59-MRK61)*$C$64*$C$66</f>
        <v>0</v>
      </c>
      <c r="MRM66" s="1678">
        <f t="shared" ref="MRM66" si="21010">(MRM59-MRM61)*$C$64*$C$66</f>
        <v>0</v>
      </c>
      <c r="MRO66" s="1678">
        <f t="shared" ref="MRO66" si="21011">(MRO59-MRO61)*$C$64*$C$66</f>
        <v>0</v>
      </c>
      <c r="MRQ66" s="1678">
        <f t="shared" ref="MRQ66" si="21012">(MRQ59-MRQ61)*$C$64*$C$66</f>
        <v>0</v>
      </c>
      <c r="MRS66" s="1678">
        <f t="shared" ref="MRS66" si="21013">(MRS59-MRS61)*$C$64*$C$66</f>
        <v>0</v>
      </c>
      <c r="MRU66" s="1678">
        <f t="shared" ref="MRU66" si="21014">(MRU59-MRU61)*$C$64*$C$66</f>
        <v>0</v>
      </c>
      <c r="MRW66" s="1678">
        <f t="shared" ref="MRW66" si="21015">(MRW59-MRW61)*$C$64*$C$66</f>
        <v>0</v>
      </c>
      <c r="MRY66" s="1678">
        <f t="shared" ref="MRY66" si="21016">(MRY59-MRY61)*$C$64*$C$66</f>
        <v>0</v>
      </c>
      <c r="MSA66" s="1678">
        <f t="shared" ref="MSA66" si="21017">(MSA59-MSA61)*$C$64*$C$66</f>
        <v>0</v>
      </c>
      <c r="MSC66" s="1678">
        <f t="shared" ref="MSC66" si="21018">(MSC59-MSC61)*$C$64*$C$66</f>
        <v>0</v>
      </c>
      <c r="MSE66" s="1678">
        <f t="shared" ref="MSE66" si="21019">(MSE59-MSE61)*$C$64*$C$66</f>
        <v>0</v>
      </c>
      <c r="MSG66" s="1678">
        <f t="shared" ref="MSG66" si="21020">(MSG59-MSG61)*$C$64*$C$66</f>
        <v>0</v>
      </c>
      <c r="MSI66" s="1678">
        <f t="shared" ref="MSI66" si="21021">(MSI59-MSI61)*$C$64*$C$66</f>
        <v>0</v>
      </c>
      <c r="MSK66" s="1678">
        <f t="shared" ref="MSK66" si="21022">(MSK59-MSK61)*$C$64*$C$66</f>
        <v>0</v>
      </c>
      <c r="MSM66" s="1678">
        <f t="shared" ref="MSM66" si="21023">(MSM59-MSM61)*$C$64*$C$66</f>
        <v>0</v>
      </c>
      <c r="MSO66" s="1678">
        <f t="shared" ref="MSO66" si="21024">(MSO59-MSO61)*$C$64*$C$66</f>
        <v>0</v>
      </c>
      <c r="MSQ66" s="1678">
        <f t="shared" ref="MSQ66" si="21025">(MSQ59-MSQ61)*$C$64*$C$66</f>
        <v>0</v>
      </c>
      <c r="MSS66" s="1678">
        <f t="shared" ref="MSS66" si="21026">(MSS59-MSS61)*$C$64*$C$66</f>
        <v>0</v>
      </c>
      <c r="MSU66" s="1678">
        <f t="shared" ref="MSU66" si="21027">(MSU59-MSU61)*$C$64*$C$66</f>
        <v>0</v>
      </c>
      <c r="MSW66" s="1678">
        <f t="shared" ref="MSW66" si="21028">(MSW59-MSW61)*$C$64*$C$66</f>
        <v>0</v>
      </c>
      <c r="MSY66" s="1678">
        <f t="shared" ref="MSY66" si="21029">(MSY59-MSY61)*$C$64*$C$66</f>
        <v>0</v>
      </c>
      <c r="MTA66" s="1678">
        <f t="shared" ref="MTA66" si="21030">(MTA59-MTA61)*$C$64*$C$66</f>
        <v>0</v>
      </c>
      <c r="MTC66" s="1678">
        <f t="shared" ref="MTC66" si="21031">(MTC59-MTC61)*$C$64*$C$66</f>
        <v>0</v>
      </c>
      <c r="MTE66" s="1678">
        <f t="shared" ref="MTE66" si="21032">(MTE59-MTE61)*$C$64*$C$66</f>
        <v>0</v>
      </c>
      <c r="MTG66" s="1678">
        <f t="shared" ref="MTG66" si="21033">(MTG59-MTG61)*$C$64*$C$66</f>
        <v>0</v>
      </c>
      <c r="MTI66" s="1678">
        <f t="shared" ref="MTI66" si="21034">(MTI59-MTI61)*$C$64*$C$66</f>
        <v>0</v>
      </c>
      <c r="MTK66" s="1678">
        <f t="shared" ref="MTK66" si="21035">(MTK59-MTK61)*$C$64*$C$66</f>
        <v>0</v>
      </c>
      <c r="MTM66" s="1678">
        <f t="shared" ref="MTM66" si="21036">(MTM59-MTM61)*$C$64*$C$66</f>
        <v>0</v>
      </c>
      <c r="MTO66" s="1678">
        <f t="shared" ref="MTO66" si="21037">(MTO59-MTO61)*$C$64*$C$66</f>
        <v>0</v>
      </c>
      <c r="MTQ66" s="1678">
        <f t="shared" ref="MTQ66" si="21038">(MTQ59-MTQ61)*$C$64*$C$66</f>
        <v>0</v>
      </c>
      <c r="MTS66" s="1678">
        <f t="shared" ref="MTS66" si="21039">(MTS59-MTS61)*$C$64*$C$66</f>
        <v>0</v>
      </c>
      <c r="MTU66" s="1678">
        <f t="shared" ref="MTU66" si="21040">(MTU59-MTU61)*$C$64*$C$66</f>
        <v>0</v>
      </c>
      <c r="MTW66" s="1678">
        <f t="shared" ref="MTW66" si="21041">(MTW59-MTW61)*$C$64*$C$66</f>
        <v>0</v>
      </c>
      <c r="MTY66" s="1678">
        <f t="shared" ref="MTY66" si="21042">(MTY59-MTY61)*$C$64*$C$66</f>
        <v>0</v>
      </c>
      <c r="MUA66" s="1678">
        <f t="shared" ref="MUA66" si="21043">(MUA59-MUA61)*$C$64*$C$66</f>
        <v>0</v>
      </c>
      <c r="MUC66" s="1678">
        <f t="shared" ref="MUC66" si="21044">(MUC59-MUC61)*$C$64*$C$66</f>
        <v>0</v>
      </c>
      <c r="MUE66" s="1678">
        <f t="shared" ref="MUE66" si="21045">(MUE59-MUE61)*$C$64*$C$66</f>
        <v>0</v>
      </c>
      <c r="MUG66" s="1678">
        <f t="shared" ref="MUG66" si="21046">(MUG59-MUG61)*$C$64*$C$66</f>
        <v>0</v>
      </c>
      <c r="MUI66" s="1678">
        <f t="shared" ref="MUI66" si="21047">(MUI59-MUI61)*$C$64*$C$66</f>
        <v>0</v>
      </c>
      <c r="MUK66" s="1678">
        <f t="shared" ref="MUK66" si="21048">(MUK59-MUK61)*$C$64*$C$66</f>
        <v>0</v>
      </c>
      <c r="MUM66" s="1678">
        <f t="shared" ref="MUM66" si="21049">(MUM59-MUM61)*$C$64*$C$66</f>
        <v>0</v>
      </c>
      <c r="MUO66" s="1678">
        <f t="shared" ref="MUO66" si="21050">(MUO59-MUO61)*$C$64*$C$66</f>
        <v>0</v>
      </c>
      <c r="MUQ66" s="1678">
        <f t="shared" ref="MUQ66" si="21051">(MUQ59-MUQ61)*$C$64*$C$66</f>
        <v>0</v>
      </c>
      <c r="MUS66" s="1678">
        <f t="shared" ref="MUS66" si="21052">(MUS59-MUS61)*$C$64*$C$66</f>
        <v>0</v>
      </c>
      <c r="MUU66" s="1678">
        <f t="shared" ref="MUU66" si="21053">(MUU59-MUU61)*$C$64*$C$66</f>
        <v>0</v>
      </c>
      <c r="MUW66" s="1678">
        <f t="shared" ref="MUW66" si="21054">(MUW59-MUW61)*$C$64*$C$66</f>
        <v>0</v>
      </c>
      <c r="MUY66" s="1678">
        <f t="shared" ref="MUY66" si="21055">(MUY59-MUY61)*$C$64*$C$66</f>
        <v>0</v>
      </c>
      <c r="MVA66" s="1678">
        <f t="shared" ref="MVA66" si="21056">(MVA59-MVA61)*$C$64*$C$66</f>
        <v>0</v>
      </c>
      <c r="MVC66" s="1678">
        <f t="shared" ref="MVC66" si="21057">(MVC59-MVC61)*$C$64*$C$66</f>
        <v>0</v>
      </c>
      <c r="MVE66" s="1678">
        <f t="shared" ref="MVE66" si="21058">(MVE59-MVE61)*$C$64*$C$66</f>
        <v>0</v>
      </c>
      <c r="MVG66" s="1678">
        <f t="shared" ref="MVG66" si="21059">(MVG59-MVG61)*$C$64*$C$66</f>
        <v>0</v>
      </c>
      <c r="MVI66" s="1678">
        <f t="shared" ref="MVI66" si="21060">(MVI59-MVI61)*$C$64*$C$66</f>
        <v>0</v>
      </c>
      <c r="MVK66" s="1678">
        <f t="shared" ref="MVK66" si="21061">(MVK59-MVK61)*$C$64*$C$66</f>
        <v>0</v>
      </c>
      <c r="MVM66" s="1678">
        <f t="shared" ref="MVM66" si="21062">(MVM59-MVM61)*$C$64*$C$66</f>
        <v>0</v>
      </c>
      <c r="MVO66" s="1678">
        <f t="shared" ref="MVO66" si="21063">(MVO59-MVO61)*$C$64*$C$66</f>
        <v>0</v>
      </c>
      <c r="MVQ66" s="1678">
        <f t="shared" ref="MVQ66" si="21064">(MVQ59-MVQ61)*$C$64*$C$66</f>
        <v>0</v>
      </c>
      <c r="MVS66" s="1678">
        <f t="shared" ref="MVS66" si="21065">(MVS59-MVS61)*$C$64*$C$66</f>
        <v>0</v>
      </c>
      <c r="MVU66" s="1678">
        <f t="shared" ref="MVU66" si="21066">(MVU59-MVU61)*$C$64*$C$66</f>
        <v>0</v>
      </c>
      <c r="MVW66" s="1678">
        <f t="shared" ref="MVW66" si="21067">(MVW59-MVW61)*$C$64*$C$66</f>
        <v>0</v>
      </c>
      <c r="MVY66" s="1678">
        <f t="shared" ref="MVY66" si="21068">(MVY59-MVY61)*$C$64*$C$66</f>
        <v>0</v>
      </c>
      <c r="MWA66" s="1678">
        <f t="shared" ref="MWA66" si="21069">(MWA59-MWA61)*$C$64*$C$66</f>
        <v>0</v>
      </c>
      <c r="MWC66" s="1678">
        <f t="shared" ref="MWC66" si="21070">(MWC59-MWC61)*$C$64*$C$66</f>
        <v>0</v>
      </c>
      <c r="MWE66" s="1678">
        <f t="shared" ref="MWE66" si="21071">(MWE59-MWE61)*$C$64*$C$66</f>
        <v>0</v>
      </c>
      <c r="MWG66" s="1678">
        <f t="shared" ref="MWG66" si="21072">(MWG59-MWG61)*$C$64*$C$66</f>
        <v>0</v>
      </c>
      <c r="MWI66" s="1678">
        <f t="shared" ref="MWI66" si="21073">(MWI59-MWI61)*$C$64*$C$66</f>
        <v>0</v>
      </c>
      <c r="MWK66" s="1678">
        <f t="shared" ref="MWK66" si="21074">(MWK59-MWK61)*$C$64*$C$66</f>
        <v>0</v>
      </c>
      <c r="MWM66" s="1678">
        <f t="shared" ref="MWM66" si="21075">(MWM59-MWM61)*$C$64*$C$66</f>
        <v>0</v>
      </c>
      <c r="MWO66" s="1678">
        <f t="shared" ref="MWO66" si="21076">(MWO59-MWO61)*$C$64*$C$66</f>
        <v>0</v>
      </c>
      <c r="MWQ66" s="1678">
        <f t="shared" ref="MWQ66" si="21077">(MWQ59-MWQ61)*$C$64*$C$66</f>
        <v>0</v>
      </c>
      <c r="MWS66" s="1678">
        <f t="shared" ref="MWS66" si="21078">(MWS59-MWS61)*$C$64*$C$66</f>
        <v>0</v>
      </c>
      <c r="MWU66" s="1678">
        <f t="shared" ref="MWU66" si="21079">(MWU59-MWU61)*$C$64*$C$66</f>
        <v>0</v>
      </c>
      <c r="MWW66" s="1678">
        <f t="shared" ref="MWW66" si="21080">(MWW59-MWW61)*$C$64*$C$66</f>
        <v>0</v>
      </c>
      <c r="MWY66" s="1678">
        <f t="shared" ref="MWY66" si="21081">(MWY59-MWY61)*$C$64*$C$66</f>
        <v>0</v>
      </c>
      <c r="MXA66" s="1678">
        <f t="shared" ref="MXA66" si="21082">(MXA59-MXA61)*$C$64*$C$66</f>
        <v>0</v>
      </c>
      <c r="MXC66" s="1678">
        <f t="shared" ref="MXC66" si="21083">(MXC59-MXC61)*$C$64*$C$66</f>
        <v>0</v>
      </c>
      <c r="MXE66" s="1678">
        <f t="shared" ref="MXE66" si="21084">(MXE59-MXE61)*$C$64*$C$66</f>
        <v>0</v>
      </c>
      <c r="MXG66" s="1678">
        <f t="shared" ref="MXG66" si="21085">(MXG59-MXG61)*$C$64*$C$66</f>
        <v>0</v>
      </c>
      <c r="MXI66" s="1678">
        <f t="shared" ref="MXI66" si="21086">(MXI59-MXI61)*$C$64*$C$66</f>
        <v>0</v>
      </c>
      <c r="MXK66" s="1678">
        <f t="shared" ref="MXK66" si="21087">(MXK59-MXK61)*$C$64*$C$66</f>
        <v>0</v>
      </c>
      <c r="MXM66" s="1678">
        <f t="shared" ref="MXM66" si="21088">(MXM59-MXM61)*$C$64*$C$66</f>
        <v>0</v>
      </c>
      <c r="MXO66" s="1678">
        <f t="shared" ref="MXO66" si="21089">(MXO59-MXO61)*$C$64*$C$66</f>
        <v>0</v>
      </c>
      <c r="MXQ66" s="1678">
        <f t="shared" ref="MXQ66" si="21090">(MXQ59-MXQ61)*$C$64*$C$66</f>
        <v>0</v>
      </c>
      <c r="MXS66" s="1678">
        <f t="shared" ref="MXS66" si="21091">(MXS59-MXS61)*$C$64*$C$66</f>
        <v>0</v>
      </c>
      <c r="MXU66" s="1678">
        <f t="shared" ref="MXU66" si="21092">(MXU59-MXU61)*$C$64*$C$66</f>
        <v>0</v>
      </c>
      <c r="MXW66" s="1678">
        <f t="shared" ref="MXW66" si="21093">(MXW59-MXW61)*$C$64*$C$66</f>
        <v>0</v>
      </c>
      <c r="MXY66" s="1678">
        <f t="shared" ref="MXY66" si="21094">(MXY59-MXY61)*$C$64*$C$66</f>
        <v>0</v>
      </c>
      <c r="MYA66" s="1678">
        <f t="shared" ref="MYA66" si="21095">(MYA59-MYA61)*$C$64*$C$66</f>
        <v>0</v>
      </c>
      <c r="MYC66" s="1678">
        <f t="shared" ref="MYC66" si="21096">(MYC59-MYC61)*$C$64*$C$66</f>
        <v>0</v>
      </c>
      <c r="MYE66" s="1678">
        <f t="shared" ref="MYE66" si="21097">(MYE59-MYE61)*$C$64*$C$66</f>
        <v>0</v>
      </c>
      <c r="MYG66" s="1678">
        <f t="shared" ref="MYG66" si="21098">(MYG59-MYG61)*$C$64*$C$66</f>
        <v>0</v>
      </c>
      <c r="MYI66" s="1678">
        <f t="shared" ref="MYI66" si="21099">(MYI59-MYI61)*$C$64*$C$66</f>
        <v>0</v>
      </c>
      <c r="MYK66" s="1678">
        <f t="shared" ref="MYK66" si="21100">(MYK59-MYK61)*$C$64*$C$66</f>
        <v>0</v>
      </c>
      <c r="MYM66" s="1678">
        <f t="shared" ref="MYM66" si="21101">(MYM59-MYM61)*$C$64*$C$66</f>
        <v>0</v>
      </c>
      <c r="MYO66" s="1678">
        <f t="shared" ref="MYO66" si="21102">(MYO59-MYO61)*$C$64*$C$66</f>
        <v>0</v>
      </c>
      <c r="MYQ66" s="1678">
        <f t="shared" ref="MYQ66" si="21103">(MYQ59-MYQ61)*$C$64*$C$66</f>
        <v>0</v>
      </c>
      <c r="MYS66" s="1678">
        <f t="shared" ref="MYS66" si="21104">(MYS59-MYS61)*$C$64*$C$66</f>
        <v>0</v>
      </c>
      <c r="MYU66" s="1678">
        <f t="shared" ref="MYU66" si="21105">(MYU59-MYU61)*$C$64*$C$66</f>
        <v>0</v>
      </c>
      <c r="MYW66" s="1678">
        <f t="shared" ref="MYW66" si="21106">(MYW59-MYW61)*$C$64*$C$66</f>
        <v>0</v>
      </c>
      <c r="MYY66" s="1678">
        <f t="shared" ref="MYY66" si="21107">(MYY59-MYY61)*$C$64*$C$66</f>
        <v>0</v>
      </c>
      <c r="MZA66" s="1678">
        <f t="shared" ref="MZA66" si="21108">(MZA59-MZA61)*$C$64*$C$66</f>
        <v>0</v>
      </c>
      <c r="MZC66" s="1678">
        <f t="shared" ref="MZC66" si="21109">(MZC59-MZC61)*$C$64*$C$66</f>
        <v>0</v>
      </c>
      <c r="MZE66" s="1678">
        <f t="shared" ref="MZE66" si="21110">(MZE59-MZE61)*$C$64*$C$66</f>
        <v>0</v>
      </c>
      <c r="MZG66" s="1678">
        <f t="shared" ref="MZG66" si="21111">(MZG59-MZG61)*$C$64*$C$66</f>
        <v>0</v>
      </c>
      <c r="MZI66" s="1678">
        <f t="shared" ref="MZI66" si="21112">(MZI59-MZI61)*$C$64*$C$66</f>
        <v>0</v>
      </c>
      <c r="MZK66" s="1678">
        <f t="shared" ref="MZK66" si="21113">(MZK59-MZK61)*$C$64*$C$66</f>
        <v>0</v>
      </c>
      <c r="MZM66" s="1678">
        <f t="shared" ref="MZM66" si="21114">(MZM59-MZM61)*$C$64*$C$66</f>
        <v>0</v>
      </c>
      <c r="MZO66" s="1678">
        <f t="shared" ref="MZO66" si="21115">(MZO59-MZO61)*$C$64*$C$66</f>
        <v>0</v>
      </c>
      <c r="MZQ66" s="1678">
        <f t="shared" ref="MZQ66" si="21116">(MZQ59-MZQ61)*$C$64*$C$66</f>
        <v>0</v>
      </c>
      <c r="MZS66" s="1678">
        <f t="shared" ref="MZS66" si="21117">(MZS59-MZS61)*$C$64*$C$66</f>
        <v>0</v>
      </c>
      <c r="MZU66" s="1678">
        <f t="shared" ref="MZU66" si="21118">(MZU59-MZU61)*$C$64*$C$66</f>
        <v>0</v>
      </c>
      <c r="MZW66" s="1678">
        <f t="shared" ref="MZW66" si="21119">(MZW59-MZW61)*$C$64*$C$66</f>
        <v>0</v>
      </c>
      <c r="MZY66" s="1678">
        <f t="shared" ref="MZY66" si="21120">(MZY59-MZY61)*$C$64*$C$66</f>
        <v>0</v>
      </c>
      <c r="NAA66" s="1678">
        <f t="shared" ref="NAA66" si="21121">(NAA59-NAA61)*$C$64*$C$66</f>
        <v>0</v>
      </c>
      <c r="NAC66" s="1678">
        <f t="shared" ref="NAC66" si="21122">(NAC59-NAC61)*$C$64*$C$66</f>
        <v>0</v>
      </c>
      <c r="NAE66" s="1678">
        <f t="shared" ref="NAE66" si="21123">(NAE59-NAE61)*$C$64*$C$66</f>
        <v>0</v>
      </c>
      <c r="NAG66" s="1678">
        <f t="shared" ref="NAG66" si="21124">(NAG59-NAG61)*$C$64*$C$66</f>
        <v>0</v>
      </c>
      <c r="NAI66" s="1678">
        <f t="shared" ref="NAI66" si="21125">(NAI59-NAI61)*$C$64*$C$66</f>
        <v>0</v>
      </c>
      <c r="NAK66" s="1678">
        <f t="shared" ref="NAK66" si="21126">(NAK59-NAK61)*$C$64*$C$66</f>
        <v>0</v>
      </c>
      <c r="NAM66" s="1678">
        <f t="shared" ref="NAM66" si="21127">(NAM59-NAM61)*$C$64*$C$66</f>
        <v>0</v>
      </c>
      <c r="NAO66" s="1678">
        <f t="shared" ref="NAO66" si="21128">(NAO59-NAO61)*$C$64*$C$66</f>
        <v>0</v>
      </c>
      <c r="NAQ66" s="1678">
        <f t="shared" ref="NAQ66" si="21129">(NAQ59-NAQ61)*$C$64*$C$66</f>
        <v>0</v>
      </c>
      <c r="NAS66" s="1678">
        <f t="shared" ref="NAS66" si="21130">(NAS59-NAS61)*$C$64*$C$66</f>
        <v>0</v>
      </c>
      <c r="NAU66" s="1678">
        <f t="shared" ref="NAU66" si="21131">(NAU59-NAU61)*$C$64*$C$66</f>
        <v>0</v>
      </c>
      <c r="NAW66" s="1678">
        <f t="shared" ref="NAW66" si="21132">(NAW59-NAW61)*$C$64*$C$66</f>
        <v>0</v>
      </c>
      <c r="NAY66" s="1678">
        <f t="shared" ref="NAY66" si="21133">(NAY59-NAY61)*$C$64*$C$66</f>
        <v>0</v>
      </c>
      <c r="NBA66" s="1678">
        <f t="shared" ref="NBA66" si="21134">(NBA59-NBA61)*$C$64*$C$66</f>
        <v>0</v>
      </c>
      <c r="NBC66" s="1678">
        <f t="shared" ref="NBC66" si="21135">(NBC59-NBC61)*$C$64*$C$66</f>
        <v>0</v>
      </c>
      <c r="NBE66" s="1678">
        <f t="shared" ref="NBE66" si="21136">(NBE59-NBE61)*$C$64*$C$66</f>
        <v>0</v>
      </c>
      <c r="NBG66" s="1678">
        <f t="shared" ref="NBG66" si="21137">(NBG59-NBG61)*$C$64*$C$66</f>
        <v>0</v>
      </c>
      <c r="NBI66" s="1678">
        <f t="shared" ref="NBI66" si="21138">(NBI59-NBI61)*$C$64*$C$66</f>
        <v>0</v>
      </c>
      <c r="NBK66" s="1678">
        <f t="shared" ref="NBK66" si="21139">(NBK59-NBK61)*$C$64*$C$66</f>
        <v>0</v>
      </c>
      <c r="NBM66" s="1678">
        <f t="shared" ref="NBM66" si="21140">(NBM59-NBM61)*$C$64*$C$66</f>
        <v>0</v>
      </c>
      <c r="NBO66" s="1678">
        <f t="shared" ref="NBO66" si="21141">(NBO59-NBO61)*$C$64*$C$66</f>
        <v>0</v>
      </c>
      <c r="NBQ66" s="1678">
        <f t="shared" ref="NBQ66" si="21142">(NBQ59-NBQ61)*$C$64*$C$66</f>
        <v>0</v>
      </c>
      <c r="NBS66" s="1678">
        <f t="shared" ref="NBS66" si="21143">(NBS59-NBS61)*$C$64*$C$66</f>
        <v>0</v>
      </c>
      <c r="NBU66" s="1678">
        <f t="shared" ref="NBU66" si="21144">(NBU59-NBU61)*$C$64*$C$66</f>
        <v>0</v>
      </c>
      <c r="NBW66" s="1678">
        <f t="shared" ref="NBW66" si="21145">(NBW59-NBW61)*$C$64*$C$66</f>
        <v>0</v>
      </c>
      <c r="NBY66" s="1678">
        <f t="shared" ref="NBY66" si="21146">(NBY59-NBY61)*$C$64*$C$66</f>
        <v>0</v>
      </c>
      <c r="NCA66" s="1678">
        <f t="shared" ref="NCA66" si="21147">(NCA59-NCA61)*$C$64*$C$66</f>
        <v>0</v>
      </c>
      <c r="NCC66" s="1678">
        <f t="shared" ref="NCC66" si="21148">(NCC59-NCC61)*$C$64*$C$66</f>
        <v>0</v>
      </c>
      <c r="NCE66" s="1678">
        <f t="shared" ref="NCE66" si="21149">(NCE59-NCE61)*$C$64*$C$66</f>
        <v>0</v>
      </c>
      <c r="NCG66" s="1678">
        <f t="shared" ref="NCG66" si="21150">(NCG59-NCG61)*$C$64*$C$66</f>
        <v>0</v>
      </c>
      <c r="NCI66" s="1678">
        <f t="shared" ref="NCI66" si="21151">(NCI59-NCI61)*$C$64*$C$66</f>
        <v>0</v>
      </c>
      <c r="NCK66" s="1678">
        <f t="shared" ref="NCK66" si="21152">(NCK59-NCK61)*$C$64*$C$66</f>
        <v>0</v>
      </c>
      <c r="NCM66" s="1678">
        <f t="shared" ref="NCM66" si="21153">(NCM59-NCM61)*$C$64*$C$66</f>
        <v>0</v>
      </c>
      <c r="NCO66" s="1678">
        <f t="shared" ref="NCO66" si="21154">(NCO59-NCO61)*$C$64*$C$66</f>
        <v>0</v>
      </c>
      <c r="NCQ66" s="1678">
        <f t="shared" ref="NCQ66" si="21155">(NCQ59-NCQ61)*$C$64*$C$66</f>
        <v>0</v>
      </c>
      <c r="NCS66" s="1678">
        <f t="shared" ref="NCS66" si="21156">(NCS59-NCS61)*$C$64*$C$66</f>
        <v>0</v>
      </c>
      <c r="NCU66" s="1678">
        <f t="shared" ref="NCU66" si="21157">(NCU59-NCU61)*$C$64*$C$66</f>
        <v>0</v>
      </c>
      <c r="NCW66" s="1678">
        <f t="shared" ref="NCW66" si="21158">(NCW59-NCW61)*$C$64*$C$66</f>
        <v>0</v>
      </c>
      <c r="NCY66" s="1678">
        <f t="shared" ref="NCY66" si="21159">(NCY59-NCY61)*$C$64*$C$66</f>
        <v>0</v>
      </c>
      <c r="NDA66" s="1678">
        <f t="shared" ref="NDA66" si="21160">(NDA59-NDA61)*$C$64*$C$66</f>
        <v>0</v>
      </c>
      <c r="NDC66" s="1678">
        <f t="shared" ref="NDC66" si="21161">(NDC59-NDC61)*$C$64*$C$66</f>
        <v>0</v>
      </c>
      <c r="NDE66" s="1678">
        <f t="shared" ref="NDE66" si="21162">(NDE59-NDE61)*$C$64*$C$66</f>
        <v>0</v>
      </c>
      <c r="NDG66" s="1678">
        <f t="shared" ref="NDG66" si="21163">(NDG59-NDG61)*$C$64*$C$66</f>
        <v>0</v>
      </c>
      <c r="NDI66" s="1678">
        <f t="shared" ref="NDI66" si="21164">(NDI59-NDI61)*$C$64*$C$66</f>
        <v>0</v>
      </c>
      <c r="NDK66" s="1678">
        <f t="shared" ref="NDK66" si="21165">(NDK59-NDK61)*$C$64*$C$66</f>
        <v>0</v>
      </c>
      <c r="NDM66" s="1678">
        <f t="shared" ref="NDM66" si="21166">(NDM59-NDM61)*$C$64*$C$66</f>
        <v>0</v>
      </c>
      <c r="NDO66" s="1678">
        <f t="shared" ref="NDO66" si="21167">(NDO59-NDO61)*$C$64*$C$66</f>
        <v>0</v>
      </c>
      <c r="NDQ66" s="1678">
        <f t="shared" ref="NDQ66" si="21168">(NDQ59-NDQ61)*$C$64*$C$66</f>
        <v>0</v>
      </c>
      <c r="NDS66" s="1678">
        <f t="shared" ref="NDS66" si="21169">(NDS59-NDS61)*$C$64*$C$66</f>
        <v>0</v>
      </c>
      <c r="NDU66" s="1678">
        <f t="shared" ref="NDU66" si="21170">(NDU59-NDU61)*$C$64*$C$66</f>
        <v>0</v>
      </c>
      <c r="NDW66" s="1678">
        <f t="shared" ref="NDW66" si="21171">(NDW59-NDW61)*$C$64*$C$66</f>
        <v>0</v>
      </c>
      <c r="NDY66" s="1678">
        <f t="shared" ref="NDY66" si="21172">(NDY59-NDY61)*$C$64*$C$66</f>
        <v>0</v>
      </c>
      <c r="NEA66" s="1678">
        <f t="shared" ref="NEA66" si="21173">(NEA59-NEA61)*$C$64*$C$66</f>
        <v>0</v>
      </c>
      <c r="NEC66" s="1678">
        <f t="shared" ref="NEC66" si="21174">(NEC59-NEC61)*$C$64*$C$66</f>
        <v>0</v>
      </c>
      <c r="NEE66" s="1678">
        <f t="shared" ref="NEE66" si="21175">(NEE59-NEE61)*$C$64*$C$66</f>
        <v>0</v>
      </c>
      <c r="NEG66" s="1678">
        <f t="shared" ref="NEG66" si="21176">(NEG59-NEG61)*$C$64*$C$66</f>
        <v>0</v>
      </c>
      <c r="NEI66" s="1678">
        <f t="shared" ref="NEI66" si="21177">(NEI59-NEI61)*$C$64*$C$66</f>
        <v>0</v>
      </c>
      <c r="NEK66" s="1678">
        <f t="shared" ref="NEK66" si="21178">(NEK59-NEK61)*$C$64*$C$66</f>
        <v>0</v>
      </c>
      <c r="NEM66" s="1678">
        <f t="shared" ref="NEM66" si="21179">(NEM59-NEM61)*$C$64*$C$66</f>
        <v>0</v>
      </c>
      <c r="NEO66" s="1678">
        <f t="shared" ref="NEO66" si="21180">(NEO59-NEO61)*$C$64*$C$66</f>
        <v>0</v>
      </c>
      <c r="NEQ66" s="1678">
        <f t="shared" ref="NEQ66" si="21181">(NEQ59-NEQ61)*$C$64*$C$66</f>
        <v>0</v>
      </c>
      <c r="NES66" s="1678">
        <f t="shared" ref="NES66" si="21182">(NES59-NES61)*$C$64*$C$66</f>
        <v>0</v>
      </c>
      <c r="NEU66" s="1678">
        <f t="shared" ref="NEU66" si="21183">(NEU59-NEU61)*$C$64*$C$66</f>
        <v>0</v>
      </c>
      <c r="NEW66" s="1678">
        <f t="shared" ref="NEW66" si="21184">(NEW59-NEW61)*$C$64*$C$66</f>
        <v>0</v>
      </c>
      <c r="NEY66" s="1678">
        <f t="shared" ref="NEY66" si="21185">(NEY59-NEY61)*$C$64*$C$66</f>
        <v>0</v>
      </c>
      <c r="NFA66" s="1678">
        <f t="shared" ref="NFA66" si="21186">(NFA59-NFA61)*$C$64*$C$66</f>
        <v>0</v>
      </c>
      <c r="NFC66" s="1678">
        <f t="shared" ref="NFC66" si="21187">(NFC59-NFC61)*$C$64*$C$66</f>
        <v>0</v>
      </c>
      <c r="NFE66" s="1678">
        <f t="shared" ref="NFE66" si="21188">(NFE59-NFE61)*$C$64*$C$66</f>
        <v>0</v>
      </c>
      <c r="NFG66" s="1678">
        <f t="shared" ref="NFG66" si="21189">(NFG59-NFG61)*$C$64*$C$66</f>
        <v>0</v>
      </c>
      <c r="NFI66" s="1678">
        <f t="shared" ref="NFI66" si="21190">(NFI59-NFI61)*$C$64*$C$66</f>
        <v>0</v>
      </c>
      <c r="NFK66" s="1678">
        <f t="shared" ref="NFK66" si="21191">(NFK59-NFK61)*$C$64*$C$66</f>
        <v>0</v>
      </c>
      <c r="NFM66" s="1678">
        <f t="shared" ref="NFM66" si="21192">(NFM59-NFM61)*$C$64*$C$66</f>
        <v>0</v>
      </c>
      <c r="NFO66" s="1678">
        <f t="shared" ref="NFO66" si="21193">(NFO59-NFO61)*$C$64*$C$66</f>
        <v>0</v>
      </c>
      <c r="NFQ66" s="1678">
        <f t="shared" ref="NFQ66" si="21194">(NFQ59-NFQ61)*$C$64*$C$66</f>
        <v>0</v>
      </c>
      <c r="NFS66" s="1678">
        <f t="shared" ref="NFS66" si="21195">(NFS59-NFS61)*$C$64*$C$66</f>
        <v>0</v>
      </c>
      <c r="NFU66" s="1678">
        <f t="shared" ref="NFU66" si="21196">(NFU59-NFU61)*$C$64*$C$66</f>
        <v>0</v>
      </c>
      <c r="NFW66" s="1678">
        <f t="shared" ref="NFW66" si="21197">(NFW59-NFW61)*$C$64*$C$66</f>
        <v>0</v>
      </c>
      <c r="NFY66" s="1678">
        <f t="shared" ref="NFY66" si="21198">(NFY59-NFY61)*$C$64*$C$66</f>
        <v>0</v>
      </c>
      <c r="NGA66" s="1678">
        <f t="shared" ref="NGA66" si="21199">(NGA59-NGA61)*$C$64*$C$66</f>
        <v>0</v>
      </c>
      <c r="NGC66" s="1678">
        <f t="shared" ref="NGC66" si="21200">(NGC59-NGC61)*$C$64*$C$66</f>
        <v>0</v>
      </c>
      <c r="NGE66" s="1678">
        <f t="shared" ref="NGE66" si="21201">(NGE59-NGE61)*$C$64*$C$66</f>
        <v>0</v>
      </c>
      <c r="NGG66" s="1678">
        <f t="shared" ref="NGG66" si="21202">(NGG59-NGG61)*$C$64*$C$66</f>
        <v>0</v>
      </c>
      <c r="NGI66" s="1678">
        <f t="shared" ref="NGI66" si="21203">(NGI59-NGI61)*$C$64*$C$66</f>
        <v>0</v>
      </c>
      <c r="NGK66" s="1678">
        <f t="shared" ref="NGK66" si="21204">(NGK59-NGK61)*$C$64*$C$66</f>
        <v>0</v>
      </c>
      <c r="NGM66" s="1678">
        <f t="shared" ref="NGM66" si="21205">(NGM59-NGM61)*$C$64*$C$66</f>
        <v>0</v>
      </c>
      <c r="NGO66" s="1678">
        <f t="shared" ref="NGO66" si="21206">(NGO59-NGO61)*$C$64*$C$66</f>
        <v>0</v>
      </c>
      <c r="NGQ66" s="1678">
        <f t="shared" ref="NGQ66" si="21207">(NGQ59-NGQ61)*$C$64*$C$66</f>
        <v>0</v>
      </c>
      <c r="NGS66" s="1678">
        <f t="shared" ref="NGS66" si="21208">(NGS59-NGS61)*$C$64*$C$66</f>
        <v>0</v>
      </c>
      <c r="NGU66" s="1678">
        <f t="shared" ref="NGU66" si="21209">(NGU59-NGU61)*$C$64*$C$66</f>
        <v>0</v>
      </c>
      <c r="NGW66" s="1678">
        <f t="shared" ref="NGW66" si="21210">(NGW59-NGW61)*$C$64*$C$66</f>
        <v>0</v>
      </c>
      <c r="NGY66" s="1678">
        <f t="shared" ref="NGY66" si="21211">(NGY59-NGY61)*$C$64*$C$66</f>
        <v>0</v>
      </c>
      <c r="NHA66" s="1678">
        <f t="shared" ref="NHA66" si="21212">(NHA59-NHA61)*$C$64*$C$66</f>
        <v>0</v>
      </c>
      <c r="NHC66" s="1678">
        <f t="shared" ref="NHC66" si="21213">(NHC59-NHC61)*$C$64*$C$66</f>
        <v>0</v>
      </c>
      <c r="NHE66" s="1678">
        <f t="shared" ref="NHE66" si="21214">(NHE59-NHE61)*$C$64*$C$66</f>
        <v>0</v>
      </c>
      <c r="NHG66" s="1678">
        <f t="shared" ref="NHG66" si="21215">(NHG59-NHG61)*$C$64*$C$66</f>
        <v>0</v>
      </c>
      <c r="NHI66" s="1678">
        <f t="shared" ref="NHI66" si="21216">(NHI59-NHI61)*$C$64*$C$66</f>
        <v>0</v>
      </c>
      <c r="NHK66" s="1678">
        <f t="shared" ref="NHK66" si="21217">(NHK59-NHK61)*$C$64*$C$66</f>
        <v>0</v>
      </c>
      <c r="NHM66" s="1678">
        <f t="shared" ref="NHM66" si="21218">(NHM59-NHM61)*$C$64*$C$66</f>
        <v>0</v>
      </c>
      <c r="NHO66" s="1678">
        <f t="shared" ref="NHO66" si="21219">(NHO59-NHO61)*$C$64*$C$66</f>
        <v>0</v>
      </c>
      <c r="NHQ66" s="1678">
        <f t="shared" ref="NHQ66" si="21220">(NHQ59-NHQ61)*$C$64*$C$66</f>
        <v>0</v>
      </c>
      <c r="NHS66" s="1678">
        <f t="shared" ref="NHS66" si="21221">(NHS59-NHS61)*$C$64*$C$66</f>
        <v>0</v>
      </c>
      <c r="NHU66" s="1678">
        <f t="shared" ref="NHU66" si="21222">(NHU59-NHU61)*$C$64*$C$66</f>
        <v>0</v>
      </c>
      <c r="NHW66" s="1678">
        <f t="shared" ref="NHW66" si="21223">(NHW59-NHW61)*$C$64*$C$66</f>
        <v>0</v>
      </c>
      <c r="NHY66" s="1678">
        <f t="shared" ref="NHY66" si="21224">(NHY59-NHY61)*$C$64*$C$66</f>
        <v>0</v>
      </c>
      <c r="NIA66" s="1678">
        <f t="shared" ref="NIA66" si="21225">(NIA59-NIA61)*$C$64*$C$66</f>
        <v>0</v>
      </c>
      <c r="NIC66" s="1678">
        <f t="shared" ref="NIC66" si="21226">(NIC59-NIC61)*$C$64*$C$66</f>
        <v>0</v>
      </c>
      <c r="NIE66" s="1678">
        <f t="shared" ref="NIE66" si="21227">(NIE59-NIE61)*$C$64*$C$66</f>
        <v>0</v>
      </c>
      <c r="NIG66" s="1678">
        <f t="shared" ref="NIG66" si="21228">(NIG59-NIG61)*$C$64*$C$66</f>
        <v>0</v>
      </c>
      <c r="NII66" s="1678">
        <f t="shared" ref="NII66" si="21229">(NII59-NII61)*$C$64*$C$66</f>
        <v>0</v>
      </c>
      <c r="NIK66" s="1678">
        <f t="shared" ref="NIK66" si="21230">(NIK59-NIK61)*$C$64*$C$66</f>
        <v>0</v>
      </c>
      <c r="NIM66" s="1678">
        <f t="shared" ref="NIM66" si="21231">(NIM59-NIM61)*$C$64*$C$66</f>
        <v>0</v>
      </c>
      <c r="NIO66" s="1678">
        <f t="shared" ref="NIO66" si="21232">(NIO59-NIO61)*$C$64*$C$66</f>
        <v>0</v>
      </c>
      <c r="NIQ66" s="1678">
        <f t="shared" ref="NIQ66" si="21233">(NIQ59-NIQ61)*$C$64*$C$66</f>
        <v>0</v>
      </c>
      <c r="NIS66" s="1678">
        <f t="shared" ref="NIS66" si="21234">(NIS59-NIS61)*$C$64*$C$66</f>
        <v>0</v>
      </c>
      <c r="NIU66" s="1678">
        <f t="shared" ref="NIU66" si="21235">(NIU59-NIU61)*$C$64*$C$66</f>
        <v>0</v>
      </c>
      <c r="NIW66" s="1678">
        <f t="shared" ref="NIW66" si="21236">(NIW59-NIW61)*$C$64*$C$66</f>
        <v>0</v>
      </c>
      <c r="NIY66" s="1678">
        <f t="shared" ref="NIY66" si="21237">(NIY59-NIY61)*$C$64*$C$66</f>
        <v>0</v>
      </c>
      <c r="NJA66" s="1678">
        <f t="shared" ref="NJA66" si="21238">(NJA59-NJA61)*$C$64*$C$66</f>
        <v>0</v>
      </c>
      <c r="NJC66" s="1678">
        <f t="shared" ref="NJC66" si="21239">(NJC59-NJC61)*$C$64*$C$66</f>
        <v>0</v>
      </c>
      <c r="NJE66" s="1678">
        <f t="shared" ref="NJE66" si="21240">(NJE59-NJE61)*$C$64*$C$66</f>
        <v>0</v>
      </c>
      <c r="NJG66" s="1678">
        <f t="shared" ref="NJG66" si="21241">(NJG59-NJG61)*$C$64*$C$66</f>
        <v>0</v>
      </c>
      <c r="NJI66" s="1678">
        <f t="shared" ref="NJI66" si="21242">(NJI59-NJI61)*$C$64*$C$66</f>
        <v>0</v>
      </c>
      <c r="NJK66" s="1678">
        <f t="shared" ref="NJK66" si="21243">(NJK59-NJK61)*$C$64*$C$66</f>
        <v>0</v>
      </c>
      <c r="NJM66" s="1678">
        <f t="shared" ref="NJM66" si="21244">(NJM59-NJM61)*$C$64*$C$66</f>
        <v>0</v>
      </c>
      <c r="NJO66" s="1678">
        <f t="shared" ref="NJO66" si="21245">(NJO59-NJO61)*$C$64*$C$66</f>
        <v>0</v>
      </c>
      <c r="NJQ66" s="1678">
        <f t="shared" ref="NJQ66" si="21246">(NJQ59-NJQ61)*$C$64*$C$66</f>
        <v>0</v>
      </c>
      <c r="NJS66" s="1678">
        <f t="shared" ref="NJS66" si="21247">(NJS59-NJS61)*$C$64*$C$66</f>
        <v>0</v>
      </c>
      <c r="NJU66" s="1678">
        <f t="shared" ref="NJU66" si="21248">(NJU59-NJU61)*$C$64*$C$66</f>
        <v>0</v>
      </c>
      <c r="NJW66" s="1678">
        <f t="shared" ref="NJW66" si="21249">(NJW59-NJW61)*$C$64*$C$66</f>
        <v>0</v>
      </c>
      <c r="NJY66" s="1678">
        <f t="shared" ref="NJY66" si="21250">(NJY59-NJY61)*$C$64*$C$66</f>
        <v>0</v>
      </c>
      <c r="NKA66" s="1678">
        <f t="shared" ref="NKA66" si="21251">(NKA59-NKA61)*$C$64*$C$66</f>
        <v>0</v>
      </c>
      <c r="NKC66" s="1678">
        <f t="shared" ref="NKC66" si="21252">(NKC59-NKC61)*$C$64*$C$66</f>
        <v>0</v>
      </c>
      <c r="NKE66" s="1678">
        <f t="shared" ref="NKE66" si="21253">(NKE59-NKE61)*$C$64*$C$66</f>
        <v>0</v>
      </c>
      <c r="NKG66" s="1678">
        <f t="shared" ref="NKG66" si="21254">(NKG59-NKG61)*$C$64*$C$66</f>
        <v>0</v>
      </c>
      <c r="NKI66" s="1678">
        <f t="shared" ref="NKI66" si="21255">(NKI59-NKI61)*$C$64*$C$66</f>
        <v>0</v>
      </c>
      <c r="NKK66" s="1678">
        <f t="shared" ref="NKK66" si="21256">(NKK59-NKK61)*$C$64*$C$66</f>
        <v>0</v>
      </c>
      <c r="NKM66" s="1678">
        <f t="shared" ref="NKM66" si="21257">(NKM59-NKM61)*$C$64*$C$66</f>
        <v>0</v>
      </c>
      <c r="NKO66" s="1678">
        <f t="shared" ref="NKO66" si="21258">(NKO59-NKO61)*$C$64*$C$66</f>
        <v>0</v>
      </c>
      <c r="NKQ66" s="1678">
        <f t="shared" ref="NKQ66" si="21259">(NKQ59-NKQ61)*$C$64*$C$66</f>
        <v>0</v>
      </c>
      <c r="NKS66" s="1678">
        <f t="shared" ref="NKS66" si="21260">(NKS59-NKS61)*$C$64*$C$66</f>
        <v>0</v>
      </c>
      <c r="NKU66" s="1678">
        <f t="shared" ref="NKU66" si="21261">(NKU59-NKU61)*$C$64*$C$66</f>
        <v>0</v>
      </c>
      <c r="NKW66" s="1678">
        <f t="shared" ref="NKW66" si="21262">(NKW59-NKW61)*$C$64*$C$66</f>
        <v>0</v>
      </c>
      <c r="NKY66" s="1678">
        <f t="shared" ref="NKY66" si="21263">(NKY59-NKY61)*$C$64*$C$66</f>
        <v>0</v>
      </c>
      <c r="NLA66" s="1678">
        <f t="shared" ref="NLA66" si="21264">(NLA59-NLA61)*$C$64*$C$66</f>
        <v>0</v>
      </c>
      <c r="NLC66" s="1678">
        <f t="shared" ref="NLC66" si="21265">(NLC59-NLC61)*$C$64*$C$66</f>
        <v>0</v>
      </c>
      <c r="NLE66" s="1678">
        <f t="shared" ref="NLE66" si="21266">(NLE59-NLE61)*$C$64*$C$66</f>
        <v>0</v>
      </c>
      <c r="NLG66" s="1678">
        <f t="shared" ref="NLG66" si="21267">(NLG59-NLG61)*$C$64*$C$66</f>
        <v>0</v>
      </c>
      <c r="NLI66" s="1678">
        <f t="shared" ref="NLI66" si="21268">(NLI59-NLI61)*$C$64*$C$66</f>
        <v>0</v>
      </c>
      <c r="NLK66" s="1678">
        <f t="shared" ref="NLK66" si="21269">(NLK59-NLK61)*$C$64*$C$66</f>
        <v>0</v>
      </c>
      <c r="NLM66" s="1678">
        <f t="shared" ref="NLM66" si="21270">(NLM59-NLM61)*$C$64*$C$66</f>
        <v>0</v>
      </c>
      <c r="NLO66" s="1678">
        <f t="shared" ref="NLO66" si="21271">(NLO59-NLO61)*$C$64*$C$66</f>
        <v>0</v>
      </c>
      <c r="NLQ66" s="1678">
        <f t="shared" ref="NLQ66" si="21272">(NLQ59-NLQ61)*$C$64*$C$66</f>
        <v>0</v>
      </c>
      <c r="NLS66" s="1678">
        <f t="shared" ref="NLS66" si="21273">(NLS59-NLS61)*$C$64*$C$66</f>
        <v>0</v>
      </c>
      <c r="NLU66" s="1678">
        <f t="shared" ref="NLU66" si="21274">(NLU59-NLU61)*$C$64*$C$66</f>
        <v>0</v>
      </c>
      <c r="NLW66" s="1678">
        <f t="shared" ref="NLW66" si="21275">(NLW59-NLW61)*$C$64*$C$66</f>
        <v>0</v>
      </c>
      <c r="NLY66" s="1678">
        <f t="shared" ref="NLY66" si="21276">(NLY59-NLY61)*$C$64*$C$66</f>
        <v>0</v>
      </c>
      <c r="NMA66" s="1678">
        <f t="shared" ref="NMA66" si="21277">(NMA59-NMA61)*$C$64*$C$66</f>
        <v>0</v>
      </c>
      <c r="NMC66" s="1678">
        <f t="shared" ref="NMC66" si="21278">(NMC59-NMC61)*$C$64*$C$66</f>
        <v>0</v>
      </c>
      <c r="NME66" s="1678">
        <f t="shared" ref="NME66" si="21279">(NME59-NME61)*$C$64*$C$66</f>
        <v>0</v>
      </c>
      <c r="NMG66" s="1678">
        <f t="shared" ref="NMG66" si="21280">(NMG59-NMG61)*$C$64*$C$66</f>
        <v>0</v>
      </c>
      <c r="NMI66" s="1678">
        <f t="shared" ref="NMI66" si="21281">(NMI59-NMI61)*$C$64*$C$66</f>
        <v>0</v>
      </c>
      <c r="NMK66" s="1678">
        <f t="shared" ref="NMK66" si="21282">(NMK59-NMK61)*$C$64*$C$66</f>
        <v>0</v>
      </c>
      <c r="NMM66" s="1678">
        <f t="shared" ref="NMM66" si="21283">(NMM59-NMM61)*$C$64*$C$66</f>
        <v>0</v>
      </c>
      <c r="NMO66" s="1678">
        <f t="shared" ref="NMO66" si="21284">(NMO59-NMO61)*$C$64*$C$66</f>
        <v>0</v>
      </c>
      <c r="NMQ66" s="1678">
        <f t="shared" ref="NMQ66" si="21285">(NMQ59-NMQ61)*$C$64*$C$66</f>
        <v>0</v>
      </c>
      <c r="NMS66" s="1678">
        <f t="shared" ref="NMS66" si="21286">(NMS59-NMS61)*$C$64*$C$66</f>
        <v>0</v>
      </c>
      <c r="NMU66" s="1678">
        <f t="shared" ref="NMU66" si="21287">(NMU59-NMU61)*$C$64*$C$66</f>
        <v>0</v>
      </c>
      <c r="NMW66" s="1678">
        <f t="shared" ref="NMW66" si="21288">(NMW59-NMW61)*$C$64*$C$66</f>
        <v>0</v>
      </c>
      <c r="NMY66" s="1678">
        <f t="shared" ref="NMY66" si="21289">(NMY59-NMY61)*$C$64*$C$66</f>
        <v>0</v>
      </c>
      <c r="NNA66" s="1678">
        <f t="shared" ref="NNA66" si="21290">(NNA59-NNA61)*$C$64*$C$66</f>
        <v>0</v>
      </c>
      <c r="NNC66" s="1678">
        <f t="shared" ref="NNC66" si="21291">(NNC59-NNC61)*$C$64*$C$66</f>
        <v>0</v>
      </c>
      <c r="NNE66" s="1678">
        <f t="shared" ref="NNE66" si="21292">(NNE59-NNE61)*$C$64*$C$66</f>
        <v>0</v>
      </c>
      <c r="NNG66" s="1678">
        <f t="shared" ref="NNG66" si="21293">(NNG59-NNG61)*$C$64*$C$66</f>
        <v>0</v>
      </c>
      <c r="NNI66" s="1678">
        <f t="shared" ref="NNI66" si="21294">(NNI59-NNI61)*$C$64*$C$66</f>
        <v>0</v>
      </c>
      <c r="NNK66" s="1678">
        <f t="shared" ref="NNK66" si="21295">(NNK59-NNK61)*$C$64*$C$66</f>
        <v>0</v>
      </c>
      <c r="NNM66" s="1678">
        <f t="shared" ref="NNM66" si="21296">(NNM59-NNM61)*$C$64*$C$66</f>
        <v>0</v>
      </c>
      <c r="NNO66" s="1678">
        <f t="shared" ref="NNO66" si="21297">(NNO59-NNO61)*$C$64*$C$66</f>
        <v>0</v>
      </c>
      <c r="NNQ66" s="1678">
        <f t="shared" ref="NNQ66" si="21298">(NNQ59-NNQ61)*$C$64*$C$66</f>
        <v>0</v>
      </c>
      <c r="NNS66" s="1678">
        <f t="shared" ref="NNS66" si="21299">(NNS59-NNS61)*$C$64*$C$66</f>
        <v>0</v>
      </c>
      <c r="NNU66" s="1678">
        <f t="shared" ref="NNU66" si="21300">(NNU59-NNU61)*$C$64*$C$66</f>
        <v>0</v>
      </c>
      <c r="NNW66" s="1678">
        <f t="shared" ref="NNW66" si="21301">(NNW59-NNW61)*$C$64*$C$66</f>
        <v>0</v>
      </c>
      <c r="NNY66" s="1678">
        <f t="shared" ref="NNY66" si="21302">(NNY59-NNY61)*$C$64*$C$66</f>
        <v>0</v>
      </c>
      <c r="NOA66" s="1678">
        <f t="shared" ref="NOA66" si="21303">(NOA59-NOA61)*$C$64*$C$66</f>
        <v>0</v>
      </c>
      <c r="NOC66" s="1678">
        <f t="shared" ref="NOC66" si="21304">(NOC59-NOC61)*$C$64*$C$66</f>
        <v>0</v>
      </c>
      <c r="NOE66" s="1678">
        <f t="shared" ref="NOE66" si="21305">(NOE59-NOE61)*$C$64*$C$66</f>
        <v>0</v>
      </c>
      <c r="NOG66" s="1678">
        <f t="shared" ref="NOG66" si="21306">(NOG59-NOG61)*$C$64*$C$66</f>
        <v>0</v>
      </c>
      <c r="NOI66" s="1678">
        <f t="shared" ref="NOI66" si="21307">(NOI59-NOI61)*$C$64*$C$66</f>
        <v>0</v>
      </c>
      <c r="NOK66" s="1678">
        <f t="shared" ref="NOK66" si="21308">(NOK59-NOK61)*$C$64*$C$66</f>
        <v>0</v>
      </c>
      <c r="NOM66" s="1678">
        <f t="shared" ref="NOM66" si="21309">(NOM59-NOM61)*$C$64*$C$66</f>
        <v>0</v>
      </c>
      <c r="NOO66" s="1678">
        <f t="shared" ref="NOO66" si="21310">(NOO59-NOO61)*$C$64*$C$66</f>
        <v>0</v>
      </c>
      <c r="NOQ66" s="1678">
        <f t="shared" ref="NOQ66" si="21311">(NOQ59-NOQ61)*$C$64*$C$66</f>
        <v>0</v>
      </c>
      <c r="NOS66" s="1678">
        <f t="shared" ref="NOS66" si="21312">(NOS59-NOS61)*$C$64*$C$66</f>
        <v>0</v>
      </c>
      <c r="NOU66" s="1678">
        <f t="shared" ref="NOU66" si="21313">(NOU59-NOU61)*$C$64*$C$66</f>
        <v>0</v>
      </c>
      <c r="NOW66" s="1678">
        <f t="shared" ref="NOW66" si="21314">(NOW59-NOW61)*$C$64*$C$66</f>
        <v>0</v>
      </c>
      <c r="NOY66" s="1678">
        <f t="shared" ref="NOY66" si="21315">(NOY59-NOY61)*$C$64*$C$66</f>
        <v>0</v>
      </c>
      <c r="NPA66" s="1678">
        <f t="shared" ref="NPA66" si="21316">(NPA59-NPA61)*$C$64*$C$66</f>
        <v>0</v>
      </c>
      <c r="NPC66" s="1678">
        <f t="shared" ref="NPC66" si="21317">(NPC59-NPC61)*$C$64*$C$66</f>
        <v>0</v>
      </c>
      <c r="NPE66" s="1678">
        <f t="shared" ref="NPE66" si="21318">(NPE59-NPE61)*$C$64*$C$66</f>
        <v>0</v>
      </c>
      <c r="NPG66" s="1678">
        <f t="shared" ref="NPG66" si="21319">(NPG59-NPG61)*$C$64*$C$66</f>
        <v>0</v>
      </c>
      <c r="NPI66" s="1678">
        <f t="shared" ref="NPI66" si="21320">(NPI59-NPI61)*$C$64*$C$66</f>
        <v>0</v>
      </c>
      <c r="NPK66" s="1678">
        <f t="shared" ref="NPK66" si="21321">(NPK59-NPK61)*$C$64*$C$66</f>
        <v>0</v>
      </c>
      <c r="NPM66" s="1678">
        <f t="shared" ref="NPM66" si="21322">(NPM59-NPM61)*$C$64*$C$66</f>
        <v>0</v>
      </c>
      <c r="NPO66" s="1678">
        <f t="shared" ref="NPO66" si="21323">(NPO59-NPO61)*$C$64*$C$66</f>
        <v>0</v>
      </c>
      <c r="NPQ66" s="1678">
        <f t="shared" ref="NPQ66" si="21324">(NPQ59-NPQ61)*$C$64*$C$66</f>
        <v>0</v>
      </c>
      <c r="NPS66" s="1678">
        <f t="shared" ref="NPS66" si="21325">(NPS59-NPS61)*$C$64*$C$66</f>
        <v>0</v>
      </c>
      <c r="NPU66" s="1678">
        <f t="shared" ref="NPU66" si="21326">(NPU59-NPU61)*$C$64*$C$66</f>
        <v>0</v>
      </c>
      <c r="NPW66" s="1678">
        <f t="shared" ref="NPW66" si="21327">(NPW59-NPW61)*$C$64*$C$66</f>
        <v>0</v>
      </c>
      <c r="NPY66" s="1678">
        <f t="shared" ref="NPY66" si="21328">(NPY59-NPY61)*$C$64*$C$66</f>
        <v>0</v>
      </c>
      <c r="NQA66" s="1678">
        <f t="shared" ref="NQA66" si="21329">(NQA59-NQA61)*$C$64*$C$66</f>
        <v>0</v>
      </c>
      <c r="NQC66" s="1678">
        <f t="shared" ref="NQC66" si="21330">(NQC59-NQC61)*$C$64*$C$66</f>
        <v>0</v>
      </c>
      <c r="NQE66" s="1678">
        <f t="shared" ref="NQE66" si="21331">(NQE59-NQE61)*$C$64*$C$66</f>
        <v>0</v>
      </c>
      <c r="NQG66" s="1678">
        <f t="shared" ref="NQG66" si="21332">(NQG59-NQG61)*$C$64*$C$66</f>
        <v>0</v>
      </c>
      <c r="NQI66" s="1678">
        <f t="shared" ref="NQI66" si="21333">(NQI59-NQI61)*$C$64*$C$66</f>
        <v>0</v>
      </c>
      <c r="NQK66" s="1678">
        <f t="shared" ref="NQK66" si="21334">(NQK59-NQK61)*$C$64*$C$66</f>
        <v>0</v>
      </c>
      <c r="NQM66" s="1678">
        <f t="shared" ref="NQM66" si="21335">(NQM59-NQM61)*$C$64*$C$66</f>
        <v>0</v>
      </c>
      <c r="NQO66" s="1678">
        <f t="shared" ref="NQO66" si="21336">(NQO59-NQO61)*$C$64*$C$66</f>
        <v>0</v>
      </c>
      <c r="NQQ66" s="1678">
        <f t="shared" ref="NQQ66" si="21337">(NQQ59-NQQ61)*$C$64*$C$66</f>
        <v>0</v>
      </c>
      <c r="NQS66" s="1678">
        <f t="shared" ref="NQS66" si="21338">(NQS59-NQS61)*$C$64*$C$66</f>
        <v>0</v>
      </c>
      <c r="NQU66" s="1678">
        <f t="shared" ref="NQU66" si="21339">(NQU59-NQU61)*$C$64*$C$66</f>
        <v>0</v>
      </c>
      <c r="NQW66" s="1678">
        <f t="shared" ref="NQW66" si="21340">(NQW59-NQW61)*$C$64*$C$66</f>
        <v>0</v>
      </c>
      <c r="NQY66" s="1678">
        <f t="shared" ref="NQY66" si="21341">(NQY59-NQY61)*$C$64*$C$66</f>
        <v>0</v>
      </c>
      <c r="NRA66" s="1678">
        <f t="shared" ref="NRA66" si="21342">(NRA59-NRA61)*$C$64*$C$66</f>
        <v>0</v>
      </c>
      <c r="NRC66" s="1678">
        <f t="shared" ref="NRC66" si="21343">(NRC59-NRC61)*$C$64*$C$66</f>
        <v>0</v>
      </c>
      <c r="NRE66" s="1678">
        <f t="shared" ref="NRE66" si="21344">(NRE59-NRE61)*$C$64*$C$66</f>
        <v>0</v>
      </c>
      <c r="NRG66" s="1678">
        <f t="shared" ref="NRG66" si="21345">(NRG59-NRG61)*$C$64*$C$66</f>
        <v>0</v>
      </c>
      <c r="NRI66" s="1678">
        <f t="shared" ref="NRI66" si="21346">(NRI59-NRI61)*$C$64*$C$66</f>
        <v>0</v>
      </c>
      <c r="NRK66" s="1678">
        <f t="shared" ref="NRK66" si="21347">(NRK59-NRK61)*$C$64*$C$66</f>
        <v>0</v>
      </c>
      <c r="NRM66" s="1678">
        <f t="shared" ref="NRM66" si="21348">(NRM59-NRM61)*$C$64*$C$66</f>
        <v>0</v>
      </c>
      <c r="NRO66" s="1678">
        <f t="shared" ref="NRO66" si="21349">(NRO59-NRO61)*$C$64*$C$66</f>
        <v>0</v>
      </c>
      <c r="NRQ66" s="1678">
        <f t="shared" ref="NRQ66" si="21350">(NRQ59-NRQ61)*$C$64*$C$66</f>
        <v>0</v>
      </c>
      <c r="NRS66" s="1678">
        <f t="shared" ref="NRS66" si="21351">(NRS59-NRS61)*$C$64*$C$66</f>
        <v>0</v>
      </c>
      <c r="NRU66" s="1678">
        <f t="shared" ref="NRU66" si="21352">(NRU59-NRU61)*$C$64*$C$66</f>
        <v>0</v>
      </c>
      <c r="NRW66" s="1678">
        <f t="shared" ref="NRW66" si="21353">(NRW59-NRW61)*$C$64*$C$66</f>
        <v>0</v>
      </c>
      <c r="NRY66" s="1678">
        <f t="shared" ref="NRY66" si="21354">(NRY59-NRY61)*$C$64*$C$66</f>
        <v>0</v>
      </c>
      <c r="NSA66" s="1678">
        <f t="shared" ref="NSA66" si="21355">(NSA59-NSA61)*$C$64*$C$66</f>
        <v>0</v>
      </c>
      <c r="NSC66" s="1678">
        <f t="shared" ref="NSC66" si="21356">(NSC59-NSC61)*$C$64*$C$66</f>
        <v>0</v>
      </c>
      <c r="NSE66" s="1678">
        <f t="shared" ref="NSE66" si="21357">(NSE59-NSE61)*$C$64*$C$66</f>
        <v>0</v>
      </c>
      <c r="NSG66" s="1678">
        <f t="shared" ref="NSG66" si="21358">(NSG59-NSG61)*$C$64*$C$66</f>
        <v>0</v>
      </c>
      <c r="NSI66" s="1678">
        <f t="shared" ref="NSI66" si="21359">(NSI59-NSI61)*$C$64*$C$66</f>
        <v>0</v>
      </c>
      <c r="NSK66" s="1678">
        <f t="shared" ref="NSK66" si="21360">(NSK59-NSK61)*$C$64*$C$66</f>
        <v>0</v>
      </c>
      <c r="NSM66" s="1678">
        <f t="shared" ref="NSM66" si="21361">(NSM59-NSM61)*$C$64*$C$66</f>
        <v>0</v>
      </c>
      <c r="NSO66" s="1678">
        <f t="shared" ref="NSO66" si="21362">(NSO59-NSO61)*$C$64*$C$66</f>
        <v>0</v>
      </c>
      <c r="NSQ66" s="1678">
        <f t="shared" ref="NSQ66" si="21363">(NSQ59-NSQ61)*$C$64*$C$66</f>
        <v>0</v>
      </c>
      <c r="NSS66" s="1678">
        <f t="shared" ref="NSS66" si="21364">(NSS59-NSS61)*$C$64*$C$66</f>
        <v>0</v>
      </c>
      <c r="NSU66" s="1678">
        <f t="shared" ref="NSU66" si="21365">(NSU59-NSU61)*$C$64*$C$66</f>
        <v>0</v>
      </c>
      <c r="NSW66" s="1678">
        <f t="shared" ref="NSW66" si="21366">(NSW59-NSW61)*$C$64*$C$66</f>
        <v>0</v>
      </c>
      <c r="NSY66" s="1678">
        <f t="shared" ref="NSY66" si="21367">(NSY59-NSY61)*$C$64*$C$66</f>
        <v>0</v>
      </c>
      <c r="NTA66" s="1678">
        <f t="shared" ref="NTA66" si="21368">(NTA59-NTA61)*$C$64*$C$66</f>
        <v>0</v>
      </c>
      <c r="NTC66" s="1678">
        <f t="shared" ref="NTC66" si="21369">(NTC59-NTC61)*$C$64*$C$66</f>
        <v>0</v>
      </c>
      <c r="NTE66" s="1678">
        <f t="shared" ref="NTE66" si="21370">(NTE59-NTE61)*$C$64*$C$66</f>
        <v>0</v>
      </c>
      <c r="NTG66" s="1678">
        <f t="shared" ref="NTG66" si="21371">(NTG59-NTG61)*$C$64*$C$66</f>
        <v>0</v>
      </c>
      <c r="NTI66" s="1678">
        <f t="shared" ref="NTI66" si="21372">(NTI59-NTI61)*$C$64*$C$66</f>
        <v>0</v>
      </c>
      <c r="NTK66" s="1678">
        <f t="shared" ref="NTK66" si="21373">(NTK59-NTK61)*$C$64*$C$66</f>
        <v>0</v>
      </c>
      <c r="NTM66" s="1678">
        <f t="shared" ref="NTM66" si="21374">(NTM59-NTM61)*$C$64*$C$66</f>
        <v>0</v>
      </c>
      <c r="NTO66" s="1678">
        <f t="shared" ref="NTO66" si="21375">(NTO59-NTO61)*$C$64*$C$66</f>
        <v>0</v>
      </c>
      <c r="NTQ66" s="1678">
        <f t="shared" ref="NTQ66" si="21376">(NTQ59-NTQ61)*$C$64*$C$66</f>
        <v>0</v>
      </c>
      <c r="NTS66" s="1678">
        <f t="shared" ref="NTS66" si="21377">(NTS59-NTS61)*$C$64*$C$66</f>
        <v>0</v>
      </c>
      <c r="NTU66" s="1678">
        <f t="shared" ref="NTU66" si="21378">(NTU59-NTU61)*$C$64*$C$66</f>
        <v>0</v>
      </c>
      <c r="NTW66" s="1678">
        <f t="shared" ref="NTW66" si="21379">(NTW59-NTW61)*$C$64*$C$66</f>
        <v>0</v>
      </c>
      <c r="NTY66" s="1678">
        <f t="shared" ref="NTY66" si="21380">(NTY59-NTY61)*$C$64*$C$66</f>
        <v>0</v>
      </c>
      <c r="NUA66" s="1678">
        <f t="shared" ref="NUA66" si="21381">(NUA59-NUA61)*$C$64*$C$66</f>
        <v>0</v>
      </c>
      <c r="NUC66" s="1678">
        <f t="shared" ref="NUC66" si="21382">(NUC59-NUC61)*$C$64*$C$66</f>
        <v>0</v>
      </c>
      <c r="NUE66" s="1678">
        <f t="shared" ref="NUE66" si="21383">(NUE59-NUE61)*$C$64*$C$66</f>
        <v>0</v>
      </c>
      <c r="NUG66" s="1678">
        <f t="shared" ref="NUG66" si="21384">(NUG59-NUG61)*$C$64*$C$66</f>
        <v>0</v>
      </c>
      <c r="NUI66" s="1678">
        <f t="shared" ref="NUI66" si="21385">(NUI59-NUI61)*$C$64*$C$66</f>
        <v>0</v>
      </c>
      <c r="NUK66" s="1678">
        <f t="shared" ref="NUK66" si="21386">(NUK59-NUK61)*$C$64*$C$66</f>
        <v>0</v>
      </c>
      <c r="NUM66" s="1678">
        <f t="shared" ref="NUM66" si="21387">(NUM59-NUM61)*$C$64*$C$66</f>
        <v>0</v>
      </c>
      <c r="NUO66" s="1678">
        <f t="shared" ref="NUO66" si="21388">(NUO59-NUO61)*$C$64*$C$66</f>
        <v>0</v>
      </c>
      <c r="NUQ66" s="1678">
        <f t="shared" ref="NUQ66" si="21389">(NUQ59-NUQ61)*$C$64*$C$66</f>
        <v>0</v>
      </c>
      <c r="NUS66" s="1678">
        <f t="shared" ref="NUS66" si="21390">(NUS59-NUS61)*$C$64*$C$66</f>
        <v>0</v>
      </c>
      <c r="NUU66" s="1678">
        <f t="shared" ref="NUU66" si="21391">(NUU59-NUU61)*$C$64*$C$66</f>
        <v>0</v>
      </c>
      <c r="NUW66" s="1678">
        <f t="shared" ref="NUW66" si="21392">(NUW59-NUW61)*$C$64*$C$66</f>
        <v>0</v>
      </c>
      <c r="NUY66" s="1678">
        <f t="shared" ref="NUY66" si="21393">(NUY59-NUY61)*$C$64*$C$66</f>
        <v>0</v>
      </c>
      <c r="NVA66" s="1678">
        <f t="shared" ref="NVA66" si="21394">(NVA59-NVA61)*$C$64*$C$66</f>
        <v>0</v>
      </c>
      <c r="NVC66" s="1678">
        <f t="shared" ref="NVC66" si="21395">(NVC59-NVC61)*$C$64*$C$66</f>
        <v>0</v>
      </c>
      <c r="NVE66" s="1678">
        <f t="shared" ref="NVE66" si="21396">(NVE59-NVE61)*$C$64*$C$66</f>
        <v>0</v>
      </c>
      <c r="NVG66" s="1678">
        <f t="shared" ref="NVG66" si="21397">(NVG59-NVG61)*$C$64*$C$66</f>
        <v>0</v>
      </c>
      <c r="NVI66" s="1678">
        <f t="shared" ref="NVI66" si="21398">(NVI59-NVI61)*$C$64*$C$66</f>
        <v>0</v>
      </c>
      <c r="NVK66" s="1678">
        <f t="shared" ref="NVK66" si="21399">(NVK59-NVK61)*$C$64*$C$66</f>
        <v>0</v>
      </c>
      <c r="NVM66" s="1678">
        <f t="shared" ref="NVM66" si="21400">(NVM59-NVM61)*$C$64*$C$66</f>
        <v>0</v>
      </c>
      <c r="NVO66" s="1678">
        <f t="shared" ref="NVO66" si="21401">(NVO59-NVO61)*$C$64*$C$66</f>
        <v>0</v>
      </c>
      <c r="NVQ66" s="1678">
        <f t="shared" ref="NVQ66" si="21402">(NVQ59-NVQ61)*$C$64*$C$66</f>
        <v>0</v>
      </c>
      <c r="NVS66" s="1678">
        <f t="shared" ref="NVS66" si="21403">(NVS59-NVS61)*$C$64*$C$66</f>
        <v>0</v>
      </c>
      <c r="NVU66" s="1678">
        <f t="shared" ref="NVU66" si="21404">(NVU59-NVU61)*$C$64*$C$66</f>
        <v>0</v>
      </c>
      <c r="NVW66" s="1678">
        <f t="shared" ref="NVW66" si="21405">(NVW59-NVW61)*$C$64*$C$66</f>
        <v>0</v>
      </c>
      <c r="NVY66" s="1678">
        <f t="shared" ref="NVY66" si="21406">(NVY59-NVY61)*$C$64*$C$66</f>
        <v>0</v>
      </c>
      <c r="NWA66" s="1678">
        <f t="shared" ref="NWA66" si="21407">(NWA59-NWA61)*$C$64*$C$66</f>
        <v>0</v>
      </c>
      <c r="NWC66" s="1678">
        <f t="shared" ref="NWC66" si="21408">(NWC59-NWC61)*$C$64*$C$66</f>
        <v>0</v>
      </c>
      <c r="NWE66" s="1678">
        <f t="shared" ref="NWE66" si="21409">(NWE59-NWE61)*$C$64*$C$66</f>
        <v>0</v>
      </c>
      <c r="NWG66" s="1678">
        <f t="shared" ref="NWG66" si="21410">(NWG59-NWG61)*$C$64*$C$66</f>
        <v>0</v>
      </c>
      <c r="NWI66" s="1678">
        <f t="shared" ref="NWI66" si="21411">(NWI59-NWI61)*$C$64*$C$66</f>
        <v>0</v>
      </c>
      <c r="NWK66" s="1678">
        <f t="shared" ref="NWK66" si="21412">(NWK59-NWK61)*$C$64*$C$66</f>
        <v>0</v>
      </c>
      <c r="NWM66" s="1678">
        <f t="shared" ref="NWM66" si="21413">(NWM59-NWM61)*$C$64*$C$66</f>
        <v>0</v>
      </c>
      <c r="NWO66" s="1678">
        <f t="shared" ref="NWO66" si="21414">(NWO59-NWO61)*$C$64*$C$66</f>
        <v>0</v>
      </c>
      <c r="NWQ66" s="1678">
        <f t="shared" ref="NWQ66" si="21415">(NWQ59-NWQ61)*$C$64*$C$66</f>
        <v>0</v>
      </c>
      <c r="NWS66" s="1678">
        <f t="shared" ref="NWS66" si="21416">(NWS59-NWS61)*$C$64*$C$66</f>
        <v>0</v>
      </c>
      <c r="NWU66" s="1678">
        <f t="shared" ref="NWU66" si="21417">(NWU59-NWU61)*$C$64*$C$66</f>
        <v>0</v>
      </c>
      <c r="NWW66" s="1678">
        <f t="shared" ref="NWW66" si="21418">(NWW59-NWW61)*$C$64*$C$66</f>
        <v>0</v>
      </c>
      <c r="NWY66" s="1678">
        <f t="shared" ref="NWY66" si="21419">(NWY59-NWY61)*$C$64*$C$66</f>
        <v>0</v>
      </c>
      <c r="NXA66" s="1678">
        <f t="shared" ref="NXA66" si="21420">(NXA59-NXA61)*$C$64*$C$66</f>
        <v>0</v>
      </c>
      <c r="NXC66" s="1678">
        <f t="shared" ref="NXC66" si="21421">(NXC59-NXC61)*$C$64*$C$66</f>
        <v>0</v>
      </c>
      <c r="NXE66" s="1678">
        <f t="shared" ref="NXE66" si="21422">(NXE59-NXE61)*$C$64*$C$66</f>
        <v>0</v>
      </c>
      <c r="NXG66" s="1678">
        <f t="shared" ref="NXG66" si="21423">(NXG59-NXG61)*$C$64*$C$66</f>
        <v>0</v>
      </c>
      <c r="NXI66" s="1678">
        <f t="shared" ref="NXI66" si="21424">(NXI59-NXI61)*$C$64*$C$66</f>
        <v>0</v>
      </c>
      <c r="NXK66" s="1678">
        <f t="shared" ref="NXK66" si="21425">(NXK59-NXK61)*$C$64*$C$66</f>
        <v>0</v>
      </c>
      <c r="NXM66" s="1678">
        <f t="shared" ref="NXM66" si="21426">(NXM59-NXM61)*$C$64*$C$66</f>
        <v>0</v>
      </c>
      <c r="NXO66" s="1678">
        <f t="shared" ref="NXO66" si="21427">(NXO59-NXO61)*$C$64*$C$66</f>
        <v>0</v>
      </c>
      <c r="NXQ66" s="1678">
        <f t="shared" ref="NXQ66" si="21428">(NXQ59-NXQ61)*$C$64*$C$66</f>
        <v>0</v>
      </c>
      <c r="NXS66" s="1678">
        <f t="shared" ref="NXS66" si="21429">(NXS59-NXS61)*$C$64*$C$66</f>
        <v>0</v>
      </c>
      <c r="NXU66" s="1678">
        <f t="shared" ref="NXU66" si="21430">(NXU59-NXU61)*$C$64*$C$66</f>
        <v>0</v>
      </c>
      <c r="NXW66" s="1678">
        <f t="shared" ref="NXW66" si="21431">(NXW59-NXW61)*$C$64*$C$66</f>
        <v>0</v>
      </c>
      <c r="NXY66" s="1678">
        <f t="shared" ref="NXY66" si="21432">(NXY59-NXY61)*$C$64*$C$66</f>
        <v>0</v>
      </c>
      <c r="NYA66" s="1678">
        <f t="shared" ref="NYA66" si="21433">(NYA59-NYA61)*$C$64*$C$66</f>
        <v>0</v>
      </c>
      <c r="NYC66" s="1678">
        <f t="shared" ref="NYC66" si="21434">(NYC59-NYC61)*$C$64*$C$66</f>
        <v>0</v>
      </c>
      <c r="NYE66" s="1678">
        <f t="shared" ref="NYE66" si="21435">(NYE59-NYE61)*$C$64*$C$66</f>
        <v>0</v>
      </c>
      <c r="NYG66" s="1678">
        <f t="shared" ref="NYG66" si="21436">(NYG59-NYG61)*$C$64*$C$66</f>
        <v>0</v>
      </c>
      <c r="NYI66" s="1678">
        <f t="shared" ref="NYI66" si="21437">(NYI59-NYI61)*$C$64*$C$66</f>
        <v>0</v>
      </c>
      <c r="NYK66" s="1678">
        <f t="shared" ref="NYK66" si="21438">(NYK59-NYK61)*$C$64*$C$66</f>
        <v>0</v>
      </c>
      <c r="NYM66" s="1678">
        <f t="shared" ref="NYM66" si="21439">(NYM59-NYM61)*$C$64*$C$66</f>
        <v>0</v>
      </c>
      <c r="NYO66" s="1678">
        <f t="shared" ref="NYO66" si="21440">(NYO59-NYO61)*$C$64*$C$66</f>
        <v>0</v>
      </c>
      <c r="NYQ66" s="1678">
        <f t="shared" ref="NYQ66" si="21441">(NYQ59-NYQ61)*$C$64*$C$66</f>
        <v>0</v>
      </c>
      <c r="NYS66" s="1678">
        <f t="shared" ref="NYS66" si="21442">(NYS59-NYS61)*$C$64*$C$66</f>
        <v>0</v>
      </c>
      <c r="NYU66" s="1678">
        <f t="shared" ref="NYU66" si="21443">(NYU59-NYU61)*$C$64*$C$66</f>
        <v>0</v>
      </c>
      <c r="NYW66" s="1678">
        <f t="shared" ref="NYW66" si="21444">(NYW59-NYW61)*$C$64*$C$66</f>
        <v>0</v>
      </c>
      <c r="NYY66" s="1678">
        <f t="shared" ref="NYY66" si="21445">(NYY59-NYY61)*$C$64*$C$66</f>
        <v>0</v>
      </c>
      <c r="NZA66" s="1678">
        <f t="shared" ref="NZA66" si="21446">(NZA59-NZA61)*$C$64*$C$66</f>
        <v>0</v>
      </c>
      <c r="NZC66" s="1678">
        <f t="shared" ref="NZC66" si="21447">(NZC59-NZC61)*$C$64*$C$66</f>
        <v>0</v>
      </c>
      <c r="NZE66" s="1678">
        <f t="shared" ref="NZE66" si="21448">(NZE59-NZE61)*$C$64*$C$66</f>
        <v>0</v>
      </c>
      <c r="NZG66" s="1678">
        <f t="shared" ref="NZG66" si="21449">(NZG59-NZG61)*$C$64*$C$66</f>
        <v>0</v>
      </c>
      <c r="NZI66" s="1678">
        <f t="shared" ref="NZI66" si="21450">(NZI59-NZI61)*$C$64*$C$66</f>
        <v>0</v>
      </c>
      <c r="NZK66" s="1678">
        <f t="shared" ref="NZK66" si="21451">(NZK59-NZK61)*$C$64*$C$66</f>
        <v>0</v>
      </c>
      <c r="NZM66" s="1678">
        <f t="shared" ref="NZM66" si="21452">(NZM59-NZM61)*$C$64*$C$66</f>
        <v>0</v>
      </c>
      <c r="NZO66" s="1678">
        <f t="shared" ref="NZO66" si="21453">(NZO59-NZO61)*$C$64*$C$66</f>
        <v>0</v>
      </c>
      <c r="NZQ66" s="1678">
        <f t="shared" ref="NZQ66" si="21454">(NZQ59-NZQ61)*$C$64*$C$66</f>
        <v>0</v>
      </c>
      <c r="NZS66" s="1678">
        <f t="shared" ref="NZS66" si="21455">(NZS59-NZS61)*$C$64*$C$66</f>
        <v>0</v>
      </c>
      <c r="NZU66" s="1678">
        <f t="shared" ref="NZU66" si="21456">(NZU59-NZU61)*$C$64*$C$66</f>
        <v>0</v>
      </c>
      <c r="NZW66" s="1678">
        <f t="shared" ref="NZW66" si="21457">(NZW59-NZW61)*$C$64*$C$66</f>
        <v>0</v>
      </c>
      <c r="NZY66" s="1678">
        <f t="shared" ref="NZY66" si="21458">(NZY59-NZY61)*$C$64*$C$66</f>
        <v>0</v>
      </c>
      <c r="OAA66" s="1678">
        <f t="shared" ref="OAA66" si="21459">(OAA59-OAA61)*$C$64*$C$66</f>
        <v>0</v>
      </c>
      <c r="OAC66" s="1678">
        <f t="shared" ref="OAC66" si="21460">(OAC59-OAC61)*$C$64*$C$66</f>
        <v>0</v>
      </c>
      <c r="OAE66" s="1678">
        <f t="shared" ref="OAE66" si="21461">(OAE59-OAE61)*$C$64*$C$66</f>
        <v>0</v>
      </c>
      <c r="OAG66" s="1678">
        <f t="shared" ref="OAG66" si="21462">(OAG59-OAG61)*$C$64*$C$66</f>
        <v>0</v>
      </c>
      <c r="OAI66" s="1678">
        <f t="shared" ref="OAI66" si="21463">(OAI59-OAI61)*$C$64*$C$66</f>
        <v>0</v>
      </c>
      <c r="OAK66" s="1678">
        <f t="shared" ref="OAK66" si="21464">(OAK59-OAK61)*$C$64*$C$66</f>
        <v>0</v>
      </c>
      <c r="OAM66" s="1678">
        <f t="shared" ref="OAM66" si="21465">(OAM59-OAM61)*$C$64*$C$66</f>
        <v>0</v>
      </c>
      <c r="OAO66" s="1678">
        <f t="shared" ref="OAO66" si="21466">(OAO59-OAO61)*$C$64*$C$66</f>
        <v>0</v>
      </c>
      <c r="OAQ66" s="1678">
        <f t="shared" ref="OAQ66" si="21467">(OAQ59-OAQ61)*$C$64*$C$66</f>
        <v>0</v>
      </c>
      <c r="OAS66" s="1678">
        <f t="shared" ref="OAS66" si="21468">(OAS59-OAS61)*$C$64*$C$66</f>
        <v>0</v>
      </c>
      <c r="OAU66" s="1678">
        <f t="shared" ref="OAU66" si="21469">(OAU59-OAU61)*$C$64*$C$66</f>
        <v>0</v>
      </c>
      <c r="OAW66" s="1678">
        <f t="shared" ref="OAW66" si="21470">(OAW59-OAW61)*$C$64*$C$66</f>
        <v>0</v>
      </c>
      <c r="OAY66" s="1678">
        <f t="shared" ref="OAY66" si="21471">(OAY59-OAY61)*$C$64*$C$66</f>
        <v>0</v>
      </c>
      <c r="OBA66" s="1678">
        <f t="shared" ref="OBA66" si="21472">(OBA59-OBA61)*$C$64*$C$66</f>
        <v>0</v>
      </c>
      <c r="OBC66" s="1678">
        <f t="shared" ref="OBC66" si="21473">(OBC59-OBC61)*$C$64*$C$66</f>
        <v>0</v>
      </c>
      <c r="OBE66" s="1678">
        <f t="shared" ref="OBE66" si="21474">(OBE59-OBE61)*$C$64*$C$66</f>
        <v>0</v>
      </c>
      <c r="OBG66" s="1678">
        <f t="shared" ref="OBG66" si="21475">(OBG59-OBG61)*$C$64*$C$66</f>
        <v>0</v>
      </c>
      <c r="OBI66" s="1678">
        <f t="shared" ref="OBI66" si="21476">(OBI59-OBI61)*$C$64*$C$66</f>
        <v>0</v>
      </c>
      <c r="OBK66" s="1678">
        <f t="shared" ref="OBK66" si="21477">(OBK59-OBK61)*$C$64*$C$66</f>
        <v>0</v>
      </c>
      <c r="OBM66" s="1678">
        <f t="shared" ref="OBM66" si="21478">(OBM59-OBM61)*$C$64*$C$66</f>
        <v>0</v>
      </c>
      <c r="OBO66" s="1678">
        <f t="shared" ref="OBO66" si="21479">(OBO59-OBO61)*$C$64*$C$66</f>
        <v>0</v>
      </c>
      <c r="OBQ66" s="1678">
        <f t="shared" ref="OBQ66" si="21480">(OBQ59-OBQ61)*$C$64*$C$66</f>
        <v>0</v>
      </c>
      <c r="OBS66" s="1678">
        <f t="shared" ref="OBS66" si="21481">(OBS59-OBS61)*$C$64*$C$66</f>
        <v>0</v>
      </c>
      <c r="OBU66" s="1678">
        <f t="shared" ref="OBU66" si="21482">(OBU59-OBU61)*$C$64*$C$66</f>
        <v>0</v>
      </c>
      <c r="OBW66" s="1678">
        <f t="shared" ref="OBW66" si="21483">(OBW59-OBW61)*$C$64*$C$66</f>
        <v>0</v>
      </c>
      <c r="OBY66" s="1678">
        <f t="shared" ref="OBY66" si="21484">(OBY59-OBY61)*$C$64*$C$66</f>
        <v>0</v>
      </c>
      <c r="OCA66" s="1678">
        <f t="shared" ref="OCA66" si="21485">(OCA59-OCA61)*$C$64*$C$66</f>
        <v>0</v>
      </c>
      <c r="OCC66" s="1678">
        <f t="shared" ref="OCC66" si="21486">(OCC59-OCC61)*$C$64*$C$66</f>
        <v>0</v>
      </c>
      <c r="OCE66" s="1678">
        <f t="shared" ref="OCE66" si="21487">(OCE59-OCE61)*$C$64*$C$66</f>
        <v>0</v>
      </c>
      <c r="OCG66" s="1678">
        <f t="shared" ref="OCG66" si="21488">(OCG59-OCG61)*$C$64*$C$66</f>
        <v>0</v>
      </c>
      <c r="OCI66" s="1678">
        <f t="shared" ref="OCI66" si="21489">(OCI59-OCI61)*$C$64*$C$66</f>
        <v>0</v>
      </c>
      <c r="OCK66" s="1678">
        <f t="shared" ref="OCK66" si="21490">(OCK59-OCK61)*$C$64*$C$66</f>
        <v>0</v>
      </c>
      <c r="OCM66" s="1678">
        <f t="shared" ref="OCM66" si="21491">(OCM59-OCM61)*$C$64*$C$66</f>
        <v>0</v>
      </c>
      <c r="OCO66" s="1678">
        <f t="shared" ref="OCO66" si="21492">(OCO59-OCO61)*$C$64*$C$66</f>
        <v>0</v>
      </c>
      <c r="OCQ66" s="1678">
        <f t="shared" ref="OCQ66" si="21493">(OCQ59-OCQ61)*$C$64*$C$66</f>
        <v>0</v>
      </c>
      <c r="OCS66" s="1678">
        <f t="shared" ref="OCS66" si="21494">(OCS59-OCS61)*$C$64*$C$66</f>
        <v>0</v>
      </c>
      <c r="OCU66" s="1678">
        <f t="shared" ref="OCU66" si="21495">(OCU59-OCU61)*$C$64*$C$66</f>
        <v>0</v>
      </c>
      <c r="OCW66" s="1678">
        <f t="shared" ref="OCW66" si="21496">(OCW59-OCW61)*$C$64*$C$66</f>
        <v>0</v>
      </c>
      <c r="OCY66" s="1678">
        <f t="shared" ref="OCY66" si="21497">(OCY59-OCY61)*$C$64*$C$66</f>
        <v>0</v>
      </c>
      <c r="ODA66" s="1678">
        <f t="shared" ref="ODA66" si="21498">(ODA59-ODA61)*$C$64*$C$66</f>
        <v>0</v>
      </c>
      <c r="ODC66" s="1678">
        <f t="shared" ref="ODC66" si="21499">(ODC59-ODC61)*$C$64*$C$66</f>
        <v>0</v>
      </c>
      <c r="ODE66" s="1678">
        <f t="shared" ref="ODE66" si="21500">(ODE59-ODE61)*$C$64*$C$66</f>
        <v>0</v>
      </c>
      <c r="ODG66" s="1678">
        <f t="shared" ref="ODG66" si="21501">(ODG59-ODG61)*$C$64*$C$66</f>
        <v>0</v>
      </c>
      <c r="ODI66" s="1678">
        <f t="shared" ref="ODI66" si="21502">(ODI59-ODI61)*$C$64*$C$66</f>
        <v>0</v>
      </c>
      <c r="ODK66" s="1678">
        <f t="shared" ref="ODK66" si="21503">(ODK59-ODK61)*$C$64*$C$66</f>
        <v>0</v>
      </c>
      <c r="ODM66" s="1678">
        <f t="shared" ref="ODM66" si="21504">(ODM59-ODM61)*$C$64*$C$66</f>
        <v>0</v>
      </c>
      <c r="ODO66" s="1678">
        <f t="shared" ref="ODO66" si="21505">(ODO59-ODO61)*$C$64*$C$66</f>
        <v>0</v>
      </c>
      <c r="ODQ66" s="1678">
        <f t="shared" ref="ODQ66" si="21506">(ODQ59-ODQ61)*$C$64*$C$66</f>
        <v>0</v>
      </c>
      <c r="ODS66" s="1678">
        <f t="shared" ref="ODS66" si="21507">(ODS59-ODS61)*$C$64*$C$66</f>
        <v>0</v>
      </c>
      <c r="ODU66" s="1678">
        <f t="shared" ref="ODU66" si="21508">(ODU59-ODU61)*$C$64*$C$66</f>
        <v>0</v>
      </c>
      <c r="ODW66" s="1678">
        <f t="shared" ref="ODW66" si="21509">(ODW59-ODW61)*$C$64*$C$66</f>
        <v>0</v>
      </c>
      <c r="ODY66" s="1678">
        <f t="shared" ref="ODY66" si="21510">(ODY59-ODY61)*$C$64*$C$66</f>
        <v>0</v>
      </c>
      <c r="OEA66" s="1678">
        <f t="shared" ref="OEA66" si="21511">(OEA59-OEA61)*$C$64*$C$66</f>
        <v>0</v>
      </c>
      <c r="OEC66" s="1678">
        <f t="shared" ref="OEC66" si="21512">(OEC59-OEC61)*$C$64*$C$66</f>
        <v>0</v>
      </c>
      <c r="OEE66" s="1678">
        <f t="shared" ref="OEE66" si="21513">(OEE59-OEE61)*$C$64*$C$66</f>
        <v>0</v>
      </c>
      <c r="OEG66" s="1678">
        <f t="shared" ref="OEG66" si="21514">(OEG59-OEG61)*$C$64*$C$66</f>
        <v>0</v>
      </c>
      <c r="OEI66" s="1678">
        <f t="shared" ref="OEI66" si="21515">(OEI59-OEI61)*$C$64*$C$66</f>
        <v>0</v>
      </c>
      <c r="OEK66" s="1678">
        <f t="shared" ref="OEK66" si="21516">(OEK59-OEK61)*$C$64*$C$66</f>
        <v>0</v>
      </c>
      <c r="OEM66" s="1678">
        <f t="shared" ref="OEM66" si="21517">(OEM59-OEM61)*$C$64*$C$66</f>
        <v>0</v>
      </c>
      <c r="OEO66" s="1678">
        <f t="shared" ref="OEO66" si="21518">(OEO59-OEO61)*$C$64*$C$66</f>
        <v>0</v>
      </c>
      <c r="OEQ66" s="1678">
        <f t="shared" ref="OEQ66" si="21519">(OEQ59-OEQ61)*$C$64*$C$66</f>
        <v>0</v>
      </c>
      <c r="OES66" s="1678">
        <f t="shared" ref="OES66" si="21520">(OES59-OES61)*$C$64*$C$66</f>
        <v>0</v>
      </c>
      <c r="OEU66" s="1678">
        <f t="shared" ref="OEU66" si="21521">(OEU59-OEU61)*$C$64*$C$66</f>
        <v>0</v>
      </c>
      <c r="OEW66" s="1678">
        <f t="shared" ref="OEW66" si="21522">(OEW59-OEW61)*$C$64*$C$66</f>
        <v>0</v>
      </c>
      <c r="OEY66" s="1678">
        <f t="shared" ref="OEY66" si="21523">(OEY59-OEY61)*$C$64*$C$66</f>
        <v>0</v>
      </c>
      <c r="OFA66" s="1678">
        <f t="shared" ref="OFA66" si="21524">(OFA59-OFA61)*$C$64*$C$66</f>
        <v>0</v>
      </c>
      <c r="OFC66" s="1678">
        <f t="shared" ref="OFC66" si="21525">(OFC59-OFC61)*$C$64*$C$66</f>
        <v>0</v>
      </c>
      <c r="OFE66" s="1678">
        <f t="shared" ref="OFE66" si="21526">(OFE59-OFE61)*$C$64*$C$66</f>
        <v>0</v>
      </c>
      <c r="OFG66" s="1678">
        <f t="shared" ref="OFG66" si="21527">(OFG59-OFG61)*$C$64*$C$66</f>
        <v>0</v>
      </c>
      <c r="OFI66" s="1678">
        <f t="shared" ref="OFI66" si="21528">(OFI59-OFI61)*$C$64*$C$66</f>
        <v>0</v>
      </c>
      <c r="OFK66" s="1678">
        <f t="shared" ref="OFK66" si="21529">(OFK59-OFK61)*$C$64*$C$66</f>
        <v>0</v>
      </c>
      <c r="OFM66" s="1678">
        <f t="shared" ref="OFM66" si="21530">(OFM59-OFM61)*$C$64*$C$66</f>
        <v>0</v>
      </c>
      <c r="OFO66" s="1678">
        <f t="shared" ref="OFO66" si="21531">(OFO59-OFO61)*$C$64*$C$66</f>
        <v>0</v>
      </c>
      <c r="OFQ66" s="1678">
        <f t="shared" ref="OFQ66" si="21532">(OFQ59-OFQ61)*$C$64*$C$66</f>
        <v>0</v>
      </c>
      <c r="OFS66" s="1678">
        <f t="shared" ref="OFS66" si="21533">(OFS59-OFS61)*$C$64*$C$66</f>
        <v>0</v>
      </c>
      <c r="OFU66" s="1678">
        <f t="shared" ref="OFU66" si="21534">(OFU59-OFU61)*$C$64*$C$66</f>
        <v>0</v>
      </c>
      <c r="OFW66" s="1678">
        <f t="shared" ref="OFW66" si="21535">(OFW59-OFW61)*$C$64*$C$66</f>
        <v>0</v>
      </c>
      <c r="OFY66" s="1678">
        <f t="shared" ref="OFY66" si="21536">(OFY59-OFY61)*$C$64*$C$66</f>
        <v>0</v>
      </c>
      <c r="OGA66" s="1678">
        <f t="shared" ref="OGA66" si="21537">(OGA59-OGA61)*$C$64*$C$66</f>
        <v>0</v>
      </c>
      <c r="OGC66" s="1678">
        <f t="shared" ref="OGC66" si="21538">(OGC59-OGC61)*$C$64*$C$66</f>
        <v>0</v>
      </c>
      <c r="OGE66" s="1678">
        <f t="shared" ref="OGE66" si="21539">(OGE59-OGE61)*$C$64*$C$66</f>
        <v>0</v>
      </c>
      <c r="OGG66" s="1678">
        <f t="shared" ref="OGG66" si="21540">(OGG59-OGG61)*$C$64*$C$66</f>
        <v>0</v>
      </c>
      <c r="OGI66" s="1678">
        <f t="shared" ref="OGI66" si="21541">(OGI59-OGI61)*$C$64*$C$66</f>
        <v>0</v>
      </c>
      <c r="OGK66" s="1678">
        <f t="shared" ref="OGK66" si="21542">(OGK59-OGK61)*$C$64*$C$66</f>
        <v>0</v>
      </c>
      <c r="OGM66" s="1678">
        <f t="shared" ref="OGM66" si="21543">(OGM59-OGM61)*$C$64*$C$66</f>
        <v>0</v>
      </c>
      <c r="OGO66" s="1678">
        <f t="shared" ref="OGO66" si="21544">(OGO59-OGO61)*$C$64*$C$66</f>
        <v>0</v>
      </c>
      <c r="OGQ66" s="1678">
        <f t="shared" ref="OGQ66" si="21545">(OGQ59-OGQ61)*$C$64*$C$66</f>
        <v>0</v>
      </c>
      <c r="OGS66" s="1678">
        <f t="shared" ref="OGS66" si="21546">(OGS59-OGS61)*$C$64*$C$66</f>
        <v>0</v>
      </c>
      <c r="OGU66" s="1678">
        <f t="shared" ref="OGU66" si="21547">(OGU59-OGU61)*$C$64*$C$66</f>
        <v>0</v>
      </c>
      <c r="OGW66" s="1678">
        <f t="shared" ref="OGW66" si="21548">(OGW59-OGW61)*$C$64*$C$66</f>
        <v>0</v>
      </c>
      <c r="OGY66" s="1678">
        <f t="shared" ref="OGY66" si="21549">(OGY59-OGY61)*$C$64*$C$66</f>
        <v>0</v>
      </c>
      <c r="OHA66" s="1678">
        <f t="shared" ref="OHA66" si="21550">(OHA59-OHA61)*$C$64*$C$66</f>
        <v>0</v>
      </c>
      <c r="OHC66" s="1678">
        <f t="shared" ref="OHC66" si="21551">(OHC59-OHC61)*$C$64*$C$66</f>
        <v>0</v>
      </c>
      <c r="OHE66" s="1678">
        <f t="shared" ref="OHE66" si="21552">(OHE59-OHE61)*$C$64*$C$66</f>
        <v>0</v>
      </c>
      <c r="OHG66" s="1678">
        <f t="shared" ref="OHG66" si="21553">(OHG59-OHG61)*$C$64*$C$66</f>
        <v>0</v>
      </c>
      <c r="OHI66" s="1678">
        <f t="shared" ref="OHI66" si="21554">(OHI59-OHI61)*$C$64*$C$66</f>
        <v>0</v>
      </c>
      <c r="OHK66" s="1678">
        <f t="shared" ref="OHK66" si="21555">(OHK59-OHK61)*$C$64*$C$66</f>
        <v>0</v>
      </c>
      <c r="OHM66" s="1678">
        <f t="shared" ref="OHM66" si="21556">(OHM59-OHM61)*$C$64*$C$66</f>
        <v>0</v>
      </c>
      <c r="OHO66" s="1678">
        <f t="shared" ref="OHO66" si="21557">(OHO59-OHO61)*$C$64*$C$66</f>
        <v>0</v>
      </c>
      <c r="OHQ66" s="1678">
        <f t="shared" ref="OHQ66" si="21558">(OHQ59-OHQ61)*$C$64*$C$66</f>
        <v>0</v>
      </c>
      <c r="OHS66" s="1678">
        <f t="shared" ref="OHS66" si="21559">(OHS59-OHS61)*$C$64*$C$66</f>
        <v>0</v>
      </c>
      <c r="OHU66" s="1678">
        <f t="shared" ref="OHU66" si="21560">(OHU59-OHU61)*$C$64*$C$66</f>
        <v>0</v>
      </c>
      <c r="OHW66" s="1678">
        <f t="shared" ref="OHW66" si="21561">(OHW59-OHW61)*$C$64*$C$66</f>
        <v>0</v>
      </c>
      <c r="OHY66" s="1678">
        <f t="shared" ref="OHY66" si="21562">(OHY59-OHY61)*$C$64*$C$66</f>
        <v>0</v>
      </c>
      <c r="OIA66" s="1678">
        <f t="shared" ref="OIA66" si="21563">(OIA59-OIA61)*$C$64*$C$66</f>
        <v>0</v>
      </c>
      <c r="OIC66" s="1678">
        <f t="shared" ref="OIC66" si="21564">(OIC59-OIC61)*$C$64*$C$66</f>
        <v>0</v>
      </c>
      <c r="OIE66" s="1678">
        <f t="shared" ref="OIE66" si="21565">(OIE59-OIE61)*$C$64*$C$66</f>
        <v>0</v>
      </c>
      <c r="OIG66" s="1678">
        <f t="shared" ref="OIG66" si="21566">(OIG59-OIG61)*$C$64*$C$66</f>
        <v>0</v>
      </c>
      <c r="OII66" s="1678">
        <f t="shared" ref="OII66" si="21567">(OII59-OII61)*$C$64*$C$66</f>
        <v>0</v>
      </c>
      <c r="OIK66" s="1678">
        <f t="shared" ref="OIK66" si="21568">(OIK59-OIK61)*$C$64*$C$66</f>
        <v>0</v>
      </c>
      <c r="OIM66" s="1678">
        <f t="shared" ref="OIM66" si="21569">(OIM59-OIM61)*$C$64*$C$66</f>
        <v>0</v>
      </c>
      <c r="OIO66" s="1678">
        <f t="shared" ref="OIO66" si="21570">(OIO59-OIO61)*$C$64*$C$66</f>
        <v>0</v>
      </c>
      <c r="OIQ66" s="1678">
        <f t="shared" ref="OIQ66" si="21571">(OIQ59-OIQ61)*$C$64*$C$66</f>
        <v>0</v>
      </c>
      <c r="OIS66" s="1678">
        <f t="shared" ref="OIS66" si="21572">(OIS59-OIS61)*$C$64*$C$66</f>
        <v>0</v>
      </c>
      <c r="OIU66" s="1678">
        <f t="shared" ref="OIU66" si="21573">(OIU59-OIU61)*$C$64*$C$66</f>
        <v>0</v>
      </c>
      <c r="OIW66" s="1678">
        <f t="shared" ref="OIW66" si="21574">(OIW59-OIW61)*$C$64*$C$66</f>
        <v>0</v>
      </c>
      <c r="OIY66" s="1678">
        <f t="shared" ref="OIY66" si="21575">(OIY59-OIY61)*$C$64*$C$66</f>
        <v>0</v>
      </c>
      <c r="OJA66" s="1678">
        <f t="shared" ref="OJA66" si="21576">(OJA59-OJA61)*$C$64*$C$66</f>
        <v>0</v>
      </c>
      <c r="OJC66" s="1678">
        <f t="shared" ref="OJC66" si="21577">(OJC59-OJC61)*$C$64*$C$66</f>
        <v>0</v>
      </c>
      <c r="OJE66" s="1678">
        <f t="shared" ref="OJE66" si="21578">(OJE59-OJE61)*$C$64*$C$66</f>
        <v>0</v>
      </c>
      <c r="OJG66" s="1678">
        <f t="shared" ref="OJG66" si="21579">(OJG59-OJG61)*$C$64*$C$66</f>
        <v>0</v>
      </c>
      <c r="OJI66" s="1678">
        <f t="shared" ref="OJI66" si="21580">(OJI59-OJI61)*$C$64*$C$66</f>
        <v>0</v>
      </c>
      <c r="OJK66" s="1678">
        <f t="shared" ref="OJK66" si="21581">(OJK59-OJK61)*$C$64*$C$66</f>
        <v>0</v>
      </c>
      <c r="OJM66" s="1678">
        <f t="shared" ref="OJM66" si="21582">(OJM59-OJM61)*$C$64*$C$66</f>
        <v>0</v>
      </c>
      <c r="OJO66" s="1678">
        <f t="shared" ref="OJO66" si="21583">(OJO59-OJO61)*$C$64*$C$66</f>
        <v>0</v>
      </c>
      <c r="OJQ66" s="1678">
        <f t="shared" ref="OJQ66" si="21584">(OJQ59-OJQ61)*$C$64*$C$66</f>
        <v>0</v>
      </c>
      <c r="OJS66" s="1678">
        <f t="shared" ref="OJS66" si="21585">(OJS59-OJS61)*$C$64*$C$66</f>
        <v>0</v>
      </c>
      <c r="OJU66" s="1678">
        <f t="shared" ref="OJU66" si="21586">(OJU59-OJU61)*$C$64*$C$66</f>
        <v>0</v>
      </c>
      <c r="OJW66" s="1678">
        <f t="shared" ref="OJW66" si="21587">(OJW59-OJW61)*$C$64*$C$66</f>
        <v>0</v>
      </c>
      <c r="OJY66" s="1678">
        <f t="shared" ref="OJY66" si="21588">(OJY59-OJY61)*$C$64*$C$66</f>
        <v>0</v>
      </c>
      <c r="OKA66" s="1678">
        <f t="shared" ref="OKA66" si="21589">(OKA59-OKA61)*$C$64*$C$66</f>
        <v>0</v>
      </c>
      <c r="OKC66" s="1678">
        <f t="shared" ref="OKC66" si="21590">(OKC59-OKC61)*$C$64*$C$66</f>
        <v>0</v>
      </c>
      <c r="OKE66" s="1678">
        <f t="shared" ref="OKE66" si="21591">(OKE59-OKE61)*$C$64*$C$66</f>
        <v>0</v>
      </c>
      <c r="OKG66" s="1678">
        <f t="shared" ref="OKG66" si="21592">(OKG59-OKG61)*$C$64*$C$66</f>
        <v>0</v>
      </c>
      <c r="OKI66" s="1678">
        <f t="shared" ref="OKI66" si="21593">(OKI59-OKI61)*$C$64*$C$66</f>
        <v>0</v>
      </c>
      <c r="OKK66" s="1678">
        <f t="shared" ref="OKK66" si="21594">(OKK59-OKK61)*$C$64*$C$66</f>
        <v>0</v>
      </c>
      <c r="OKM66" s="1678">
        <f t="shared" ref="OKM66" si="21595">(OKM59-OKM61)*$C$64*$C$66</f>
        <v>0</v>
      </c>
      <c r="OKO66" s="1678">
        <f t="shared" ref="OKO66" si="21596">(OKO59-OKO61)*$C$64*$C$66</f>
        <v>0</v>
      </c>
      <c r="OKQ66" s="1678">
        <f t="shared" ref="OKQ66" si="21597">(OKQ59-OKQ61)*$C$64*$C$66</f>
        <v>0</v>
      </c>
      <c r="OKS66" s="1678">
        <f t="shared" ref="OKS66" si="21598">(OKS59-OKS61)*$C$64*$C$66</f>
        <v>0</v>
      </c>
      <c r="OKU66" s="1678">
        <f t="shared" ref="OKU66" si="21599">(OKU59-OKU61)*$C$64*$C$66</f>
        <v>0</v>
      </c>
      <c r="OKW66" s="1678">
        <f t="shared" ref="OKW66" si="21600">(OKW59-OKW61)*$C$64*$C$66</f>
        <v>0</v>
      </c>
      <c r="OKY66" s="1678">
        <f t="shared" ref="OKY66" si="21601">(OKY59-OKY61)*$C$64*$C$66</f>
        <v>0</v>
      </c>
      <c r="OLA66" s="1678">
        <f t="shared" ref="OLA66" si="21602">(OLA59-OLA61)*$C$64*$C$66</f>
        <v>0</v>
      </c>
      <c r="OLC66" s="1678">
        <f t="shared" ref="OLC66" si="21603">(OLC59-OLC61)*$C$64*$C$66</f>
        <v>0</v>
      </c>
      <c r="OLE66" s="1678">
        <f t="shared" ref="OLE66" si="21604">(OLE59-OLE61)*$C$64*$C$66</f>
        <v>0</v>
      </c>
      <c r="OLG66" s="1678">
        <f t="shared" ref="OLG66" si="21605">(OLG59-OLG61)*$C$64*$C$66</f>
        <v>0</v>
      </c>
      <c r="OLI66" s="1678">
        <f t="shared" ref="OLI66" si="21606">(OLI59-OLI61)*$C$64*$C$66</f>
        <v>0</v>
      </c>
      <c r="OLK66" s="1678">
        <f t="shared" ref="OLK66" si="21607">(OLK59-OLK61)*$C$64*$C$66</f>
        <v>0</v>
      </c>
      <c r="OLM66" s="1678">
        <f t="shared" ref="OLM66" si="21608">(OLM59-OLM61)*$C$64*$C$66</f>
        <v>0</v>
      </c>
      <c r="OLO66" s="1678">
        <f t="shared" ref="OLO66" si="21609">(OLO59-OLO61)*$C$64*$C$66</f>
        <v>0</v>
      </c>
      <c r="OLQ66" s="1678">
        <f t="shared" ref="OLQ66" si="21610">(OLQ59-OLQ61)*$C$64*$C$66</f>
        <v>0</v>
      </c>
      <c r="OLS66" s="1678">
        <f t="shared" ref="OLS66" si="21611">(OLS59-OLS61)*$C$64*$C$66</f>
        <v>0</v>
      </c>
      <c r="OLU66" s="1678">
        <f t="shared" ref="OLU66" si="21612">(OLU59-OLU61)*$C$64*$C$66</f>
        <v>0</v>
      </c>
      <c r="OLW66" s="1678">
        <f t="shared" ref="OLW66" si="21613">(OLW59-OLW61)*$C$64*$C$66</f>
        <v>0</v>
      </c>
      <c r="OLY66" s="1678">
        <f t="shared" ref="OLY66" si="21614">(OLY59-OLY61)*$C$64*$C$66</f>
        <v>0</v>
      </c>
      <c r="OMA66" s="1678">
        <f t="shared" ref="OMA66" si="21615">(OMA59-OMA61)*$C$64*$C$66</f>
        <v>0</v>
      </c>
      <c r="OMC66" s="1678">
        <f t="shared" ref="OMC66" si="21616">(OMC59-OMC61)*$C$64*$C$66</f>
        <v>0</v>
      </c>
      <c r="OME66" s="1678">
        <f t="shared" ref="OME66" si="21617">(OME59-OME61)*$C$64*$C$66</f>
        <v>0</v>
      </c>
      <c r="OMG66" s="1678">
        <f t="shared" ref="OMG66" si="21618">(OMG59-OMG61)*$C$64*$C$66</f>
        <v>0</v>
      </c>
      <c r="OMI66" s="1678">
        <f t="shared" ref="OMI66" si="21619">(OMI59-OMI61)*$C$64*$C$66</f>
        <v>0</v>
      </c>
      <c r="OMK66" s="1678">
        <f t="shared" ref="OMK66" si="21620">(OMK59-OMK61)*$C$64*$C$66</f>
        <v>0</v>
      </c>
      <c r="OMM66" s="1678">
        <f t="shared" ref="OMM66" si="21621">(OMM59-OMM61)*$C$64*$C$66</f>
        <v>0</v>
      </c>
      <c r="OMO66" s="1678">
        <f t="shared" ref="OMO66" si="21622">(OMO59-OMO61)*$C$64*$C$66</f>
        <v>0</v>
      </c>
      <c r="OMQ66" s="1678">
        <f t="shared" ref="OMQ66" si="21623">(OMQ59-OMQ61)*$C$64*$C$66</f>
        <v>0</v>
      </c>
      <c r="OMS66" s="1678">
        <f t="shared" ref="OMS66" si="21624">(OMS59-OMS61)*$C$64*$C$66</f>
        <v>0</v>
      </c>
      <c r="OMU66" s="1678">
        <f t="shared" ref="OMU66" si="21625">(OMU59-OMU61)*$C$64*$C$66</f>
        <v>0</v>
      </c>
      <c r="OMW66" s="1678">
        <f t="shared" ref="OMW66" si="21626">(OMW59-OMW61)*$C$64*$C$66</f>
        <v>0</v>
      </c>
      <c r="OMY66" s="1678">
        <f t="shared" ref="OMY66" si="21627">(OMY59-OMY61)*$C$64*$C$66</f>
        <v>0</v>
      </c>
      <c r="ONA66" s="1678">
        <f t="shared" ref="ONA66" si="21628">(ONA59-ONA61)*$C$64*$C$66</f>
        <v>0</v>
      </c>
      <c r="ONC66" s="1678">
        <f t="shared" ref="ONC66" si="21629">(ONC59-ONC61)*$C$64*$C$66</f>
        <v>0</v>
      </c>
      <c r="ONE66" s="1678">
        <f t="shared" ref="ONE66" si="21630">(ONE59-ONE61)*$C$64*$C$66</f>
        <v>0</v>
      </c>
      <c r="ONG66" s="1678">
        <f t="shared" ref="ONG66" si="21631">(ONG59-ONG61)*$C$64*$C$66</f>
        <v>0</v>
      </c>
      <c r="ONI66" s="1678">
        <f t="shared" ref="ONI66" si="21632">(ONI59-ONI61)*$C$64*$C$66</f>
        <v>0</v>
      </c>
      <c r="ONK66" s="1678">
        <f t="shared" ref="ONK66" si="21633">(ONK59-ONK61)*$C$64*$C$66</f>
        <v>0</v>
      </c>
      <c r="ONM66" s="1678">
        <f t="shared" ref="ONM66" si="21634">(ONM59-ONM61)*$C$64*$C$66</f>
        <v>0</v>
      </c>
      <c r="ONO66" s="1678">
        <f t="shared" ref="ONO66" si="21635">(ONO59-ONO61)*$C$64*$C$66</f>
        <v>0</v>
      </c>
      <c r="ONQ66" s="1678">
        <f t="shared" ref="ONQ66" si="21636">(ONQ59-ONQ61)*$C$64*$C$66</f>
        <v>0</v>
      </c>
      <c r="ONS66" s="1678">
        <f t="shared" ref="ONS66" si="21637">(ONS59-ONS61)*$C$64*$C$66</f>
        <v>0</v>
      </c>
      <c r="ONU66" s="1678">
        <f t="shared" ref="ONU66" si="21638">(ONU59-ONU61)*$C$64*$C$66</f>
        <v>0</v>
      </c>
      <c r="ONW66" s="1678">
        <f t="shared" ref="ONW66" si="21639">(ONW59-ONW61)*$C$64*$C$66</f>
        <v>0</v>
      </c>
      <c r="ONY66" s="1678">
        <f t="shared" ref="ONY66" si="21640">(ONY59-ONY61)*$C$64*$C$66</f>
        <v>0</v>
      </c>
      <c r="OOA66" s="1678">
        <f t="shared" ref="OOA66" si="21641">(OOA59-OOA61)*$C$64*$C$66</f>
        <v>0</v>
      </c>
      <c r="OOC66" s="1678">
        <f t="shared" ref="OOC66" si="21642">(OOC59-OOC61)*$C$64*$C$66</f>
        <v>0</v>
      </c>
      <c r="OOE66" s="1678">
        <f t="shared" ref="OOE66" si="21643">(OOE59-OOE61)*$C$64*$C$66</f>
        <v>0</v>
      </c>
      <c r="OOG66" s="1678">
        <f t="shared" ref="OOG66" si="21644">(OOG59-OOG61)*$C$64*$C$66</f>
        <v>0</v>
      </c>
      <c r="OOI66" s="1678">
        <f t="shared" ref="OOI66" si="21645">(OOI59-OOI61)*$C$64*$C$66</f>
        <v>0</v>
      </c>
      <c r="OOK66" s="1678">
        <f t="shared" ref="OOK66" si="21646">(OOK59-OOK61)*$C$64*$C$66</f>
        <v>0</v>
      </c>
      <c r="OOM66" s="1678">
        <f t="shared" ref="OOM66" si="21647">(OOM59-OOM61)*$C$64*$C$66</f>
        <v>0</v>
      </c>
      <c r="OOO66" s="1678">
        <f t="shared" ref="OOO66" si="21648">(OOO59-OOO61)*$C$64*$C$66</f>
        <v>0</v>
      </c>
      <c r="OOQ66" s="1678">
        <f t="shared" ref="OOQ66" si="21649">(OOQ59-OOQ61)*$C$64*$C$66</f>
        <v>0</v>
      </c>
      <c r="OOS66" s="1678">
        <f t="shared" ref="OOS66" si="21650">(OOS59-OOS61)*$C$64*$C$66</f>
        <v>0</v>
      </c>
      <c r="OOU66" s="1678">
        <f t="shared" ref="OOU66" si="21651">(OOU59-OOU61)*$C$64*$C$66</f>
        <v>0</v>
      </c>
      <c r="OOW66" s="1678">
        <f t="shared" ref="OOW66" si="21652">(OOW59-OOW61)*$C$64*$C$66</f>
        <v>0</v>
      </c>
      <c r="OOY66" s="1678">
        <f t="shared" ref="OOY66" si="21653">(OOY59-OOY61)*$C$64*$C$66</f>
        <v>0</v>
      </c>
      <c r="OPA66" s="1678">
        <f t="shared" ref="OPA66" si="21654">(OPA59-OPA61)*$C$64*$C$66</f>
        <v>0</v>
      </c>
      <c r="OPC66" s="1678">
        <f t="shared" ref="OPC66" si="21655">(OPC59-OPC61)*$C$64*$C$66</f>
        <v>0</v>
      </c>
      <c r="OPE66" s="1678">
        <f t="shared" ref="OPE66" si="21656">(OPE59-OPE61)*$C$64*$C$66</f>
        <v>0</v>
      </c>
      <c r="OPG66" s="1678">
        <f t="shared" ref="OPG66" si="21657">(OPG59-OPG61)*$C$64*$C$66</f>
        <v>0</v>
      </c>
      <c r="OPI66" s="1678">
        <f t="shared" ref="OPI66" si="21658">(OPI59-OPI61)*$C$64*$C$66</f>
        <v>0</v>
      </c>
      <c r="OPK66" s="1678">
        <f t="shared" ref="OPK66" si="21659">(OPK59-OPK61)*$C$64*$C$66</f>
        <v>0</v>
      </c>
      <c r="OPM66" s="1678">
        <f t="shared" ref="OPM66" si="21660">(OPM59-OPM61)*$C$64*$C$66</f>
        <v>0</v>
      </c>
      <c r="OPO66" s="1678">
        <f t="shared" ref="OPO66" si="21661">(OPO59-OPO61)*$C$64*$C$66</f>
        <v>0</v>
      </c>
      <c r="OPQ66" s="1678">
        <f t="shared" ref="OPQ66" si="21662">(OPQ59-OPQ61)*$C$64*$C$66</f>
        <v>0</v>
      </c>
      <c r="OPS66" s="1678">
        <f t="shared" ref="OPS66" si="21663">(OPS59-OPS61)*$C$64*$C$66</f>
        <v>0</v>
      </c>
      <c r="OPU66" s="1678">
        <f t="shared" ref="OPU66" si="21664">(OPU59-OPU61)*$C$64*$C$66</f>
        <v>0</v>
      </c>
      <c r="OPW66" s="1678">
        <f t="shared" ref="OPW66" si="21665">(OPW59-OPW61)*$C$64*$C$66</f>
        <v>0</v>
      </c>
      <c r="OPY66" s="1678">
        <f t="shared" ref="OPY66" si="21666">(OPY59-OPY61)*$C$64*$C$66</f>
        <v>0</v>
      </c>
      <c r="OQA66" s="1678">
        <f t="shared" ref="OQA66" si="21667">(OQA59-OQA61)*$C$64*$C$66</f>
        <v>0</v>
      </c>
      <c r="OQC66" s="1678">
        <f t="shared" ref="OQC66" si="21668">(OQC59-OQC61)*$C$64*$C$66</f>
        <v>0</v>
      </c>
      <c r="OQE66" s="1678">
        <f t="shared" ref="OQE66" si="21669">(OQE59-OQE61)*$C$64*$C$66</f>
        <v>0</v>
      </c>
      <c r="OQG66" s="1678">
        <f t="shared" ref="OQG66" si="21670">(OQG59-OQG61)*$C$64*$C$66</f>
        <v>0</v>
      </c>
      <c r="OQI66" s="1678">
        <f t="shared" ref="OQI66" si="21671">(OQI59-OQI61)*$C$64*$C$66</f>
        <v>0</v>
      </c>
      <c r="OQK66" s="1678">
        <f t="shared" ref="OQK66" si="21672">(OQK59-OQK61)*$C$64*$C$66</f>
        <v>0</v>
      </c>
      <c r="OQM66" s="1678">
        <f t="shared" ref="OQM66" si="21673">(OQM59-OQM61)*$C$64*$C$66</f>
        <v>0</v>
      </c>
      <c r="OQO66" s="1678">
        <f t="shared" ref="OQO66" si="21674">(OQO59-OQO61)*$C$64*$C$66</f>
        <v>0</v>
      </c>
      <c r="OQQ66" s="1678">
        <f t="shared" ref="OQQ66" si="21675">(OQQ59-OQQ61)*$C$64*$C$66</f>
        <v>0</v>
      </c>
      <c r="OQS66" s="1678">
        <f t="shared" ref="OQS66" si="21676">(OQS59-OQS61)*$C$64*$C$66</f>
        <v>0</v>
      </c>
      <c r="OQU66" s="1678">
        <f t="shared" ref="OQU66" si="21677">(OQU59-OQU61)*$C$64*$C$66</f>
        <v>0</v>
      </c>
      <c r="OQW66" s="1678">
        <f t="shared" ref="OQW66" si="21678">(OQW59-OQW61)*$C$64*$C$66</f>
        <v>0</v>
      </c>
      <c r="OQY66" s="1678">
        <f t="shared" ref="OQY66" si="21679">(OQY59-OQY61)*$C$64*$C$66</f>
        <v>0</v>
      </c>
      <c r="ORA66" s="1678">
        <f t="shared" ref="ORA66" si="21680">(ORA59-ORA61)*$C$64*$C$66</f>
        <v>0</v>
      </c>
      <c r="ORC66" s="1678">
        <f t="shared" ref="ORC66" si="21681">(ORC59-ORC61)*$C$64*$C$66</f>
        <v>0</v>
      </c>
      <c r="ORE66" s="1678">
        <f t="shared" ref="ORE66" si="21682">(ORE59-ORE61)*$C$64*$C$66</f>
        <v>0</v>
      </c>
      <c r="ORG66" s="1678">
        <f t="shared" ref="ORG66" si="21683">(ORG59-ORG61)*$C$64*$C$66</f>
        <v>0</v>
      </c>
      <c r="ORI66" s="1678">
        <f t="shared" ref="ORI66" si="21684">(ORI59-ORI61)*$C$64*$C$66</f>
        <v>0</v>
      </c>
      <c r="ORK66" s="1678">
        <f t="shared" ref="ORK66" si="21685">(ORK59-ORK61)*$C$64*$C$66</f>
        <v>0</v>
      </c>
      <c r="ORM66" s="1678">
        <f t="shared" ref="ORM66" si="21686">(ORM59-ORM61)*$C$64*$C$66</f>
        <v>0</v>
      </c>
      <c r="ORO66" s="1678">
        <f t="shared" ref="ORO66" si="21687">(ORO59-ORO61)*$C$64*$C$66</f>
        <v>0</v>
      </c>
      <c r="ORQ66" s="1678">
        <f t="shared" ref="ORQ66" si="21688">(ORQ59-ORQ61)*$C$64*$C$66</f>
        <v>0</v>
      </c>
      <c r="ORS66" s="1678">
        <f t="shared" ref="ORS66" si="21689">(ORS59-ORS61)*$C$64*$C$66</f>
        <v>0</v>
      </c>
      <c r="ORU66" s="1678">
        <f t="shared" ref="ORU66" si="21690">(ORU59-ORU61)*$C$64*$C$66</f>
        <v>0</v>
      </c>
      <c r="ORW66" s="1678">
        <f t="shared" ref="ORW66" si="21691">(ORW59-ORW61)*$C$64*$C$66</f>
        <v>0</v>
      </c>
      <c r="ORY66" s="1678">
        <f t="shared" ref="ORY66" si="21692">(ORY59-ORY61)*$C$64*$C$66</f>
        <v>0</v>
      </c>
      <c r="OSA66" s="1678">
        <f t="shared" ref="OSA66" si="21693">(OSA59-OSA61)*$C$64*$C$66</f>
        <v>0</v>
      </c>
      <c r="OSC66" s="1678">
        <f t="shared" ref="OSC66" si="21694">(OSC59-OSC61)*$C$64*$C$66</f>
        <v>0</v>
      </c>
      <c r="OSE66" s="1678">
        <f t="shared" ref="OSE66" si="21695">(OSE59-OSE61)*$C$64*$C$66</f>
        <v>0</v>
      </c>
      <c r="OSG66" s="1678">
        <f t="shared" ref="OSG66" si="21696">(OSG59-OSG61)*$C$64*$C$66</f>
        <v>0</v>
      </c>
      <c r="OSI66" s="1678">
        <f t="shared" ref="OSI66" si="21697">(OSI59-OSI61)*$C$64*$C$66</f>
        <v>0</v>
      </c>
      <c r="OSK66" s="1678">
        <f t="shared" ref="OSK66" si="21698">(OSK59-OSK61)*$C$64*$C$66</f>
        <v>0</v>
      </c>
      <c r="OSM66" s="1678">
        <f t="shared" ref="OSM66" si="21699">(OSM59-OSM61)*$C$64*$C$66</f>
        <v>0</v>
      </c>
      <c r="OSO66" s="1678">
        <f t="shared" ref="OSO66" si="21700">(OSO59-OSO61)*$C$64*$C$66</f>
        <v>0</v>
      </c>
      <c r="OSQ66" s="1678">
        <f t="shared" ref="OSQ66" si="21701">(OSQ59-OSQ61)*$C$64*$C$66</f>
        <v>0</v>
      </c>
      <c r="OSS66" s="1678">
        <f t="shared" ref="OSS66" si="21702">(OSS59-OSS61)*$C$64*$C$66</f>
        <v>0</v>
      </c>
      <c r="OSU66" s="1678">
        <f t="shared" ref="OSU66" si="21703">(OSU59-OSU61)*$C$64*$C$66</f>
        <v>0</v>
      </c>
      <c r="OSW66" s="1678">
        <f t="shared" ref="OSW66" si="21704">(OSW59-OSW61)*$C$64*$C$66</f>
        <v>0</v>
      </c>
      <c r="OSY66" s="1678">
        <f t="shared" ref="OSY66" si="21705">(OSY59-OSY61)*$C$64*$C$66</f>
        <v>0</v>
      </c>
      <c r="OTA66" s="1678">
        <f t="shared" ref="OTA66" si="21706">(OTA59-OTA61)*$C$64*$C$66</f>
        <v>0</v>
      </c>
      <c r="OTC66" s="1678">
        <f t="shared" ref="OTC66" si="21707">(OTC59-OTC61)*$C$64*$C$66</f>
        <v>0</v>
      </c>
      <c r="OTE66" s="1678">
        <f t="shared" ref="OTE66" si="21708">(OTE59-OTE61)*$C$64*$C$66</f>
        <v>0</v>
      </c>
      <c r="OTG66" s="1678">
        <f t="shared" ref="OTG66" si="21709">(OTG59-OTG61)*$C$64*$C$66</f>
        <v>0</v>
      </c>
      <c r="OTI66" s="1678">
        <f t="shared" ref="OTI66" si="21710">(OTI59-OTI61)*$C$64*$C$66</f>
        <v>0</v>
      </c>
      <c r="OTK66" s="1678">
        <f t="shared" ref="OTK66" si="21711">(OTK59-OTK61)*$C$64*$C$66</f>
        <v>0</v>
      </c>
      <c r="OTM66" s="1678">
        <f t="shared" ref="OTM66" si="21712">(OTM59-OTM61)*$C$64*$C$66</f>
        <v>0</v>
      </c>
      <c r="OTO66" s="1678">
        <f t="shared" ref="OTO66" si="21713">(OTO59-OTO61)*$C$64*$C$66</f>
        <v>0</v>
      </c>
      <c r="OTQ66" s="1678">
        <f t="shared" ref="OTQ66" si="21714">(OTQ59-OTQ61)*$C$64*$C$66</f>
        <v>0</v>
      </c>
      <c r="OTS66" s="1678">
        <f t="shared" ref="OTS66" si="21715">(OTS59-OTS61)*$C$64*$C$66</f>
        <v>0</v>
      </c>
      <c r="OTU66" s="1678">
        <f t="shared" ref="OTU66" si="21716">(OTU59-OTU61)*$C$64*$C$66</f>
        <v>0</v>
      </c>
      <c r="OTW66" s="1678">
        <f t="shared" ref="OTW66" si="21717">(OTW59-OTW61)*$C$64*$C$66</f>
        <v>0</v>
      </c>
      <c r="OTY66" s="1678">
        <f t="shared" ref="OTY66" si="21718">(OTY59-OTY61)*$C$64*$C$66</f>
        <v>0</v>
      </c>
      <c r="OUA66" s="1678">
        <f t="shared" ref="OUA66" si="21719">(OUA59-OUA61)*$C$64*$C$66</f>
        <v>0</v>
      </c>
      <c r="OUC66" s="1678">
        <f t="shared" ref="OUC66" si="21720">(OUC59-OUC61)*$C$64*$C$66</f>
        <v>0</v>
      </c>
      <c r="OUE66" s="1678">
        <f t="shared" ref="OUE66" si="21721">(OUE59-OUE61)*$C$64*$C$66</f>
        <v>0</v>
      </c>
      <c r="OUG66" s="1678">
        <f t="shared" ref="OUG66" si="21722">(OUG59-OUG61)*$C$64*$C$66</f>
        <v>0</v>
      </c>
      <c r="OUI66" s="1678">
        <f t="shared" ref="OUI66" si="21723">(OUI59-OUI61)*$C$64*$C$66</f>
        <v>0</v>
      </c>
      <c r="OUK66" s="1678">
        <f t="shared" ref="OUK66" si="21724">(OUK59-OUK61)*$C$64*$C$66</f>
        <v>0</v>
      </c>
      <c r="OUM66" s="1678">
        <f t="shared" ref="OUM66" si="21725">(OUM59-OUM61)*$C$64*$C$66</f>
        <v>0</v>
      </c>
      <c r="OUO66" s="1678">
        <f t="shared" ref="OUO66" si="21726">(OUO59-OUO61)*$C$64*$C$66</f>
        <v>0</v>
      </c>
      <c r="OUQ66" s="1678">
        <f t="shared" ref="OUQ66" si="21727">(OUQ59-OUQ61)*$C$64*$C$66</f>
        <v>0</v>
      </c>
      <c r="OUS66" s="1678">
        <f t="shared" ref="OUS66" si="21728">(OUS59-OUS61)*$C$64*$C$66</f>
        <v>0</v>
      </c>
      <c r="OUU66" s="1678">
        <f t="shared" ref="OUU66" si="21729">(OUU59-OUU61)*$C$64*$C$66</f>
        <v>0</v>
      </c>
      <c r="OUW66" s="1678">
        <f t="shared" ref="OUW66" si="21730">(OUW59-OUW61)*$C$64*$C$66</f>
        <v>0</v>
      </c>
      <c r="OUY66" s="1678">
        <f t="shared" ref="OUY66" si="21731">(OUY59-OUY61)*$C$64*$C$66</f>
        <v>0</v>
      </c>
      <c r="OVA66" s="1678">
        <f t="shared" ref="OVA66" si="21732">(OVA59-OVA61)*$C$64*$C$66</f>
        <v>0</v>
      </c>
      <c r="OVC66" s="1678">
        <f t="shared" ref="OVC66" si="21733">(OVC59-OVC61)*$C$64*$C$66</f>
        <v>0</v>
      </c>
      <c r="OVE66" s="1678">
        <f t="shared" ref="OVE66" si="21734">(OVE59-OVE61)*$C$64*$C$66</f>
        <v>0</v>
      </c>
      <c r="OVG66" s="1678">
        <f t="shared" ref="OVG66" si="21735">(OVG59-OVG61)*$C$64*$C$66</f>
        <v>0</v>
      </c>
      <c r="OVI66" s="1678">
        <f t="shared" ref="OVI66" si="21736">(OVI59-OVI61)*$C$64*$C$66</f>
        <v>0</v>
      </c>
      <c r="OVK66" s="1678">
        <f t="shared" ref="OVK66" si="21737">(OVK59-OVK61)*$C$64*$C$66</f>
        <v>0</v>
      </c>
      <c r="OVM66" s="1678">
        <f t="shared" ref="OVM66" si="21738">(OVM59-OVM61)*$C$64*$C$66</f>
        <v>0</v>
      </c>
      <c r="OVO66" s="1678">
        <f t="shared" ref="OVO66" si="21739">(OVO59-OVO61)*$C$64*$C$66</f>
        <v>0</v>
      </c>
      <c r="OVQ66" s="1678">
        <f t="shared" ref="OVQ66" si="21740">(OVQ59-OVQ61)*$C$64*$C$66</f>
        <v>0</v>
      </c>
      <c r="OVS66" s="1678">
        <f t="shared" ref="OVS66" si="21741">(OVS59-OVS61)*$C$64*$C$66</f>
        <v>0</v>
      </c>
      <c r="OVU66" s="1678">
        <f t="shared" ref="OVU66" si="21742">(OVU59-OVU61)*$C$64*$C$66</f>
        <v>0</v>
      </c>
      <c r="OVW66" s="1678">
        <f t="shared" ref="OVW66" si="21743">(OVW59-OVW61)*$C$64*$C$66</f>
        <v>0</v>
      </c>
      <c r="OVY66" s="1678">
        <f t="shared" ref="OVY66" si="21744">(OVY59-OVY61)*$C$64*$C$66</f>
        <v>0</v>
      </c>
      <c r="OWA66" s="1678">
        <f t="shared" ref="OWA66" si="21745">(OWA59-OWA61)*$C$64*$C$66</f>
        <v>0</v>
      </c>
      <c r="OWC66" s="1678">
        <f t="shared" ref="OWC66" si="21746">(OWC59-OWC61)*$C$64*$C$66</f>
        <v>0</v>
      </c>
      <c r="OWE66" s="1678">
        <f t="shared" ref="OWE66" si="21747">(OWE59-OWE61)*$C$64*$C$66</f>
        <v>0</v>
      </c>
      <c r="OWG66" s="1678">
        <f t="shared" ref="OWG66" si="21748">(OWG59-OWG61)*$C$64*$C$66</f>
        <v>0</v>
      </c>
      <c r="OWI66" s="1678">
        <f t="shared" ref="OWI66" si="21749">(OWI59-OWI61)*$C$64*$C$66</f>
        <v>0</v>
      </c>
      <c r="OWK66" s="1678">
        <f t="shared" ref="OWK66" si="21750">(OWK59-OWK61)*$C$64*$C$66</f>
        <v>0</v>
      </c>
      <c r="OWM66" s="1678">
        <f t="shared" ref="OWM66" si="21751">(OWM59-OWM61)*$C$64*$C$66</f>
        <v>0</v>
      </c>
      <c r="OWO66" s="1678">
        <f t="shared" ref="OWO66" si="21752">(OWO59-OWO61)*$C$64*$C$66</f>
        <v>0</v>
      </c>
      <c r="OWQ66" s="1678">
        <f t="shared" ref="OWQ66" si="21753">(OWQ59-OWQ61)*$C$64*$C$66</f>
        <v>0</v>
      </c>
      <c r="OWS66" s="1678">
        <f t="shared" ref="OWS66" si="21754">(OWS59-OWS61)*$C$64*$C$66</f>
        <v>0</v>
      </c>
      <c r="OWU66" s="1678">
        <f t="shared" ref="OWU66" si="21755">(OWU59-OWU61)*$C$64*$C$66</f>
        <v>0</v>
      </c>
      <c r="OWW66" s="1678">
        <f t="shared" ref="OWW66" si="21756">(OWW59-OWW61)*$C$64*$C$66</f>
        <v>0</v>
      </c>
      <c r="OWY66" s="1678">
        <f t="shared" ref="OWY66" si="21757">(OWY59-OWY61)*$C$64*$C$66</f>
        <v>0</v>
      </c>
      <c r="OXA66" s="1678">
        <f t="shared" ref="OXA66" si="21758">(OXA59-OXA61)*$C$64*$C$66</f>
        <v>0</v>
      </c>
      <c r="OXC66" s="1678">
        <f t="shared" ref="OXC66" si="21759">(OXC59-OXC61)*$C$64*$C$66</f>
        <v>0</v>
      </c>
      <c r="OXE66" s="1678">
        <f t="shared" ref="OXE66" si="21760">(OXE59-OXE61)*$C$64*$C$66</f>
        <v>0</v>
      </c>
      <c r="OXG66" s="1678">
        <f t="shared" ref="OXG66" si="21761">(OXG59-OXG61)*$C$64*$C$66</f>
        <v>0</v>
      </c>
      <c r="OXI66" s="1678">
        <f t="shared" ref="OXI66" si="21762">(OXI59-OXI61)*$C$64*$C$66</f>
        <v>0</v>
      </c>
      <c r="OXK66" s="1678">
        <f t="shared" ref="OXK66" si="21763">(OXK59-OXK61)*$C$64*$C$66</f>
        <v>0</v>
      </c>
      <c r="OXM66" s="1678">
        <f t="shared" ref="OXM66" si="21764">(OXM59-OXM61)*$C$64*$C$66</f>
        <v>0</v>
      </c>
      <c r="OXO66" s="1678">
        <f t="shared" ref="OXO66" si="21765">(OXO59-OXO61)*$C$64*$C$66</f>
        <v>0</v>
      </c>
      <c r="OXQ66" s="1678">
        <f t="shared" ref="OXQ66" si="21766">(OXQ59-OXQ61)*$C$64*$C$66</f>
        <v>0</v>
      </c>
      <c r="OXS66" s="1678">
        <f t="shared" ref="OXS66" si="21767">(OXS59-OXS61)*$C$64*$C$66</f>
        <v>0</v>
      </c>
      <c r="OXU66" s="1678">
        <f t="shared" ref="OXU66" si="21768">(OXU59-OXU61)*$C$64*$C$66</f>
        <v>0</v>
      </c>
      <c r="OXW66" s="1678">
        <f t="shared" ref="OXW66" si="21769">(OXW59-OXW61)*$C$64*$C$66</f>
        <v>0</v>
      </c>
      <c r="OXY66" s="1678">
        <f t="shared" ref="OXY66" si="21770">(OXY59-OXY61)*$C$64*$C$66</f>
        <v>0</v>
      </c>
      <c r="OYA66" s="1678">
        <f t="shared" ref="OYA66" si="21771">(OYA59-OYA61)*$C$64*$C$66</f>
        <v>0</v>
      </c>
      <c r="OYC66" s="1678">
        <f t="shared" ref="OYC66" si="21772">(OYC59-OYC61)*$C$64*$C$66</f>
        <v>0</v>
      </c>
      <c r="OYE66" s="1678">
        <f t="shared" ref="OYE66" si="21773">(OYE59-OYE61)*$C$64*$C$66</f>
        <v>0</v>
      </c>
      <c r="OYG66" s="1678">
        <f t="shared" ref="OYG66" si="21774">(OYG59-OYG61)*$C$64*$C$66</f>
        <v>0</v>
      </c>
      <c r="OYI66" s="1678">
        <f t="shared" ref="OYI66" si="21775">(OYI59-OYI61)*$C$64*$C$66</f>
        <v>0</v>
      </c>
      <c r="OYK66" s="1678">
        <f t="shared" ref="OYK66" si="21776">(OYK59-OYK61)*$C$64*$C$66</f>
        <v>0</v>
      </c>
      <c r="OYM66" s="1678">
        <f t="shared" ref="OYM66" si="21777">(OYM59-OYM61)*$C$64*$C$66</f>
        <v>0</v>
      </c>
      <c r="OYO66" s="1678">
        <f t="shared" ref="OYO66" si="21778">(OYO59-OYO61)*$C$64*$C$66</f>
        <v>0</v>
      </c>
      <c r="OYQ66" s="1678">
        <f t="shared" ref="OYQ66" si="21779">(OYQ59-OYQ61)*$C$64*$C$66</f>
        <v>0</v>
      </c>
      <c r="OYS66" s="1678">
        <f t="shared" ref="OYS66" si="21780">(OYS59-OYS61)*$C$64*$C$66</f>
        <v>0</v>
      </c>
      <c r="OYU66" s="1678">
        <f t="shared" ref="OYU66" si="21781">(OYU59-OYU61)*$C$64*$C$66</f>
        <v>0</v>
      </c>
      <c r="OYW66" s="1678">
        <f t="shared" ref="OYW66" si="21782">(OYW59-OYW61)*$C$64*$C$66</f>
        <v>0</v>
      </c>
      <c r="OYY66" s="1678">
        <f t="shared" ref="OYY66" si="21783">(OYY59-OYY61)*$C$64*$C$66</f>
        <v>0</v>
      </c>
      <c r="OZA66" s="1678">
        <f t="shared" ref="OZA66" si="21784">(OZA59-OZA61)*$C$64*$C$66</f>
        <v>0</v>
      </c>
      <c r="OZC66" s="1678">
        <f t="shared" ref="OZC66" si="21785">(OZC59-OZC61)*$C$64*$C$66</f>
        <v>0</v>
      </c>
      <c r="OZE66" s="1678">
        <f t="shared" ref="OZE66" si="21786">(OZE59-OZE61)*$C$64*$C$66</f>
        <v>0</v>
      </c>
      <c r="OZG66" s="1678">
        <f t="shared" ref="OZG66" si="21787">(OZG59-OZG61)*$C$64*$C$66</f>
        <v>0</v>
      </c>
      <c r="OZI66" s="1678">
        <f t="shared" ref="OZI66" si="21788">(OZI59-OZI61)*$C$64*$C$66</f>
        <v>0</v>
      </c>
      <c r="OZK66" s="1678">
        <f t="shared" ref="OZK66" si="21789">(OZK59-OZK61)*$C$64*$C$66</f>
        <v>0</v>
      </c>
      <c r="OZM66" s="1678">
        <f t="shared" ref="OZM66" si="21790">(OZM59-OZM61)*$C$64*$C$66</f>
        <v>0</v>
      </c>
      <c r="OZO66" s="1678">
        <f t="shared" ref="OZO66" si="21791">(OZO59-OZO61)*$C$64*$C$66</f>
        <v>0</v>
      </c>
      <c r="OZQ66" s="1678">
        <f t="shared" ref="OZQ66" si="21792">(OZQ59-OZQ61)*$C$64*$C$66</f>
        <v>0</v>
      </c>
      <c r="OZS66" s="1678">
        <f t="shared" ref="OZS66" si="21793">(OZS59-OZS61)*$C$64*$C$66</f>
        <v>0</v>
      </c>
      <c r="OZU66" s="1678">
        <f t="shared" ref="OZU66" si="21794">(OZU59-OZU61)*$C$64*$C$66</f>
        <v>0</v>
      </c>
      <c r="OZW66" s="1678">
        <f t="shared" ref="OZW66" si="21795">(OZW59-OZW61)*$C$64*$C$66</f>
        <v>0</v>
      </c>
      <c r="OZY66" s="1678">
        <f t="shared" ref="OZY66" si="21796">(OZY59-OZY61)*$C$64*$C$66</f>
        <v>0</v>
      </c>
      <c r="PAA66" s="1678">
        <f t="shared" ref="PAA66" si="21797">(PAA59-PAA61)*$C$64*$C$66</f>
        <v>0</v>
      </c>
      <c r="PAC66" s="1678">
        <f t="shared" ref="PAC66" si="21798">(PAC59-PAC61)*$C$64*$C$66</f>
        <v>0</v>
      </c>
      <c r="PAE66" s="1678">
        <f t="shared" ref="PAE66" si="21799">(PAE59-PAE61)*$C$64*$C$66</f>
        <v>0</v>
      </c>
      <c r="PAG66" s="1678">
        <f t="shared" ref="PAG66" si="21800">(PAG59-PAG61)*$C$64*$C$66</f>
        <v>0</v>
      </c>
      <c r="PAI66" s="1678">
        <f t="shared" ref="PAI66" si="21801">(PAI59-PAI61)*$C$64*$C$66</f>
        <v>0</v>
      </c>
      <c r="PAK66" s="1678">
        <f t="shared" ref="PAK66" si="21802">(PAK59-PAK61)*$C$64*$C$66</f>
        <v>0</v>
      </c>
      <c r="PAM66" s="1678">
        <f t="shared" ref="PAM66" si="21803">(PAM59-PAM61)*$C$64*$C$66</f>
        <v>0</v>
      </c>
      <c r="PAO66" s="1678">
        <f t="shared" ref="PAO66" si="21804">(PAO59-PAO61)*$C$64*$C$66</f>
        <v>0</v>
      </c>
      <c r="PAQ66" s="1678">
        <f t="shared" ref="PAQ66" si="21805">(PAQ59-PAQ61)*$C$64*$C$66</f>
        <v>0</v>
      </c>
      <c r="PAS66" s="1678">
        <f t="shared" ref="PAS66" si="21806">(PAS59-PAS61)*$C$64*$C$66</f>
        <v>0</v>
      </c>
      <c r="PAU66" s="1678">
        <f t="shared" ref="PAU66" si="21807">(PAU59-PAU61)*$C$64*$C$66</f>
        <v>0</v>
      </c>
      <c r="PAW66" s="1678">
        <f t="shared" ref="PAW66" si="21808">(PAW59-PAW61)*$C$64*$C$66</f>
        <v>0</v>
      </c>
      <c r="PAY66" s="1678">
        <f t="shared" ref="PAY66" si="21809">(PAY59-PAY61)*$C$64*$C$66</f>
        <v>0</v>
      </c>
      <c r="PBA66" s="1678">
        <f t="shared" ref="PBA66" si="21810">(PBA59-PBA61)*$C$64*$C$66</f>
        <v>0</v>
      </c>
      <c r="PBC66" s="1678">
        <f t="shared" ref="PBC66" si="21811">(PBC59-PBC61)*$C$64*$C$66</f>
        <v>0</v>
      </c>
      <c r="PBE66" s="1678">
        <f t="shared" ref="PBE66" si="21812">(PBE59-PBE61)*$C$64*$C$66</f>
        <v>0</v>
      </c>
      <c r="PBG66" s="1678">
        <f t="shared" ref="PBG66" si="21813">(PBG59-PBG61)*$C$64*$C$66</f>
        <v>0</v>
      </c>
      <c r="PBI66" s="1678">
        <f t="shared" ref="PBI66" si="21814">(PBI59-PBI61)*$C$64*$C$66</f>
        <v>0</v>
      </c>
      <c r="PBK66" s="1678">
        <f t="shared" ref="PBK66" si="21815">(PBK59-PBK61)*$C$64*$C$66</f>
        <v>0</v>
      </c>
      <c r="PBM66" s="1678">
        <f t="shared" ref="PBM66" si="21816">(PBM59-PBM61)*$C$64*$C$66</f>
        <v>0</v>
      </c>
      <c r="PBO66" s="1678">
        <f t="shared" ref="PBO66" si="21817">(PBO59-PBO61)*$C$64*$C$66</f>
        <v>0</v>
      </c>
      <c r="PBQ66" s="1678">
        <f t="shared" ref="PBQ66" si="21818">(PBQ59-PBQ61)*$C$64*$C$66</f>
        <v>0</v>
      </c>
      <c r="PBS66" s="1678">
        <f t="shared" ref="PBS66" si="21819">(PBS59-PBS61)*$C$64*$C$66</f>
        <v>0</v>
      </c>
      <c r="PBU66" s="1678">
        <f t="shared" ref="PBU66" si="21820">(PBU59-PBU61)*$C$64*$C$66</f>
        <v>0</v>
      </c>
      <c r="PBW66" s="1678">
        <f t="shared" ref="PBW66" si="21821">(PBW59-PBW61)*$C$64*$C$66</f>
        <v>0</v>
      </c>
      <c r="PBY66" s="1678">
        <f t="shared" ref="PBY66" si="21822">(PBY59-PBY61)*$C$64*$C$66</f>
        <v>0</v>
      </c>
      <c r="PCA66" s="1678">
        <f t="shared" ref="PCA66" si="21823">(PCA59-PCA61)*$C$64*$C$66</f>
        <v>0</v>
      </c>
      <c r="PCC66" s="1678">
        <f t="shared" ref="PCC66" si="21824">(PCC59-PCC61)*$C$64*$C$66</f>
        <v>0</v>
      </c>
      <c r="PCE66" s="1678">
        <f t="shared" ref="PCE66" si="21825">(PCE59-PCE61)*$C$64*$C$66</f>
        <v>0</v>
      </c>
      <c r="PCG66" s="1678">
        <f t="shared" ref="PCG66" si="21826">(PCG59-PCG61)*$C$64*$C$66</f>
        <v>0</v>
      </c>
      <c r="PCI66" s="1678">
        <f t="shared" ref="PCI66" si="21827">(PCI59-PCI61)*$C$64*$C$66</f>
        <v>0</v>
      </c>
      <c r="PCK66" s="1678">
        <f t="shared" ref="PCK66" si="21828">(PCK59-PCK61)*$C$64*$C$66</f>
        <v>0</v>
      </c>
      <c r="PCM66" s="1678">
        <f t="shared" ref="PCM66" si="21829">(PCM59-PCM61)*$C$64*$C$66</f>
        <v>0</v>
      </c>
      <c r="PCO66" s="1678">
        <f t="shared" ref="PCO66" si="21830">(PCO59-PCO61)*$C$64*$C$66</f>
        <v>0</v>
      </c>
      <c r="PCQ66" s="1678">
        <f t="shared" ref="PCQ66" si="21831">(PCQ59-PCQ61)*$C$64*$C$66</f>
        <v>0</v>
      </c>
      <c r="PCS66" s="1678">
        <f t="shared" ref="PCS66" si="21832">(PCS59-PCS61)*$C$64*$C$66</f>
        <v>0</v>
      </c>
      <c r="PCU66" s="1678">
        <f t="shared" ref="PCU66" si="21833">(PCU59-PCU61)*$C$64*$C$66</f>
        <v>0</v>
      </c>
      <c r="PCW66" s="1678">
        <f t="shared" ref="PCW66" si="21834">(PCW59-PCW61)*$C$64*$C$66</f>
        <v>0</v>
      </c>
      <c r="PCY66" s="1678">
        <f t="shared" ref="PCY66" si="21835">(PCY59-PCY61)*$C$64*$C$66</f>
        <v>0</v>
      </c>
      <c r="PDA66" s="1678">
        <f t="shared" ref="PDA66" si="21836">(PDA59-PDA61)*$C$64*$C$66</f>
        <v>0</v>
      </c>
      <c r="PDC66" s="1678">
        <f t="shared" ref="PDC66" si="21837">(PDC59-PDC61)*$C$64*$C$66</f>
        <v>0</v>
      </c>
      <c r="PDE66" s="1678">
        <f t="shared" ref="PDE66" si="21838">(PDE59-PDE61)*$C$64*$C$66</f>
        <v>0</v>
      </c>
      <c r="PDG66" s="1678">
        <f t="shared" ref="PDG66" si="21839">(PDG59-PDG61)*$C$64*$C$66</f>
        <v>0</v>
      </c>
      <c r="PDI66" s="1678">
        <f t="shared" ref="PDI66" si="21840">(PDI59-PDI61)*$C$64*$C$66</f>
        <v>0</v>
      </c>
      <c r="PDK66" s="1678">
        <f t="shared" ref="PDK66" si="21841">(PDK59-PDK61)*$C$64*$C$66</f>
        <v>0</v>
      </c>
      <c r="PDM66" s="1678">
        <f t="shared" ref="PDM66" si="21842">(PDM59-PDM61)*$C$64*$C$66</f>
        <v>0</v>
      </c>
      <c r="PDO66" s="1678">
        <f t="shared" ref="PDO66" si="21843">(PDO59-PDO61)*$C$64*$C$66</f>
        <v>0</v>
      </c>
      <c r="PDQ66" s="1678">
        <f t="shared" ref="PDQ66" si="21844">(PDQ59-PDQ61)*$C$64*$C$66</f>
        <v>0</v>
      </c>
      <c r="PDS66" s="1678">
        <f t="shared" ref="PDS66" si="21845">(PDS59-PDS61)*$C$64*$C$66</f>
        <v>0</v>
      </c>
      <c r="PDU66" s="1678">
        <f t="shared" ref="PDU66" si="21846">(PDU59-PDU61)*$C$64*$C$66</f>
        <v>0</v>
      </c>
      <c r="PDW66" s="1678">
        <f t="shared" ref="PDW66" si="21847">(PDW59-PDW61)*$C$64*$C$66</f>
        <v>0</v>
      </c>
      <c r="PDY66" s="1678">
        <f t="shared" ref="PDY66" si="21848">(PDY59-PDY61)*$C$64*$C$66</f>
        <v>0</v>
      </c>
      <c r="PEA66" s="1678">
        <f t="shared" ref="PEA66" si="21849">(PEA59-PEA61)*$C$64*$C$66</f>
        <v>0</v>
      </c>
      <c r="PEC66" s="1678">
        <f t="shared" ref="PEC66" si="21850">(PEC59-PEC61)*$C$64*$C$66</f>
        <v>0</v>
      </c>
      <c r="PEE66" s="1678">
        <f t="shared" ref="PEE66" si="21851">(PEE59-PEE61)*$C$64*$C$66</f>
        <v>0</v>
      </c>
      <c r="PEG66" s="1678">
        <f t="shared" ref="PEG66" si="21852">(PEG59-PEG61)*$C$64*$C$66</f>
        <v>0</v>
      </c>
      <c r="PEI66" s="1678">
        <f t="shared" ref="PEI66" si="21853">(PEI59-PEI61)*$C$64*$C$66</f>
        <v>0</v>
      </c>
      <c r="PEK66" s="1678">
        <f t="shared" ref="PEK66" si="21854">(PEK59-PEK61)*$C$64*$C$66</f>
        <v>0</v>
      </c>
      <c r="PEM66" s="1678">
        <f t="shared" ref="PEM66" si="21855">(PEM59-PEM61)*$C$64*$C$66</f>
        <v>0</v>
      </c>
      <c r="PEO66" s="1678">
        <f t="shared" ref="PEO66" si="21856">(PEO59-PEO61)*$C$64*$C$66</f>
        <v>0</v>
      </c>
      <c r="PEQ66" s="1678">
        <f t="shared" ref="PEQ66" si="21857">(PEQ59-PEQ61)*$C$64*$C$66</f>
        <v>0</v>
      </c>
      <c r="PES66" s="1678">
        <f t="shared" ref="PES66" si="21858">(PES59-PES61)*$C$64*$C$66</f>
        <v>0</v>
      </c>
      <c r="PEU66" s="1678">
        <f t="shared" ref="PEU66" si="21859">(PEU59-PEU61)*$C$64*$C$66</f>
        <v>0</v>
      </c>
      <c r="PEW66" s="1678">
        <f t="shared" ref="PEW66" si="21860">(PEW59-PEW61)*$C$64*$C$66</f>
        <v>0</v>
      </c>
      <c r="PEY66" s="1678">
        <f t="shared" ref="PEY66" si="21861">(PEY59-PEY61)*$C$64*$C$66</f>
        <v>0</v>
      </c>
      <c r="PFA66" s="1678">
        <f t="shared" ref="PFA66" si="21862">(PFA59-PFA61)*$C$64*$C$66</f>
        <v>0</v>
      </c>
      <c r="PFC66" s="1678">
        <f t="shared" ref="PFC66" si="21863">(PFC59-PFC61)*$C$64*$C$66</f>
        <v>0</v>
      </c>
      <c r="PFE66" s="1678">
        <f t="shared" ref="PFE66" si="21864">(PFE59-PFE61)*$C$64*$C$66</f>
        <v>0</v>
      </c>
      <c r="PFG66" s="1678">
        <f t="shared" ref="PFG66" si="21865">(PFG59-PFG61)*$C$64*$C$66</f>
        <v>0</v>
      </c>
      <c r="PFI66" s="1678">
        <f t="shared" ref="PFI66" si="21866">(PFI59-PFI61)*$C$64*$C$66</f>
        <v>0</v>
      </c>
      <c r="PFK66" s="1678">
        <f t="shared" ref="PFK66" si="21867">(PFK59-PFK61)*$C$64*$C$66</f>
        <v>0</v>
      </c>
      <c r="PFM66" s="1678">
        <f t="shared" ref="PFM66" si="21868">(PFM59-PFM61)*$C$64*$C$66</f>
        <v>0</v>
      </c>
      <c r="PFO66" s="1678">
        <f t="shared" ref="PFO66" si="21869">(PFO59-PFO61)*$C$64*$C$66</f>
        <v>0</v>
      </c>
      <c r="PFQ66" s="1678">
        <f t="shared" ref="PFQ66" si="21870">(PFQ59-PFQ61)*$C$64*$C$66</f>
        <v>0</v>
      </c>
      <c r="PFS66" s="1678">
        <f t="shared" ref="PFS66" si="21871">(PFS59-PFS61)*$C$64*$C$66</f>
        <v>0</v>
      </c>
      <c r="PFU66" s="1678">
        <f t="shared" ref="PFU66" si="21872">(PFU59-PFU61)*$C$64*$C$66</f>
        <v>0</v>
      </c>
      <c r="PFW66" s="1678">
        <f t="shared" ref="PFW66" si="21873">(PFW59-PFW61)*$C$64*$C$66</f>
        <v>0</v>
      </c>
      <c r="PFY66" s="1678">
        <f t="shared" ref="PFY66" si="21874">(PFY59-PFY61)*$C$64*$C$66</f>
        <v>0</v>
      </c>
      <c r="PGA66" s="1678">
        <f t="shared" ref="PGA66" si="21875">(PGA59-PGA61)*$C$64*$C$66</f>
        <v>0</v>
      </c>
      <c r="PGC66" s="1678">
        <f t="shared" ref="PGC66" si="21876">(PGC59-PGC61)*$C$64*$C$66</f>
        <v>0</v>
      </c>
      <c r="PGE66" s="1678">
        <f t="shared" ref="PGE66" si="21877">(PGE59-PGE61)*$C$64*$C$66</f>
        <v>0</v>
      </c>
      <c r="PGG66" s="1678">
        <f t="shared" ref="PGG66" si="21878">(PGG59-PGG61)*$C$64*$C$66</f>
        <v>0</v>
      </c>
      <c r="PGI66" s="1678">
        <f t="shared" ref="PGI66" si="21879">(PGI59-PGI61)*$C$64*$C$66</f>
        <v>0</v>
      </c>
      <c r="PGK66" s="1678">
        <f t="shared" ref="PGK66" si="21880">(PGK59-PGK61)*$C$64*$C$66</f>
        <v>0</v>
      </c>
      <c r="PGM66" s="1678">
        <f t="shared" ref="PGM66" si="21881">(PGM59-PGM61)*$C$64*$C$66</f>
        <v>0</v>
      </c>
      <c r="PGO66" s="1678">
        <f t="shared" ref="PGO66" si="21882">(PGO59-PGO61)*$C$64*$C$66</f>
        <v>0</v>
      </c>
      <c r="PGQ66" s="1678">
        <f t="shared" ref="PGQ66" si="21883">(PGQ59-PGQ61)*$C$64*$C$66</f>
        <v>0</v>
      </c>
      <c r="PGS66" s="1678">
        <f t="shared" ref="PGS66" si="21884">(PGS59-PGS61)*$C$64*$C$66</f>
        <v>0</v>
      </c>
      <c r="PGU66" s="1678">
        <f t="shared" ref="PGU66" si="21885">(PGU59-PGU61)*$C$64*$C$66</f>
        <v>0</v>
      </c>
      <c r="PGW66" s="1678">
        <f t="shared" ref="PGW66" si="21886">(PGW59-PGW61)*$C$64*$C$66</f>
        <v>0</v>
      </c>
      <c r="PGY66" s="1678">
        <f t="shared" ref="PGY66" si="21887">(PGY59-PGY61)*$C$64*$C$66</f>
        <v>0</v>
      </c>
      <c r="PHA66" s="1678">
        <f t="shared" ref="PHA66" si="21888">(PHA59-PHA61)*$C$64*$C$66</f>
        <v>0</v>
      </c>
      <c r="PHC66" s="1678">
        <f t="shared" ref="PHC66" si="21889">(PHC59-PHC61)*$C$64*$C$66</f>
        <v>0</v>
      </c>
      <c r="PHE66" s="1678">
        <f t="shared" ref="PHE66" si="21890">(PHE59-PHE61)*$C$64*$C$66</f>
        <v>0</v>
      </c>
      <c r="PHG66" s="1678">
        <f t="shared" ref="PHG66" si="21891">(PHG59-PHG61)*$C$64*$C$66</f>
        <v>0</v>
      </c>
      <c r="PHI66" s="1678">
        <f t="shared" ref="PHI66" si="21892">(PHI59-PHI61)*$C$64*$C$66</f>
        <v>0</v>
      </c>
      <c r="PHK66" s="1678">
        <f t="shared" ref="PHK66" si="21893">(PHK59-PHK61)*$C$64*$C$66</f>
        <v>0</v>
      </c>
      <c r="PHM66" s="1678">
        <f t="shared" ref="PHM66" si="21894">(PHM59-PHM61)*$C$64*$C$66</f>
        <v>0</v>
      </c>
      <c r="PHO66" s="1678">
        <f t="shared" ref="PHO66" si="21895">(PHO59-PHO61)*$C$64*$C$66</f>
        <v>0</v>
      </c>
      <c r="PHQ66" s="1678">
        <f t="shared" ref="PHQ66" si="21896">(PHQ59-PHQ61)*$C$64*$C$66</f>
        <v>0</v>
      </c>
      <c r="PHS66" s="1678">
        <f t="shared" ref="PHS66" si="21897">(PHS59-PHS61)*$C$64*$C$66</f>
        <v>0</v>
      </c>
      <c r="PHU66" s="1678">
        <f t="shared" ref="PHU66" si="21898">(PHU59-PHU61)*$C$64*$C$66</f>
        <v>0</v>
      </c>
      <c r="PHW66" s="1678">
        <f t="shared" ref="PHW66" si="21899">(PHW59-PHW61)*$C$64*$C$66</f>
        <v>0</v>
      </c>
      <c r="PHY66" s="1678">
        <f t="shared" ref="PHY66" si="21900">(PHY59-PHY61)*$C$64*$C$66</f>
        <v>0</v>
      </c>
      <c r="PIA66" s="1678">
        <f t="shared" ref="PIA66" si="21901">(PIA59-PIA61)*$C$64*$C$66</f>
        <v>0</v>
      </c>
      <c r="PIC66" s="1678">
        <f t="shared" ref="PIC66" si="21902">(PIC59-PIC61)*$C$64*$C$66</f>
        <v>0</v>
      </c>
      <c r="PIE66" s="1678">
        <f t="shared" ref="PIE66" si="21903">(PIE59-PIE61)*$C$64*$C$66</f>
        <v>0</v>
      </c>
      <c r="PIG66" s="1678">
        <f t="shared" ref="PIG66" si="21904">(PIG59-PIG61)*$C$64*$C$66</f>
        <v>0</v>
      </c>
      <c r="PII66" s="1678">
        <f t="shared" ref="PII66" si="21905">(PII59-PII61)*$C$64*$C$66</f>
        <v>0</v>
      </c>
      <c r="PIK66" s="1678">
        <f t="shared" ref="PIK66" si="21906">(PIK59-PIK61)*$C$64*$C$66</f>
        <v>0</v>
      </c>
      <c r="PIM66" s="1678">
        <f t="shared" ref="PIM66" si="21907">(PIM59-PIM61)*$C$64*$C$66</f>
        <v>0</v>
      </c>
      <c r="PIO66" s="1678">
        <f t="shared" ref="PIO66" si="21908">(PIO59-PIO61)*$C$64*$C$66</f>
        <v>0</v>
      </c>
      <c r="PIQ66" s="1678">
        <f t="shared" ref="PIQ66" si="21909">(PIQ59-PIQ61)*$C$64*$C$66</f>
        <v>0</v>
      </c>
      <c r="PIS66" s="1678">
        <f t="shared" ref="PIS66" si="21910">(PIS59-PIS61)*$C$64*$C$66</f>
        <v>0</v>
      </c>
      <c r="PIU66" s="1678">
        <f t="shared" ref="PIU66" si="21911">(PIU59-PIU61)*$C$64*$C$66</f>
        <v>0</v>
      </c>
      <c r="PIW66" s="1678">
        <f t="shared" ref="PIW66" si="21912">(PIW59-PIW61)*$C$64*$C$66</f>
        <v>0</v>
      </c>
      <c r="PIY66" s="1678">
        <f t="shared" ref="PIY66" si="21913">(PIY59-PIY61)*$C$64*$C$66</f>
        <v>0</v>
      </c>
      <c r="PJA66" s="1678">
        <f t="shared" ref="PJA66" si="21914">(PJA59-PJA61)*$C$64*$C$66</f>
        <v>0</v>
      </c>
      <c r="PJC66" s="1678">
        <f t="shared" ref="PJC66" si="21915">(PJC59-PJC61)*$C$64*$C$66</f>
        <v>0</v>
      </c>
      <c r="PJE66" s="1678">
        <f t="shared" ref="PJE66" si="21916">(PJE59-PJE61)*$C$64*$C$66</f>
        <v>0</v>
      </c>
      <c r="PJG66" s="1678">
        <f t="shared" ref="PJG66" si="21917">(PJG59-PJG61)*$C$64*$C$66</f>
        <v>0</v>
      </c>
      <c r="PJI66" s="1678">
        <f t="shared" ref="PJI66" si="21918">(PJI59-PJI61)*$C$64*$C$66</f>
        <v>0</v>
      </c>
      <c r="PJK66" s="1678">
        <f t="shared" ref="PJK66" si="21919">(PJK59-PJK61)*$C$64*$C$66</f>
        <v>0</v>
      </c>
      <c r="PJM66" s="1678">
        <f t="shared" ref="PJM66" si="21920">(PJM59-PJM61)*$C$64*$C$66</f>
        <v>0</v>
      </c>
      <c r="PJO66" s="1678">
        <f t="shared" ref="PJO66" si="21921">(PJO59-PJO61)*$C$64*$C$66</f>
        <v>0</v>
      </c>
      <c r="PJQ66" s="1678">
        <f t="shared" ref="PJQ66" si="21922">(PJQ59-PJQ61)*$C$64*$C$66</f>
        <v>0</v>
      </c>
      <c r="PJS66" s="1678">
        <f t="shared" ref="PJS66" si="21923">(PJS59-PJS61)*$C$64*$C$66</f>
        <v>0</v>
      </c>
      <c r="PJU66" s="1678">
        <f t="shared" ref="PJU66" si="21924">(PJU59-PJU61)*$C$64*$C$66</f>
        <v>0</v>
      </c>
      <c r="PJW66" s="1678">
        <f t="shared" ref="PJW66" si="21925">(PJW59-PJW61)*$C$64*$C$66</f>
        <v>0</v>
      </c>
      <c r="PJY66" s="1678">
        <f t="shared" ref="PJY66" si="21926">(PJY59-PJY61)*$C$64*$C$66</f>
        <v>0</v>
      </c>
      <c r="PKA66" s="1678">
        <f t="shared" ref="PKA66" si="21927">(PKA59-PKA61)*$C$64*$C$66</f>
        <v>0</v>
      </c>
      <c r="PKC66" s="1678">
        <f t="shared" ref="PKC66" si="21928">(PKC59-PKC61)*$C$64*$C$66</f>
        <v>0</v>
      </c>
      <c r="PKE66" s="1678">
        <f t="shared" ref="PKE66" si="21929">(PKE59-PKE61)*$C$64*$C$66</f>
        <v>0</v>
      </c>
      <c r="PKG66" s="1678">
        <f t="shared" ref="PKG66" si="21930">(PKG59-PKG61)*$C$64*$C$66</f>
        <v>0</v>
      </c>
      <c r="PKI66" s="1678">
        <f t="shared" ref="PKI66" si="21931">(PKI59-PKI61)*$C$64*$C$66</f>
        <v>0</v>
      </c>
      <c r="PKK66" s="1678">
        <f t="shared" ref="PKK66" si="21932">(PKK59-PKK61)*$C$64*$C$66</f>
        <v>0</v>
      </c>
      <c r="PKM66" s="1678">
        <f t="shared" ref="PKM66" si="21933">(PKM59-PKM61)*$C$64*$C$66</f>
        <v>0</v>
      </c>
      <c r="PKO66" s="1678">
        <f t="shared" ref="PKO66" si="21934">(PKO59-PKO61)*$C$64*$C$66</f>
        <v>0</v>
      </c>
      <c r="PKQ66" s="1678">
        <f t="shared" ref="PKQ66" si="21935">(PKQ59-PKQ61)*$C$64*$C$66</f>
        <v>0</v>
      </c>
      <c r="PKS66" s="1678">
        <f t="shared" ref="PKS66" si="21936">(PKS59-PKS61)*$C$64*$C$66</f>
        <v>0</v>
      </c>
      <c r="PKU66" s="1678">
        <f t="shared" ref="PKU66" si="21937">(PKU59-PKU61)*$C$64*$C$66</f>
        <v>0</v>
      </c>
      <c r="PKW66" s="1678">
        <f t="shared" ref="PKW66" si="21938">(PKW59-PKW61)*$C$64*$C$66</f>
        <v>0</v>
      </c>
      <c r="PKY66" s="1678">
        <f t="shared" ref="PKY66" si="21939">(PKY59-PKY61)*$C$64*$C$66</f>
        <v>0</v>
      </c>
      <c r="PLA66" s="1678">
        <f t="shared" ref="PLA66" si="21940">(PLA59-PLA61)*$C$64*$C$66</f>
        <v>0</v>
      </c>
      <c r="PLC66" s="1678">
        <f t="shared" ref="PLC66" si="21941">(PLC59-PLC61)*$C$64*$C$66</f>
        <v>0</v>
      </c>
      <c r="PLE66" s="1678">
        <f t="shared" ref="PLE66" si="21942">(PLE59-PLE61)*$C$64*$C$66</f>
        <v>0</v>
      </c>
      <c r="PLG66" s="1678">
        <f t="shared" ref="PLG66" si="21943">(PLG59-PLG61)*$C$64*$C$66</f>
        <v>0</v>
      </c>
      <c r="PLI66" s="1678">
        <f t="shared" ref="PLI66" si="21944">(PLI59-PLI61)*$C$64*$C$66</f>
        <v>0</v>
      </c>
      <c r="PLK66" s="1678">
        <f t="shared" ref="PLK66" si="21945">(PLK59-PLK61)*$C$64*$C$66</f>
        <v>0</v>
      </c>
      <c r="PLM66" s="1678">
        <f t="shared" ref="PLM66" si="21946">(PLM59-PLM61)*$C$64*$C$66</f>
        <v>0</v>
      </c>
      <c r="PLO66" s="1678">
        <f t="shared" ref="PLO66" si="21947">(PLO59-PLO61)*$C$64*$C$66</f>
        <v>0</v>
      </c>
      <c r="PLQ66" s="1678">
        <f t="shared" ref="PLQ66" si="21948">(PLQ59-PLQ61)*$C$64*$C$66</f>
        <v>0</v>
      </c>
      <c r="PLS66" s="1678">
        <f t="shared" ref="PLS66" si="21949">(PLS59-PLS61)*$C$64*$C$66</f>
        <v>0</v>
      </c>
      <c r="PLU66" s="1678">
        <f t="shared" ref="PLU66" si="21950">(PLU59-PLU61)*$C$64*$C$66</f>
        <v>0</v>
      </c>
      <c r="PLW66" s="1678">
        <f t="shared" ref="PLW66" si="21951">(PLW59-PLW61)*$C$64*$C$66</f>
        <v>0</v>
      </c>
      <c r="PLY66" s="1678">
        <f t="shared" ref="PLY66" si="21952">(PLY59-PLY61)*$C$64*$C$66</f>
        <v>0</v>
      </c>
      <c r="PMA66" s="1678">
        <f t="shared" ref="PMA66" si="21953">(PMA59-PMA61)*$C$64*$C$66</f>
        <v>0</v>
      </c>
      <c r="PMC66" s="1678">
        <f t="shared" ref="PMC66" si="21954">(PMC59-PMC61)*$C$64*$C$66</f>
        <v>0</v>
      </c>
      <c r="PME66" s="1678">
        <f t="shared" ref="PME66" si="21955">(PME59-PME61)*$C$64*$C$66</f>
        <v>0</v>
      </c>
      <c r="PMG66" s="1678">
        <f t="shared" ref="PMG66" si="21956">(PMG59-PMG61)*$C$64*$C$66</f>
        <v>0</v>
      </c>
      <c r="PMI66" s="1678">
        <f t="shared" ref="PMI66" si="21957">(PMI59-PMI61)*$C$64*$C$66</f>
        <v>0</v>
      </c>
      <c r="PMK66" s="1678">
        <f t="shared" ref="PMK66" si="21958">(PMK59-PMK61)*$C$64*$C$66</f>
        <v>0</v>
      </c>
      <c r="PMM66" s="1678">
        <f t="shared" ref="PMM66" si="21959">(PMM59-PMM61)*$C$64*$C$66</f>
        <v>0</v>
      </c>
      <c r="PMO66" s="1678">
        <f t="shared" ref="PMO66" si="21960">(PMO59-PMO61)*$C$64*$C$66</f>
        <v>0</v>
      </c>
      <c r="PMQ66" s="1678">
        <f t="shared" ref="PMQ66" si="21961">(PMQ59-PMQ61)*$C$64*$C$66</f>
        <v>0</v>
      </c>
      <c r="PMS66" s="1678">
        <f t="shared" ref="PMS66" si="21962">(PMS59-PMS61)*$C$64*$C$66</f>
        <v>0</v>
      </c>
      <c r="PMU66" s="1678">
        <f t="shared" ref="PMU66" si="21963">(PMU59-PMU61)*$C$64*$C$66</f>
        <v>0</v>
      </c>
      <c r="PMW66" s="1678">
        <f t="shared" ref="PMW66" si="21964">(PMW59-PMW61)*$C$64*$C$66</f>
        <v>0</v>
      </c>
      <c r="PMY66" s="1678">
        <f t="shared" ref="PMY66" si="21965">(PMY59-PMY61)*$C$64*$C$66</f>
        <v>0</v>
      </c>
      <c r="PNA66" s="1678">
        <f t="shared" ref="PNA66" si="21966">(PNA59-PNA61)*$C$64*$C$66</f>
        <v>0</v>
      </c>
      <c r="PNC66" s="1678">
        <f t="shared" ref="PNC66" si="21967">(PNC59-PNC61)*$C$64*$C$66</f>
        <v>0</v>
      </c>
      <c r="PNE66" s="1678">
        <f t="shared" ref="PNE66" si="21968">(PNE59-PNE61)*$C$64*$C$66</f>
        <v>0</v>
      </c>
      <c r="PNG66" s="1678">
        <f t="shared" ref="PNG66" si="21969">(PNG59-PNG61)*$C$64*$C$66</f>
        <v>0</v>
      </c>
      <c r="PNI66" s="1678">
        <f t="shared" ref="PNI66" si="21970">(PNI59-PNI61)*$C$64*$C$66</f>
        <v>0</v>
      </c>
      <c r="PNK66" s="1678">
        <f t="shared" ref="PNK66" si="21971">(PNK59-PNK61)*$C$64*$C$66</f>
        <v>0</v>
      </c>
      <c r="PNM66" s="1678">
        <f t="shared" ref="PNM66" si="21972">(PNM59-PNM61)*$C$64*$C$66</f>
        <v>0</v>
      </c>
      <c r="PNO66" s="1678">
        <f t="shared" ref="PNO66" si="21973">(PNO59-PNO61)*$C$64*$C$66</f>
        <v>0</v>
      </c>
      <c r="PNQ66" s="1678">
        <f t="shared" ref="PNQ66" si="21974">(PNQ59-PNQ61)*$C$64*$C$66</f>
        <v>0</v>
      </c>
      <c r="PNS66" s="1678">
        <f t="shared" ref="PNS66" si="21975">(PNS59-PNS61)*$C$64*$C$66</f>
        <v>0</v>
      </c>
      <c r="PNU66" s="1678">
        <f t="shared" ref="PNU66" si="21976">(PNU59-PNU61)*$C$64*$C$66</f>
        <v>0</v>
      </c>
      <c r="PNW66" s="1678">
        <f t="shared" ref="PNW66" si="21977">(PNW59-PNW61)*$C$64*$C$66</f>
        <v>0</v>
      </c>
      <c r="PNY66" s="1678">
        <f t="shared" ref="PNY66" si="21978">(PNY59-PNY61)*$C$64*$C$66</f>
        <v>0</v>
      </c>
      <c r="POA66" s="1678">
        <f t="shared" ref="POA66" si="21979">(POA59-POA61)*$C$64*$C$66</f>
        <v>0</v>
      </c>
      <c r="POC66" s="1678">
        <f t="shared" ref="POC66" si="21980">(POC59-POC61)*$C$64*$C$66</f>
        <v>0</v>
      </c>
      <c r="POE66" s="1678">
        <f t="shared" ref="POE66" si="21981">(POE59-POE61)*$C$64*$C$66</f>
        <v>0</v>
      </c>
      <c r="POG66" s="1678">
        <f t="shared" ref="POG66" si="21982">(POG59-POG61)*$C$64*$C$66</f>
        <v>0</v>
      </c>
      <c r="POI66" s="1678">
        <f t="shared" ref="POI66" si="21983">(POI59-POI61)*$C$64*$C$66</f>
        <v>0</v>
      </c>
      <c r="POK66" s="1678">
        <f t="shared" ref="POK66" si="21984">(POK59-POK61)*$C$64*$C$66</f>
        <v>0</v>
      </c>
      <c r="POM66" s="1678">
        <f t="shared" ref="POM66" si="21985">(POM59-POM61)*$C$64*$C$66</f>
        <v>0</v>
      </c>
      <c r="POO66" s="1678">
        <f t="shared" ref="POO66" si="21986">(POO59-POO61)*$C$64*$C$66</f>
        <v>0</v>
      </c>
      <c r="POQ66" s="1678">
        <f t="shared" ref="POQ66" si="21987">(POQ59-POQ61)*$C$64*$C$66</f>
        <v>0</v>
      </c>
      <c r="POS66" s="1678">
        <f t="shared" ref="POS66" si="21988">(POS59-POS61)*$C$64*$C$66</f>
        <v>0</v>
      </c>
      <c r="POU66" s="1678">
        <f t="shared" ref="POU66" si="21989">(POU59-POU61)*$C$64*$C$66</f>
        <v>0</v>
      </c>
      <c r="POW66" s="1678">
        <f t="shared" ref="POW66" si="21990">(POW59-POW61)*$C$64*$C$66</f>
        <v>0</v>
      </c>
      <c r="POY66" s="1678">
        <f t="shared" ref="POY66" si="21991">(POY59-POY61)*$C$64*$C$66</f>
        <v>0</v>
      </c>
      <c r="PPA66" s="1678">
        <f t="shared" ref="PPA66" si="21992">(PPA59-PPA61)*$C$64*$C$66</f>
        <v>0</v>
      </c>
      <c r="PPC66" s="1678">
        <f t="shared" ref="PPC66" si="21993">(PPC59-PPC61)*$C$64*$C$66</f>
        <v>0</v>
      </c>
      <c r="PPE66" s="1678">
        <f t="shared" ref="PPE66" si="21994">(PPE59-PPE61)*$C$64*$C$66</f>
        <v>0</v>
      </c>
      <c r="PPG66" s="1678">
        <f t="shared" ref="PPG66" si="21995">(PPG59-PPG61)*$C$64*$C$66</f>
        <v>0</v>
      </c>
      <c r="PPI66" s="1678">
        <f t="shared" ref="PPI66" si="21996">(PPI59-PPI61)*$C$64*$C$66</f>
        <v>0</v>
      </c>
      <c r="PPK66" s="1678">
        <f t="shared" ref="PPK66" si="21997">(PPK59-PPK61)*$C$64*$C$66</f>
        <v>0</v>
      </c>
      <c r="PPM66" s="1678">
        <f t="shared" ref="PPM66" si="21998">(PPM59-PPM61)*$C$64*$C$66</f>
        <v>0</v>
      </c>
      <c r="PPO66" s="1678">
        <f t="shared" ref="PPO66" si="21999">(PPO59-PPO61)*$C$64*$C$66</f>
        <v>0</v>
      </c>
      <c r="PPQ66" s="1678">
        <f t="shared" ref="PPQ66" si="22000">(PPQ59-PPQ61)*$C$64*$C$66</f>
        <v>0</v>
      </c>
      <c r="PPS66" s="1678">
        <f t="shared" ref="PPS66" si="22001">(PPS59-PPS61)*$C$64*$C$66</f>
        <v>0</v>
      </c>
      <c r="PPU66" s="1678">
        <f t="shared" ref="PPU66" si="22002">(PPU59-PPU61)*$C$64*$C$66</f>
        <v>0</v>
      </c>
      <c r="PPW66" s="1678">
        <f t="shared" ref="PPW66" si="22003">(PPW59-PPW61)*$C$64*$C$66</f>
        <v>0</v>
      </c>
      <c r="PPY66" s="1678">
        <f t="shared" ref="PPY66" si="22004">(PPY59-PPY61)*$C$64*$C$66</f>
        <v>0</v>
      </c>
      <c r="PQA66" s="1678">
        <f t="shared" ref="PQA66" si="22005">(PQA59-PQA61)*$C$64*$C$66</f>
        <v>0</v>
      </c>
      <c r="PQC66" s="1678">
        <f t="shared" ref="PQC66" si="22006">(PQC59-PQC61)*$C$64*$C$66</f>
        <v>0</v>
      </c>
      <c r="PQE66" s="1678">
        <f t="shared" ref="PQE66" si="22007">(PQE59-PQE61)*$C$64*$C$66</f>
        <v>0</v>
      </c>
      <c r="PQG66" s="1678">
        <f t="shared" ref="PQG66" si="22008">(PQG59-PQG61)*$C$64*$C$66</f>
        <v>0</v>
      </c>
      <c r="PQI66" s="1678">
        <f t="shared" ref="PQI66" si="22009">(PQI59-PQI61)*$C$64*$C$66</f>
        <v>0</v>
      </c>
      <c r="PQK66" s="1678">
        <f t="shared" ref="PQK66" si="22010">(PQK59-PQK61)*$C$64*$C$66</f>
        <v>0</v>
      </c>
      <c r="PQM66" s="1678">
        <f t="shared" ref="PQM66" si="22011">(PQM59-PQM61)*$C$64*$C$66</f>
        <v>0</v>
      </c>
      <c r="PQO66" s="1678">
        <f t="shared" ref="PQO66" si="22012">(PQO59-PQO61)*$C$64*$C$66</f>
        <v>0</v>
      </c>
      <c r="PQQ66" s="1678">
        <f t="shared" ref="PQQ66" si="22013">(PQQ59-PQQ61)*$C$64*$C$66</f>
        <v>0</v>
      </c>
      <c r="PQS66" s="1678">
        <f t="shared" ref="PQS66" si="22014">(PQS59-PQS61)*$C$64*$C$66</f>
        <v>0</v>
      </c>
      <c r="PQU66" s="1678">
        <f t="shared" ref="PQU66" si="22015">(PQU59-PQU61)*$C$64*$C$66</f>
        <v>0</v>
      </c>
      <c r="PQW66" s="1678">
        <f t="shared" ref="PQW66" si="22016">(PQW59-PQW61)*$C$64*$C$66</f>
        <v>0</v>
      </c>
      <c r="PQY66" s="1678">
        <f t="shared" ref="PQY66" si="22017">(PQY59-PQY61)*$C$64*$C$66</f>
        <v>0</v>
      </c>
      <c r="PRA66" s="1678">
        <f t="shared" ref="PRA66" si="22018">(PRA59-PRA61)*$C$64*$C$66</f>
        <v>0</v>
      </c>
      <c r="PRC66" s="1678">
        <f t="shared" ref="PRC66" si="22019">(PRC59-PRC61)*$C$64*$C$66</f>
        <v>0</v>
      </c>
      <c r="PRE66" s="1678">
        <f t="shared" ref="PRE66" si="22020">(PRE59-PRE61)*$C$64*$C$66</f>
        <v>0</v>
      </c>
      <c r="PRG66" s="1678">
        <f t="shared" ref="PRG66" si="22021">(PRG59-PRG61)*$C$64*$C$66</f>
        <v>0</v>
      </c>
      <c r="PRI66" s="1678">
        <f t="shared" ref="PRI66" si="22022">(PRI59-PRI61)*$C$64*$C$66</f>
        <v>0</v>
      </c>
      <c r="PRK66" s="1678">
        <f t="shared" ref="PRK66" si="22023">(PRK59-PRK61)*$C$64*$C$66</f>
        <v>0</v>
      </c>
      <c r="PRM66" s="1678">
        <f t="shared" ref="PRM66" si="22024">(PRM59-PRM61)*$C$64*$C$66</f>
        <v>0</v>
      </c>
      <c r="PRO66" s="1678">
        <f t="shared" ref="PRO66" si="22025">(PRO59-PRO61)*$C$64*$C$66</f>
        <v>0</v>
      </c>
      <c r="PRQ66" s="1678">
        <f t="shared" ref="PRQ66" si="22026">(PRQ59-PRQ61)*$C$64*$C$66</f>
        <v>0</v>
      </c>
      <c r="PRS66" s="1678">
        <f t="shared" ref="PRS66" si="22027">(PRS59-PRS61)*$C$64*$C$66</f>
        <v>0</v>
      </c>
      <c r="PRU66" s="1678">
        <f t="shared" ref="PRU66" si="22028">(PRU59-PRU61)*$C$64*$C$66</f>
        <v>0</v>
      </c>
      <c r="PRW66" s="1678">
        <f t="shared" ref="PRW66" si="22029">(PRW59-PRW61)*$C$64*$C$66</f>
        <v>0</v>
      </c>
      <c r="PRY66" s="1678">
        <f t="shared" ref="PRY66" si="22030">(PRY59-PRY61)*$C$64*$C$66</f>
        <v>0</v>
      </c>
      <c r="PSA66" s="1678">
        <f t="shared" ref="PSA66" si="22031">(PSA59-PSA61)*$C$64*$C$66</f>
        <v>0</v>
      </c>
      <c r="PSC66" s="1678">
        <f t="shared" ref="PSC66" si="22032">(PSC59-PSC61)*$C$64*$C$66</f>
        <v>0</v>
      </c>
      <c r="PSE66" s="1678">
        <f t="shared" ref="PSE66" si="22033">(PSE59-PSE61)*$C$64*$C$66</f>
        <v>0</v>
      </c>
      <c r="PSG66" s="1678">
        <f t="shared" ref="PSG66" si="22034">(PSG59-PSG61)*$C$64*$C$66</f>
        <v>0</v>
      </c>
      <c r="PSI66" s="1678">
        <f t="shared" ref="PSI66" si="22035">(PSI59-PSI61)*$C$64*$C$66</f>
        <v>0</v>
      </c>
      <c r="PSK66" s="1678">
        <f t="shared" ref="PSK66" si="22036">(PSK59-PSK61)*$C$64*$C$66</f>
        <v>0</v>
      </c>
      <c r="PSM66" s="1678">
        <f t="shared" ref="PSM66" si="22037">(PSM59-PSM61)*$C$64*$C$66</f>
        <v>0</v>
      </c>
      <c r="PSO66" s="1678">
        <f t="shared" ref="PSO66" si="22038">(PSO59-PSO61)*$C$64*$C$66</f>
        <v>0</v>
      </c>
      <c r="PSQ66" s="1678">
        <f t="shared" ref="PSQ66" si="22039">(PSQ59-PSQ61)*$C$64*$C$66</f>
        <v>0</v>
      </c>
      <c r="PSS66" s="1678">
        <f t="shared" ref="PSS66" si="22040">(PSS59-PSS61)*$C$64*$C$66</f>
        <v>0</v>
      </c>
      <c r="PSU66" s="1678">
        <f t="shared" ref="PSU66" si="22041">(PSU59-PSU61)*$C$64*$C$66</f>
        <v>0</v>
      </c>
      <c r="PSW66" s="1678">
        <f t="shared" ref="PSW66" si="22042">(PSW59-PSW61)*$C$64*$C$66</f>
        <v>0</v>
      </c>
      <c r="PSY66" s="1678">
        <f t="shared" ref="PSY66" si="22043">(PSY59-PSY61)*$C$64*$C$66</f>
        <v>0</v>
      </c>
      <c r="PTA66" s="1678">
        <f t="shared" ref="PTA66" si="22044">(PTA59-PTA61)*$C$64*$C$66</f>
        <v>0</v>
      </c>
      <c r="PTC66" s="1678">
        <f t="shared" ref="PTC66" si="22045">(PTC59-PTC61)*$C$64*$C$66</f>
        <v>0</v>
      </c>
      <c r="PTE66" s="1678">
        <f t="shared" ref="PTE66" si="22046">(PTE59-PTE61)*$C$64*$C$66</f>
        <v>0</v>
      </c>
      <c r="PTG66" s="1678">
        <f t="shared" ref="PTG66" si="22047">(PTG59-PTG61)*$C$64*$C$66</f>
        <v>0</v>
      </c>
      <c r="PTI66" s="1678">
        <f t="shared" ref="PTI66" si="22048">(PTI59-PTI61)*$C$64*$C$66</f>
        <v>0</v>
      </c>
      <c r="PTK66" s="1678">
        <f t="shared" ref="PTK66" si="22049">(PTK59-PTK61)*$C$64*$C$66</f>
        <v>0</v>
      </c>
      <c r="PTM66" s="1678">
        <f t="shared" ref="PTM66" si="22050">(PTM59-PTM61)*$C$64*$C$66</f>
        <v>0</v>
      </c>
      <c r="PTO66" s="1678">
        <f t="shared" ref="PTO66" si="22051">(PTO59-PTO61)*$C$64*$C$66</f>
        <v>0</v>
      </c>
      <c r="PTQ66" s="1678">
        <f t="shared" ref="PTQ66" si="22052">(PTQ59-PTQ61)*$C$64*$C$66</f>
        <v>0</v>
      </c>
      <c r="PTS66" s="1678">
        <f t="shared" ref="PTS66" si="22053">(PTS59-PTS61)*$C$64*$C$66</f>
        <v>0</v>
      </c>
      <c r="PTU66" s="1678">
        <f t="shared" ref="PTU66" si="22054">(PTU59-PTU61)*$C$64*$C$66</f>
        <v>0</v>
      </c>
      <c r="PTW66" s="1678">
        <f t="shared" ref="PTW66" si="22055">(PTW59-PTW61)*$C$64*$C$66</f>
        <v>0</v>
      </c>
      <c r="PTY66" s="1678">
        <f t="shared" ref="PTY66" si="22056">(PTY59-PTY61)*$C$64*$C$66</f>
        <v>0</v>
      </c>
      <c r="PUA66" s="1678">
        <f t="shared" ref="PUA66" si="22057">(PUA59-PUA61)*$C$64*$C$66</f>
        <v>0</v>
      </c>
      <c r="PUC66" s="1678">
        <f t="shared" ref="PUC66" si="22058">(PUC59-PUC61)*$C$64*$C$66</f>
        <v>0</v>
      </c>
      <c r="PUE66" s="1678">
        <f t="shared" ref="PUE66" si="22059">(PUE59-PUE61)*$C$64*$C$66</f>
        <v>0</v>
      </c>
      <c r="PUG66" s="1678">
        <f t="shared" ref="PUG66" si="22060">(PUG59-PUG61)*$C$64*$C$66</f>
        <v>0</v>
      </c>
      <c r="PUI66" s="1678">
        <f t="shared" ref="PUI66" si="22061">(PUI59-PUI61)*$C$64*$C$66</f>
        <v>0</v>
      </c>
      <c r="PUK66" s="1678">
        <f t="shared" ref="PUK66" si="22062">(PUK59-PUK61)*$C$64*$C$66</f>
        <v>0</v>
      </c>
      <c r="PUM66" s="1678">
        <f t="shared" ref="PUM66" si="22063">(PUM59-PUM61)*$C$64*$C$66</f>
        <v>0</v>
      </c>
      <c r="PUO66" s="1678">
        <f t="shared" ref="PUO66" si="22064">(PUO59-PUO61)*$C$64*$C$66</f>
        <v>0</v>
      </c>
      <c r="PUQ66" s="1678">
        <f t="shared" ref="PUQ66" si="22065">(PUQ59-PUQ61)*$C$64*$C$66</f>
        <v>0</v>
      </c>
      <c r="PUS66" s="1678">
        <f t="shared" ref="PUS66" si="22066">(PUS59-PUS61)*$C$64*$C$66</f>
        <v>0</v>
      </c>
      <c r="PUU66" s="1678">
        <f t="shared" ref="PUU66" si="22067">(PUU59-PUU61)*$C$64*$C$66</f>
        <v>0</v>
      </c>
      <c r="PUW66" s="1678">
        <f t="shared" ref="PUW66" si="22068">(PUW59-PUW61)*$C$64*$C$66</f>
        <v>0</v>
      </c>
      <c r="PUY66" s="1678">
        <f t="shared" ref="PUY66" si="22069">(PUY59-PUY61)*$C$64*$C$66</f>
        <v>0</v>
      </c>
      <c r="PVA66" s="1678">
        <f t="shared" ref="PVA66" si="22070">(PVA59-PVA61)*$C$64*$C$66</f>
        <v>0</v>
      </c>
      <c r="PVC66" s="1678">
        <f t="shared" ref="PVC66" si="22071">(PVC59-PVC61)*$C$64*$C$66</f>
        <v>0</v>
      </c>
      <c r="PVE66" s="1678">
        <f t="shared" ref="PVE66" si="22072">(PVE59-PVE61)*$C$64*$C$66</f>
        <v>0</v>
      </c>
      <c r="PVG66" s="1678">
        <f t="shared" ref="PVG66" si="22073">(PVG59-PVG61)*$C$64*$C$66</f>
        <v>0</v>
      </c>
      <c r="PVI66" s="1678">
        <f t="shared" ref="PVI66" si="22074">(PVI59-PVI61)*$C$64*$C$66</f>
        <v>0</v>
      </c>
      <c r="PVK66" s="1678">
        <f t="shared" ref="PVK66" si="22075">(PVK59-PVK61)*$C$64*$C$66</f>
        <v>0</v>
      </c>
      <c r="PVM66" s="1678">
        <f t="shared" ref="PVM66" si="22076">(PVM59-PVM61)*$C$64*$C$66</f>
        <v>0</v>
      </c>
      <c r="PVO66" s="1678">
        <f t="shared" ref="PVO66" si="22077">(PVO59-PVO61)*$C$64*$C$66</f>
        <v>0</v>
      </c>
      <c r="PVQ66" s="1678">
        <f t="shared" ref="PVQ66" si="22078">(PVQ59-PVQ61)*$C$64*$C$66</f>
        <v>0</v>
      </c>
      <c r="PVS66" s="1678">
        <f t="shared" ref="PVS66" si="22079">(PVS59-PVS61)*$C$64*$C$66</f>
        <v>0</v>
      </c>
      <c r="PVU66" s="1678">
        <f t="shared" ref="PVU66" si="22080">(PVU59-PVU61)*$C$64*$C$66</f>
        <v>0</v>
      </c>
      <c r="PVW66" s="1678">
        <f t="shared" ref="PVW66" si="22081">(PVW59-PVW61)*$C$64*$C$66</f>
        <v>0</v>
      </c>
      <c r="PVY66" s="1678">
        <f t="shared" ref="PVY66" si="22082">(PVY59-PVY61)*$C$64*$C$66</f>
        <v>0</v>
      </c>
      <c r="PWA66" s="1678">
        <f t="shared" ref="PWA66" si="22083">(PWA59-PWA61)*$C$64*$C$66</f>
        <v>0</v>
      </c>
      <c r="PWC66" s="1678">
        <f t="shared" ref="PWC66" si="22084">(PWC59-PWC61)*$C$64*$C$66</f>
        <v>0</v>
      </c>
      <c r="PWE66" s="1678">
        <f t="shared" ref="PWE66" si="22085">(PWE59-PWE61)*$C$64*$C$66</f>
        <v>0</v>
      </c>
      <c r="PWG66" s="1678">
        <f t="shared" ref="PWG66" si="22086">(PWG59-PWG61)*$C$64*$C$66</f>
        <v>0</v>
      </c>
      <c r="PWI66" s="1678">
        <f t="shared" ref="PWI66" si="22087">(PWI59-PWI61)*$C$64*$C$66</f>
        <v>0</v>
      </c>
      <c r="PWK66" s="1678">
        <f t="shared" ref="PWK66" si="22088">(PWK59-PWK61)*$C$64*$C$66</f>
        <v>0</v>
      </c>
      <c r="PWM66" s="1678">
        <f t="shared" ref="PWM66" si="22089">(PWM59-PWM61)*$C$64*$C$66</f>
        <v>0</v>
      </c>
      <c r="PWO66" s="1678">
        <f t="shared" ref="PWO66" si="22090">(PWO59-PWO61)*$C$64*$C$66</f>
        <v>0</v>
      </c>
      <c r="PWQ66" s="1678">
        <f t="shared" ref="PWQ66" si="22091">(PWQ59-PWQ61)*$C$64*$C$66</f>
        <v>0</v>
      </c>
      <c r="PWS66" s="1678">
        <f t="shared" ref="PWS66" si="22092">(PWS59-PWS61)*$C$64*$C$66</f>
        <v>0</v>
      </c>
      <c r="PWU66" s="1678">
        <f t="shared" ref="PWU66" si="22093">(PWU59-PWU61)*$C$64*$C$66</f>
        <v>0</v>
      </c>
      <c r="PWW66" s="1678">
        <f t="shared" ref="PWW66" si="22094">(PWW59-PWW61)*$C$64*$C$66</f>
        <v>0</v>
      </c>
      <c r="PWY66" s="1678">
        <f t="shared" ref="PWY66" si="22095">(PWY59-PWY61)*$C$64*$C$66</f>
        <v>0</v>
      </c>
      <c r="PXA66" s="1678">
        <f t="shared" ref="PXA66" si="22096">(PXA59-PXA61)*$C$64*$C$66</f>
        <v>0</v>
      </c>
      <c r="PXC66" s="1678">
        <f t="shared" ref="PXC66" si="22097">(PXC59-PXC61)*$C$64*$C$66</f>
        <v>0</v>
      </c>
      <c r="PXE66" s="1678">
        <f t="shared" ref="PXE66" si="22098">(PXE59-PXE61)*$C$64*$C$66</f>
        <v>0</v>
      </c>
      <c r="PXG66" s="1678">
        <f t="shared" ref="PXG66" si="22099">(PXG59-PXG61)*$C$64*$C$66</f>
        <v>0</v>
      </c>
      <c r="PXI66" s="1678">
        <f t="shared" ref="PXI66" si="22100">(PXI59-PXI61)*$C$64*$C$66</f>
        <v>0</v>
      </c>
      <c r="PXK66" s="1678">
        <f t="shared" ref="PXK66" si="22101">(PXK59-PXK61)*$C$64*$C$66</f>
        <v>0</v>
      </c>
      <c r="PXM66" s="1678">
        <f t="shared" ref="PXM66" si="22102">(PXM59-PXM61)*$C$64*$C$66</f>
        <v>0</v>
      </c>
      <c r="PXO66" s="1678">
        <f t="shared" ref="PXO66" si="22103">(PXO59-PXO61)*$C$64*$C$66</f>
        <v>0</v>
      </c>
      <c r="PXQ66" s="1678">
        <f t="shared" ref="PXQ66" si="22104">(PXQ59-PXQ61)*$C$64*$C$66</f>
        <v>0</v>
      </c>
      <c r="PXS66" s="1678">
        <f t="shared" ref="PXS66" si="22105">(PXS59-PXS61)*$C$64*$C$66</f>
        <v>0</v>
      </c>
      <c r="PXU66" s="1678">
        <f t="shared" ref="PXU66" si="22106">(PXU59-PXU61)*$C$64*$C$66</f>
        <v>0</v>
      </c>
      <c r="PXW66" s="1678">
        <f t="shared" ref="PXW66" si="22107">(PXW59-PXW61)*$C$64*$C$66</f>
        <v>0</v>
      </c>
      <c r="PXY66" s="1678">
        <f t="shared" ref="PXY66" si="22108">(PXY59-PXY61)*$C$64*$C$66</f>
        <v>0</v>
      </c>
      <c r="PYA66" s="1678">
        <f t="shared" ref="PYA66" si="22109">(PYA59-PYA61)*$C$64*$C$66</f>
        <v>0</v>
      </c>
      <c r="PYC66" s="1678">
        <f t="shared" ref="PYC66" si="22110">(PYC59-PYC61)*$C$64*$C$66</f>
        <v>0</v>
      </c>
      <c r="PYE66" s="1678">
        <f t="shared" ref="PYE66" si="22111">(PYE59-PYE61)*$C$64*$C$66</f>
        <v>0</v>
      </c>
      <c r="PYG66" s="1678">
        <f t="shared" ref="PYG66" si="22112">(PYG59-PYG61)*$C$64*$C$66</f>
        <v>0</v>
      </c>
      <c r="PYI66" s="1678">
        <f t="shared" ref="PYI66" si="22113">(PYI59-PYI61)*$C$64*$C$66</f>
        <v>0</v>
      </c>
      <c r="PYK66" s="1678">
        <f t="shared" ref="PYK66" si="22114">(PYK59-PYK61)*$C$64*$C$66</f>
        <v>0</v>
      </c>
      <c r="PYM66" s="1678">
        <f t="shared" ref="PYM66" si="22115">(PYM59-PYM61)*$C$64*$C$66</f>
        <v>0</v>
      </c>
      <c r="PYO66" s="1678">
        <f t="shared" ref="PYO66" si="22116">(PYO59-PYO61)*$C$64*$C$66</f>
        <v>0</v>
      </c>
      <c r="PYQ66" s="1678">
        <f t="shared" ref="PYQ66" si="22117">(PYQ59-PYQ61)*$C$64*$C$66</f>
        <v>0</v>
      </c>
      <c r="PYS66" s="1678">
        <f t="shared" ref="PYS66" si="22118">(PYS59-PYS61)*$C$64*$C$66</f>
        <v>0</v>
      </c>
      <c r="PYU66" s="1678">
        <f t="shared" ref="PYU66" si="22119">(PYU59-PYU61)*$C$64*$C$66</f>
        <v>0</v>
      </c>
      <c r="PYW66" s="1678">
        <f t="shared" ref="PYW66" si="22120">(PYW59-PYW61)*$C$64*$C$66</f>
        <v>0</v>
      </c>
      <c r="PYY66" s="1678">
        <f t="shared" ref="PYY66" si="22121">(PYY59-PYY61)*$C$64*$C$66</f>
        <v>0</v>
      </c>
      <c r="PZA66" s="1678">
        <f t="shared" ref="PZA66" si="22122">(PZA59-PZA61)*$C$64*$C$66</f>
        <v>0</v>
      </c>
      <c r="PZC66" s="1678">
        <f t="shared" ref="PZC66" si="22123">(PZC59-PZC61)*$C$64*$C$66</f>
        <v>0</v>
      </c>
      <c r="PZE66" s="1678">
        <f t="shared" ref="PZE66" si="22124">(PZE59-PZE61)*$C$64*$C$66</f>
        <v>0</v>
      </c>
      <c r="PZG66" s="1678">
        <f t="shared" ref="PZG66" si="22125">(PZG59-PZG61)*$C$64*$C$66</f>
        <v>0</v>
      </c>
      <c r="PZI66" s="1678">
        <f t="shared" ref="PZI66" si="22126">(PZI59-PZI61)*$C$64*$C$66</f>
        <v>0</v>
      </c>
      <c r="PZK66" s="1678">
        <f t="shared" ref="PZK66" si="22127">(PZK59-PZK61)*$C$64*$C$66</f>
        <v>0</v>
      </c>
      <c r="PZM66" s="1678">
        <f t="shared" ref="PZM66" si="22128">(PZM59-PZM61)*$C$64*$C$66</f>
        <v>0</v>
      </c>
      <c r="PZO66" s="1678">
        <f t="shared" ref="PZO66" si="22129">(PZO59-PZO61)*$C$64*$C$66</f>
        <v>0</v>
      </c>
      <c r="PZQ66" s="1678">
        <f t="shared" ref="PZQ66" si="22130">(PZQ59-PZQ61)*$C$64*$C$66</f>
        <v>0</v>
      </c>
      <c r="PZS66" s="1678">
        <f t="shared" ref="PZS66" si="22131">(PZS59-PZS61)*$C$64*$C$66</f>
        <v>0</v>
      </c>
      <c r="PZU66" s="1678">
        <f t="shared" ref="PZU66" si="22132">(PZU59-PZU61)*$C$64*$C$66</f>
        <v>0</v>
      </c>
      <c r="PZW66" s="1678">
        <f t="shared" ref="PZW66" si="22133">(PZW59-PZW61)*$C$64*$C$66</f>
        <v>0</v>
      </c>
      <c r="PZY66" s="1678">
        <f t="shared" ref="PZY66" si="22134">(PZY59-PZY61)*$C$64*$C$66</f>
        <v>0</v>
      </c>
      <c r="QAA66" s="1678">
        <f t="shared" ref="QAA66" si="22135">(QAA59-QAA61)*$C$64*$C$66</f>
        <v>0</v>
      </c>
      <c r="QAC66" s="1678">
        <f t="shared" ref="QAC66" si="22136">(QAC59-QAC61)*$C$64*$C$66</f>
        <v>0</v>
      </c>
      <c r="QAE66" s="1678">
        <f t="shared" ref="QAE66" si="22137">(QAE59-QAE61)*$C$64*$C$66</f>
        <v>0</v>
      </c>
      <c r="QAG66" s="1678">
        <f t="shared" ref="QAG66" si="22138">(QAG59-QAG61)*$C$64*$C$66</f>
        <v>0</v>
      </c>
      <c r="QAI66" s="1678">
        <f t="shared" ref="QAI66" si="22139">(QAI59-QAI61)*$C$64*$C$66</f>
        <v>0</v>
      </c>
      <c r="QAK66" s="1678">
        <f t="shared" ref="QAK66" si="22140">(QAK59-QAK61)*$C$64*$C$66</f>
        <v>0</v>
      </c>
      <c r="QAM66" s="1678">
        <f t="shared" ref="QAM66" si="22141">(QAM59-QAM61)*$C$64*$C$66</f>
        <v>0</v>
      </c>
      <c r="QAO66" s="1678">
        <f t="shared" ref="QAO66" si="22142">(QAO59-QAO61)*$C$64*$C$66</f>
        <v>0</v>
      </c>
      <c r="QAQ66" s="1678">
        <f t="shared" ref="QAQ66" si="22143">(QAQ59-QAQ61)*$C$64*$C$66</f>
        <v>0</v>
      </c>
      <c r="QAS66" s="1678">
        <f t="shared" ref="QAS66" si="22144">(QAS59-QAS61)*$C$64*$C$66</f>
        <v>0</v>
      </c>
      <c r="QAU66" s="1678">
        <f t="shared" ref="QAU66" si="22145">(QAU59-QAU61)*$C$64*$C$66</f>
        <v>0</v>
      </c>
      <c r="QAW66" s="1678">
        <f t="shared" ref="QAW66" si="22146">(QAW59-QAW61)*$C$64*$C$66</f>
        <v>0</v>
      </c>
      <c r="QAY66" s="1678">
        <f t="shared" ref="QAY66" si="22147">(QAY59-QAY61)*$C$64*$C$66</f>
        <v>0</v>
      </c>
      <c r="QBA66" s="1678">
        <f t="shared" ref="QBA66" si="22148">(QBA59-QBA61)*$C$64*$C$66</f>
        <v>0</v>
      </c>
      <c r="QBC66" s="1678">
        <f t="shared" ref="QBC66" si="22149">(QBC59-QBC61)*$C$64*$C$66</f>
        <v>0</v>
      </c>
      <c r="QBE66" s="1678">
        <f t="shared" ref="QBE66" si="22150">(QBE59-QBE61)*$C$64*$C$66</f>
        <v>0</v>
      </c>
      <c r="QBG66" s="1678">
        <f t="shared" ref="QBG66" si="22151">(QBG59-QBG61)*$C$64*$C$66</f>
        <v>0</v>
      </c>
      <c r="QBI66" s="1678">
        <f t="shared" ref="QBI66" si="22152">(QBI59-QBI61)*$C$64*$C$66</f>
        <v>0</v>
      </c>
      <c r="QBK66" s="1678">
        <f t="shared" ref="QBK66" si="22153">(QBK59-QBK61)*$C$64*$C$66</f>
        <v>0</v>
      </c>
      <c r="QBM66" s="1678">
        <f t="shared" ref="QBM66" si="22154">(QBM59-QBM61)*$C$64*$C$66</f>
        <v>0</v>
      </c>
      <c r="QBO66" s="1678">
        <f t="shared" ref="QBO66" si="22155">(QBO59-QBO61)*$C$64*$C$66</f>
        <v>0</v>
      </c>
      <c r="QBQ66" s="1678">
        <f t="shared" ref="QBQ66" si="22156">(QBQ59-QBQ61)*$C$64*$C$66</f>
        <v>0</v>
      </c>
      <c r="QBS66" s="1678">
        <f t="shared" ref="QBS66" si="22157">(QBS59-QBS61)*$C$64*$C$66</f>
        <v>0</v>
      </c>
      <c r="QBU66" s="1678">
        <f t="shared" ref="QBU66" si="22158">(QBU59-QBU61)*$C$64*$C$66</f>
        <v>0</v>
      </c>
      <c r="QBW66" s="1678">
        <f t="shared" ref="QBW66" si="22159">(QBW59-QBW61)*$C$64*$C$66</f>
        <v>0</v>
      </c>
      <c r="QBY66" s="1678">
        <f t="shared" ref="QBY66" si="22160">(QBY59-QBY61)*$C$64*$C$66</f>
        <v>0</v>
      </c>
      <c r="QCA66" s="1678">
        <f t="shared" ref="QCA66" si="22161">(QCA59-QCA61)*$C$64*$C$66</f>
        <v>0</v>
      </c>
      <c r="QCC66" s="1678">
        <f t="shared" ref="QCC66" si="22162">(QCC59-QCC61)*$C$64*$C$66</f>
        <v>0</v>
      </c>
      <c r="QCE66" s="1678">
        <f t="shared" ref="QCE66" si="22163">(QCE59-QCE61)*$C$64*$C$66</f>
        <v>0</v>
      </c>
      <c r="QCG66" s="1678">
        <f t="shared" ref="QCG66" si="22164">(QCG59-QCG61)*$C$64*$C$66</f>
        <v>0</v>
      </c>
      <c r="QCI66" s="1678">
        <f t="shared" ref="QCI66" si="22165">(QCI59-QCI61)*$C$64*$C$66</f>
        <v>0</v>
      </c>
      <c r="QCK66" s="1678">
        <f t="shared" ref="QCK66" si="22166">(QCK59-QCK61)*$C$64*$C$66</f>
        <v>0</v>
      </c>
      <c r="QCM66" s="1678">
        <f t="shared" ref="QCM66" si="22167">(QCM59-QCM61)*$C$64*$C$66</f>
        <v>0</v>
      </c>
      <c r="QCO66" s="1678">
        <f t="shared" ref="QCO66" si="22168">(QCO59-QCO61)*$C$64*$C$66</f>
        <v>0</v>
      </c>
      <c r="QCQ66" s="1678">
        <f t="shared" ref="QCQ66" si="22169">(QCQ59-QCQ61)*$C$64*$C$66</f>
        <v>0</v>
      </c>
      <c r="QCS66" s="1678">
        <f t="shared" ref="QCS66" si="22170">(QCS59-QCS61)*$C$64*$C$66</f>
        <v>0</v>
      </c>
      <c r="QCU66" s="1678">
        <f t="shared" ref="QCU66" si="22171">(QCU59-QCU61)*$C$64*$C$66</f>
        <v>0</v>
      </c>
      <c r="QCW66" s="1678">
        <f t="shared" ref="QCW66" si="22172">(QCW59-QCW61)*$C$64*$C$66</f>
        <v>0</v>
      </c>
      <c r="QCY66" s="1678">
        <f t="shared" ref="QCY66" si="22173">(QCY59-QCY61)*$C$64*$C$66</f>
        <v>0</v>
      </c>
      <c r="QDA66" s="1678">
        <f t="shared" ref="QDA66" si="22174">(QDA59-QDA61)*$C$64*$C$66</f>
        <v>0</v>
      </c>
      <c r="QDC66" s="1678">
        <f t="shared" ref="QDC66" si="22175">(QDC59-QDC61)*$C$64*$C$66</f>
        <v>0</v>
      </c>
      <c r="QDE66" s="1678">
        <f t="shared" ref="QDE66" si="22176">(QDE59-QDE61)*$C$64*$C$66</f>
        <v>0</v>
      </c>
      <c r="QDG66" s="1678">
        <f t="shared" ref="QDG66" si="22177">(QDG59-QDG61)*$C$64*$C$66</f>
        <v>0</v>
      </c>
      <c r="QDI66" s="1678">
        <f t="shared" ref="QDI66" si="22178">(QDI59-QDI61)*$C$64*$C$66</f>
        <v>0</v>
      </c>
      <c r="QDK66" s="1678">
        <f t="shared" ref="QDK66" si="22179">(QDK59-QDK61)*$C$64*$C$66</f>
        <v>0</v>
      </c>
      <c r="QDM66" s="1678">
        <f t="shared" ref="QDM66" si="22180">(QDM59-QDM61)*$C$64*$C$66</f>
        <v>0</v>
      </c>
      <c r="QDO66" s="1678">
        <f t="shared" ref="QDO66" si="22181">(QDO59-QDO61)*$C$64*$C$66</f>
        <v>0</v>
      </c>
      <c r="QDQ66" s="1678">
        <f t="shared" ref="QDQ66" si="22182">(QDQ59-QDQ61)*$C$64*$C$66</f>
        <v>0</v>
      </c>
      <c r="QDS66" s="1678">
        <f t="shared" ref="QDS66" si="22183">(QDS59-QDS61)*$C$64*$C$66</f>
        <v>0</v>
      </c>
      <c r="QDU66" s="1678">
        <f t="shared" ref="QDU66" si="22184">(QDU59-QDU61)*$C$64*$C$66</f>
        <v>0</v>
      </c>
      <c r="QDW66" s="1678">
        <f t="shared" ref="QDW66" si="22185">(QDW59-QDW61)*$C$64*$C$66</f>
        <v>0</v>
      </c>
      <c r="QDY66" s="1678">
        <f t="shared" ref="QDY66" si="22186">(QDY59-QDY61)*$C$64*$C$66</f>
        <v>0</v>
      </c>
      <c r="QEA66" s="1678">
        <f t="shared" ref="QEA66" si="22187">(QEA59-QEA61)*$C$64*$C$66</f>
        <v>0</v>
      </c>
      <c r="QEC66" s="1678">
        <f t="shared" ref="QEC66" si="22188">(QEC59-QEC61)*$C$64*$C$66</f>
        <v>0</v>
      </c>
      <c r="QEE66" s="1678">
        <f t="shared" ref="QEE66" si="22189">(QEE59-QEE61)*$C$64*$C$66</f>
        <v>0</v>
      </c>
      <c r="QEG66" s="1678">
        <f t="shared" ref="QEG66" si="22190">(QEG59-QEG61)*$C$64*$C$66</f>
        <v>0</v>
      </c>
      <c r="QEI66" s="1678">
        <f t="shared" ref="QEI66" si="22191">(QEI59-QEI61)*$C$64*$C$66</f>
        <v>0</v>
      </c>
      <c r="QEK66" s="1678">
        <f t="shared" ref="QEK66" si="22192">(QEK59-QEK61)*$C$64*$C$66</f>
        <v>0</v>
      </c>
      <c r="QEM66" s="1678">
        <f t="shared" ref="QEM66" si="22193">(QEM59-QEM61)*$C$64*$C$66</f>
        <v>0</v>
      </c>
      <c r="QEO66" s="1678">
        <f t="shared" ref="QEO66" si="22194">(QEO59-QEO61)*$C$64*$C$66</f>
        <v>0</v>
      </c>
      <c r="QEQ66" s="1678">
        <f t="shared" ref="QEQ66" si="22195">(QEQ59-QEQ61)*$C$64*$C$66</f>
        <v>0</v>
      </c>
      <c r="QES66" s="1678">
        <f t="shared" ref="QES66" si="22196">(QES59-QES61)*$C$64*$C$66</f>
        <v>0</v>
      </c>
      <c r="QEU66" s="1678">
        <f t="shared" ref="QEU66" si="22197">(QEU59-QEU61)*$C$64*$C$66</f>
        <v>0</v>
      </c>
      <c r="QEW66" s="1678">
        <f t="shared" ref="QEW66" si="22198">(QEW59-QEW61)*$C$64*$C$66</f>
        <v>0</v>
      </c>
      <c r="QEY66" s="1678">
        <f t="shared" ref="QEY66" si="22199">(QEY59-QEY61)*$C$64*$C$66</f>
        <v>0</v>
      </c>
      <c r="QFA66" s="1678">
        <f t="shared" ref="QFA66" si="22200">(QFA59-QFA61)*$C$64*$C$66</f>
        <v>0</v>
      </c>
      <c r="QFC66" s="1678">
        <f t="shared" ref="QFC66" si="22201">(QFC59-QFC61)*$C$64*$C$66</f>
        <v>0</v>
      </c>
      <c r="QFE66" s="1678">
        <f t="shared" ref="QFE66" si="22202">(QFE59-QFE61)*$C$64*$C$66</f>
        <v>0</v>
      </c>
      <c r="QFG66" s="1678">
        <f t="shared" ref="QFG66" si="22203">(QFG59-QFG61)*$C$64*$C$66</f>
        <v>0</v>
      </c>
      <c r="QFI66" s="1678">
        <f t="shared" ref="QFI66" si="22204">(QFI59-QFI61)*$C$64*$C$66</f>
        <v>0</v>
      </c>
      <c r="QFK66" s="1678">
        <f t="shared" ref="QFK66" si="22205">(QFK59-QFK61)*$C$64*$C$66</f>
        <v>0</v>
      </c>
      <c r="QFM66" s="1678">
        <f t="shared" ref="QFM66" si="22206">(QFM59-QFM61)*$C$64*$C$66</f>
        <v>0</v>
      </c>
      <c r="QFO66" s="1678">
        <f t="shared" ref="QFO66" si="22207">(QFO59-QFO61)*$C$64*$C$66</f>
        <v>0</v>
      </c>
      <c r="QFQ66" s="1678">
        <f t="shared" ref="QFQ66" si="22208">(QFQ59-QFQ61)*$C$64*$C$66</f>
        <v>0</v>
      </c>
      <c r="QFS66" s="1678">
        <f t="shared" ref="QFS66" si="22209">(QFS59-QFS61)*$C$64*$C$66</f>
        <v>0</v>
      </c>
      <c r="QFU66" s="1678">
        <f t="shared" ref="QFU66" si="22210">(QFU59-QFU61)*$C$64*$C$66</f>
        <v>0</v>
      </c>
      <c r="QFW66" s="1678">
        <f t="shared" ref="QFW66" si="22211">(QFW59-QFW61)*$C$64*$C$66</f>
        <v>0</v>
      </c>
      <c r="QFY66" s="1678">
        <f t="shared" ref="QFY66" si="22212">(QFY59-QFY61)*$C$64*$C$66</f>
        <v>0</v>
      </c>
      <c r="QGA66" s="1678">
        <f t="shared" ref="QGA66" si="22213">(QGA59-QGA61)*$C$64*$C$66</f>
        <v>0</v>
      </c>
      <c r="QGC66" s="1678">
        <f t="shared" ref="QGC66" si="22214">(QGC59-QGC61)*$C$64*$C$66</f>
        <v>0</v>
      </c>
      <c r="QGE66" s="1678">
        <f t="shared" ref="QGE66" si="22215">(QGE59-QGE61)*$C$64*$C$66</f>
        <v>0</v>
      </c>
      <c r="QGG66" s="1678">
        <f t="shared" ref="QGG66" si="22216">(QGG59-QGG61)*$C$64*$C$66</f>
        <v>0</v>
      </c>
      <c r="QGI66" s="1678">
        <f t="shared" ref="QGI66" si="22217">(QGI59-QGI61)*$C$64*$C$66</f>
        <v>0</v>
      </c>
      <c r="QGK66" s="1678">
        <f t="shared" ref="QGK66" si="22218">(QGK59-QGK61)*$C$64*$C$66</f>
        <v>0</v>
      </c>
      <c r="QGM66" s="1678">
        <f t="shared" ref="QGM66" si="22219">(QGM59-QGM61)*$C$64*$C$66</f>
        <v>0</v>
      </c>
      <c r="QGO66" s="1678">
        <f t="shared" ref="QGO66" si="22220">(QGO59-QGO61)*$C$64*$C$66</f>
        <v>0</v>
      </c>
      <c r="QGQ66" s="1678">
        <f t="shared" ref="QGQ66" si="22221">(QGQ59-QGQ61)*$C$64*$C$66</f>
        <v>0</v>
      </c>
      <c r="QGS66" s="1678">
        <f t="shared" ref="QGS66" si="22222">(QGS59-QGS61)*$C$64*$C$66</f>
        <v>0</v>
      </c>
      <c r="QGU66" s="1678">
        <f t="shared" ref="QGU66" si="22223">(QGU59-QGU61)*$C$64*$C$66</f>
        <v>0</v>
      </c>
      <c r="QGW66" s="1678">
        <f t="shared" ref="QGW66" si="22224">(QGW59-QGW61)*$C$64*$C$66</f>
        <v>0</v>
      </c>
      <c r="QGY66" s="1678">
        <f t="shared" ref="QGY66" si="22225">(QGY59-QGY61)*$C$64*$C$66</f>
        <v>0</v>
      </c>
      <c r="QHA66" s="1678">
        <f t="shared" ref="QHA66" si="22226">(QHA59-QHA61)*$C$64*$C$66</f>
        <v>0</v>
      </c>
      <c r="QHC66" s="1678">
        <f t="shared" ref="QHC66" si="22227">(QHC59-QHC61)*$C$64*$C$66</f>
        <v>0</v>
      </c>
      <c r="QHE66" s="1678">
        <f t="shared" ref="QHE66" si="22228">(QHE59-QHE61)*$C$64*$C$66</f>
        <v>0</v>
      </c>
      <c r="QHG66" s="1678">
        <f t="shared" ref="QHG66" si="22229">(QHG59-QHG61)*$C$64*$C$66</f>
        <v>0</v>
      </c>
      <c r="QHI66" s="1678">
        <f t="shared" ref="QHI66" si="22230">(QHI59-QHI61)*$C$64*$C$66</f>
        <v>0</v>
      </c>
      <c r="QHK66" s="1678">
        <f t="shared" ref="QHK66" si="22231">(QHK59-QHK61)*$C$64*$C$66</f>
        <v>0</v>
      </c>
      <c r="QHM66" s="1678">
        <f t="shared" ref="QHM66" si="22232">(QHM59-QHM61)*$C$64*$C$66</f>
        <v>0</v>
      </c>
      <c r="QHO66" s="1678">
        <f t="shared" ref="QHO66" si="22233">(QHO59-QHO61)*$C$64*$C$66</f>
        <v>0</v>
      </c>
      <c r="QHQ66" s="1678">
        <f t="shared" ref="QHQ66" si="22234">(QHQ59-QHQ61)*$C$64*$C$66</f>
        <v>0</v>
      </c>
      <c r="QHS66" s="1678">
        <f t="shared" ref="QHS66" si="22235">(QHS59-QHS61)*$C$64*$C$66</f>
        <v>0</v>
      </c>
      <c r="QHU66" s="1678">
        <f t="shared" ref="QHU66" si="22236">(QHU59-QHU61)*$C$64*$C$66</f>
        <v>0</v>
      </c>
      <c r="QHW66" s="1678">
        <f t="shared" ref="QHW66" si="22237">(QHW59-QHW61)*$C$64*$C$66</f>
        <v>0</v>
      </c>
      <c r="QHY66" s="1678">
        <f t="shared" ref="QHY66" si="22238">(QHY59-QHY61)*$C$64*$C$66</f>
        <v>0</v>
      </c>
      <c r="QIA66" s="1678">
        <f t="shared" ref="QIA66" si="22239">(QIA59-QIA61)*$C$64*$C$66</f>
        <v>0</v>
      </c>
      <c r="QIC66" s="1678">
        <f t="shared" ref="QIC66" si="22240">(QIC59-QIC61)*$C$64*$C$66</f>
        <v>0</v>
      </c>
      <c r="QIE66" s="1678">
        <f t="shared" ref="QIE66" si="22241">(QIE59-QIE61)*$C$64*$C$66</f>
        <v>0</v>
      </c>
      <c r="QIG66" s="1678">
        <f t="shared" ref="QIG66" si="22242">(QIG59-QIG61)*$C$64*$C$66</f>
        <v>0</v>
      </c>
      <c r="QII66" s="1678">
        <f t="shared" ref="QII66" si="22243">(QII59-QII61)*$C$64*$C$66</f>
        <v>0</v>
      </c>
      <c r="QIK66" s="1678">
        <f t="shared" ref="QIK66" si="22244">(QIK59-QIK61)*$C$64*$C$66</f>
        <v>0</v>
      </c>
      <c r="QIM66" s="1678">
        <f t="shared" ref="QIM66" si="22245">(QIM59-QIM61)*$C$64*$C$66</f>
        <v>0</v>
      </c>
      <c r="QIO66" s="1678">
        <f t="shared" ref="QIO66" si="22246">(QIO59-QIO61)*$C$64*$C$66</f>
        <v>0</v>
      </c>
      <c r="QIQ66" s="1678">
        <f t="shared" ref="QIQ66" si="22247">(QIQ59-QIQ61)*$C$64*$C$66</f>
        <v>0</v>
      </c>
      <c r="QIS66" s="1678">
        <f t="shared" ref="QIS66" si="22248">(QIS59-QIS61)*$C$64*$C$66</f>
        <v>0</v>
      </c>
      <c r="QIU66" s="1678">
        <f t="shared" ref="QIU66" si="22249">(QIU59-QIU61)*$C$64*$C$66</f>
        <v>0</v>
      </c>
      <c r="QIW66" s="1678">
        <f t="shared" ref="QIW66" si="22250">(QIW59-QIW61)*$C$64*$C$66</f>
        <v>0</v>
      </c>
      <c r="QIY66" s="1678">
        <f t="shared" ref="QIY66" si="22251">(QIY59-QIY61)*$C$64*$C$66</f>
        <v>0</v>
      </c>
      <c r="QJA66" s="1678">
        <f t="shared" ref="QJA66" si="22252">(QJA59-QJA61)*$C$64*$C$66</f>
        <v>0</v>
      </c>
      <c r="QJC66" s="1678">
        <f t="shared" ref="QJC66" si="22253">(QJC59-QJC61)*$C$64*$C$66</f>
        <v>0</v>
      </c>
      <c r="QJE66" s="1678">
        <f t="shared" ref="QJE66" si="22254">(QJE59-QJE61)*$C$64*$C$66</f>
        <v>0</v>
      </c>
      <c r="QJG66" s="1678">
        <f t="shared" ref="QJG66" si="22255">(QJG59-QJG61)*$C$64*$C$66</f>
        <v>0</v>
      </c>
      <c r="QJI66" s="1678">
        <f t="shared" ref="QJI66" si="22256">(QJI59-QJI61)*$C$64*$C$66</f>
        <v>0</v>
      </c>
      <c r="QJK66" s="1678">
        <f t="shared" ref="QJK66" si="22257">(QJK59-QJK61)*$C$64*$C$66</f>
        <v>0</v>
      </c>
      <c r="QJM66" s="1678">
        <f t="shared" ref="QJM66" si="22258">(QJM59-QJM61)*$C$64*$C$66</f>
        <v>0</v>
      </c>
      <c r="QJO66" s="1678">
        <f t="shared" ref="QJO66" si="22259">(QJO59-QJO61)*$C$64*$C$66</f>
        <v>0</v>
      </c>
      <c r="QJQ66" s="1678">
        <f t="shared" ref="QJQ66" si="22260">(QJQ59-QJQ61)*$C$64*$C$66</f>
        <v>0</v>
      </c>
      <c r="QJS66" s="1678">
        <f t="shared" ref="QJS66" si="22261">(QJS59-QJS61)*$C$64*$C$66</f>
        <v>0</v>
      </c>
      <c r="QJU66" s="1678">
        <f t="shared" ref="QJU66" si="22262">(QJU59-QJU61)*$C$64*$C$66</f>
        <v>0</v>
      </c>
      <c r="QJW66" s="1678">
        <f t="shared" ref="QJW66" si="22263">(QJW59-QJW61)*$C$64*$C$66</f>
        <v>0</v>
      </c>
      <c r="QJY66" s="1678">
        <f t="shared" ref="QJY66" si="22264">(QJY59-QJY61)*$C$64*$C$66</f>
        <v>0</v>
      </c>
      <c r="QKA66" s="1678">
        <f t="shared" ref="QKA66" si="22265">(QKA59-QKA61)*$C$64*$C$66</f>
        <v>0</v>
      </c>
      <c r="QKC66" s="1678">
        <f t="shared" ref="QKC66" si="22266">(QKC59-QKC61)*$C$64*$C$66</f>
        <v>0</v>
      </c>
      <c r="QKE66" s="1678">
        <f t="shared" ref="QKE66" si="22267">(QKE59-QKE61)*$C$64*$C$66</f>
        <v>0</v>
      </c>
      <c r="QKG66" s="1678">
        <f t="shared" ref="QKG66" si="22268">(QKG59-QKG61)*$C$64*$C$66</f>
        <v>0</v>
      </c>
      <c r="QKI66" s="1678">
        <f t="shared" ref="QKI66" si="22269">(QKI59-QKI61)*$C$64*$C$66</f>
        <v>0</v>
      </c>
      <c r="QKK66" s="1678">
        <f t="shared" ref="QKK66" si="22270">(QKK59-QKK61)*$C$64*$C$66</f>
        <v>0</v>
      </c>
      <c r="QKM66" s="1678">
        <f t="shared" ref="QKM66" si="22271">(QKM59-QKM61)*$C$64*$C$66</f>
        <v>0</v>
      </c>
      <c r="QKO66" s="1678">
        <f t="shared" ref="QKO66" si="22272">(QKO59-QKO61)*$C$64*$C$66</f>
        <v>0</v>
      </c>
      <c r="QKQ66" s="1678">
        <f t="shared" ref="QKQ66" si="22273">(QKQ59-QKQ61)*$C$64*$C$66</f>
        <v>0</v>
      </c>
      <c r="QKS66" s="1678">
        <f t="shared" ref="QKS66" si="22274">(QKS59-QKS61)*$C$64*$C$66</f>
        <v>0</v>
      </c>
      <c r="QKU66" s="1678">
        <f t="shared" ref="QKU66" si="22275">(QKU59-QKU61)*$C$64*$C$66</f>
        <v>0</v>
      </c>
      <c r="QKW66" s="1678">
        <f t="shared" ref="QKW66" si="22276">(QKW59-QKW61)*$C$64*$C$66</f>
        <v>0</v>
      </c>
      <c r="QKY66" s="1678">
        <f t="shared" ref="QKY66" si="22277">(QKY59-QKY61)*$C$64*$C$66</f>
        <v>0</v>
      </c>
      <c r="QLA66" s="1678">
        <f t="shared" ref="QLA66" si="22278">(QLA59-QLA61)*$C$64*$C$66</f>
        <v>0</v>
      </c>
      <c r="QLC66" s="1678">
        <f t="shared" ref="QLC66" si="22279">(QLC59-QLC61)*$C$64*$C$66</f>
        <v>0</v>
      </c>
      <c r="QLE66" s="1678">
        <f t="shared" ref="QLE66" si="22280">(QLE59-QLE61)*$C$64*$C$66</f>
        <v>0</v>
      </c>
      <c r="QLG66" s="1678">
        <f t="shared" ref="QLG66" si="22281">(QLG59-QLG61)*$C$64*$C$66</f>
        <v>0</v>
      </c>
      <c r="QLI66" s="1678">
        <f t="shared" ref="QLI66" si="22282">(QLI59-QLI61)*$C$64*$C$66</f>
        <v>0</v>
      </c>
      <c r="QLK66" s="1678">
        <f t="shared" ref="QLK66" si="22283">(QLK59-QLK61)*$C$64*$C$66</f>
        <v>0</v>
      </c>
      <c r="QLM66" s="1678">
        <f t="shared" ref="QLM66" si="22284">(QLM59-QLM61)*$C$64*$C$66</f>
        <v>0</v>
      </c>
      <c r="QLO66" s="1678">
        <f t="shared" ref="QLO66" si="22285">(QLO59-QLO61)*$C$64*$C$66</f>
        <v>0</v>
      </c>
      <c r="QLQ66" s="1678">
        <f t="shared" ref="QLQ66" si="22286">(QLQ59-QLQ61)*$C$64*$C$66</f>
        <v>0</v>
      </c>
      <c r="QLS66" s="1678">
        <f t="shared" ref="QLS66" si="22287">(QLS59-QLS61)*$C$64*$C$66</f>
        <v>0</v>
      </c>
      <c r="QLU66" s="1678">
        <f t="shared" ref="QLU66" si="22288">(QLU59-QLU61)*$C$64*$C$66</f>
        <v>0</v>
      </c>
      <c r="QLW66" s="1678">
        <f t="shared" ref="QLW66" si="22289">(QLW59-QLW61)*$C$64*$C$66</f>
        <v>0</v>
      </c>
      <c r="QLY66" s="1678">
        <f t="shared" ref="QLY66" si="22290">(QLY59-QLY61)*$C$64*$C$66</f>
        <v>0</v>
      </c>
      <c r="QMA66" s="1678">
        <f t="shared" ref="QMA66" si="22291">(QMA59-QMA61)*$C$64*$C$66</f>
        <v>0</v>
      </c>
      <c r="QMC66" s="1678">
        <f t="shared" ref="QMC66" si="22292">(QMC59-QMC61)*$C$64*$C$66</f>
        <v>0</v>
      </c>
      <c r="QME66" s="1678">
        <f t="shared" ref="QME66" si="22293">(QME59-QME61)*$C$64*$C$66</f>
        <v>0</v>
      </c>
      <c r="QMG66" s="1678">
        <f t="shared" ref="QMG66" si="22294">(QMG59-QMG61)*$C$64*$C$66</f>
        <v>0</v>
      </c>
      <c r="QMI66" s="1678">
        <f t="shared" ref="QMI66" si="22295">(QMI59-QMI61)*$C$64*$C$66</f>
        <v>0</v>
      </c>
      <c r="QMK66" s="1678">
        <f t="shared" ref="QMK66" si="22296">(QMK59-QMK61)*$C$64*$C$66</f>
        <v>0</v>
      </c>
      <c r="QMM66" s="1678">
        <f t="shared" ref="QMM66" si="22297">(QMM59-QMM61)*$C$64*$C$66</f>
        <v>0</v>
      </c>
      <c r="QMO66" s="1678">
        <f t="shared" ref="QMO66" si="22298">(QMO59-QMO61)*$C$64*$C$66</f>
        <v>0</v>
      </c>
      <c r="QMQ66" s="1678">
        <f t="shared" ref="QMQ66" si="22299">(QMQ59-QMQ61)*$C$64*$C$66</f>
        <v>0</v>
      </c>
      <c r="QMS66" s="1678">
        <f t="shared" ref="QMS66" si="22300">(QMS59-QMS61)*$C$64*$C$66</f>
        <v>0</v>
      </c>
      <c r="QMU66" s="1678">
        <f t="shared" ref="QMU66" si="22301">(QMU59-QMU61)*$C$64*$C$66</f>
        <v>0</v>
      </c>
      <c r="QMW66" s="1678">
        <f t="shared" ref="QMW66" si="22302">(QMW59-QMW61)*$C$64*$C$66</f>
        <v>0</v>
      </c>
      <c r="QMY66" s="1678">
        <f t="shared" ref="QMY66" si="22303">(QMY59-QMY61)*$C$64*$C$66</f>
        <v>0</v>
      </c>
      <c r="QNA66" s="1678">
        <f t="shared" ref="QNA66" si="22304">(QNA59-QNA61)*$C$64*$C$66</f>
        <v>0</v>
      </c>
      <c r="QNC66" s="1678">
        <f t="shared" ref="QNC66" si="22305">(QNC59-QNC61)*$C$64*$C$66</f>
        <v>0</v>
      </c>
      <c r="QNE66" s="1678">
        <f t="shared" ref="QNE66" si="22306">(QNE59-QNE61)*$C$64*$C$66</f>
        <v>0</v>
      </c>
      <c r="QNG66" s="1678">
        <f t="shared" ref="QNG66" si="22307">(QNG59-QNG61)*$C$64*$C$66</f>
        <v>0</v>
      </c>
      <c r="QNI66" s="1678">
        <f t="shared" ref="QNI66" si="22308">(QNI59-QNI61)*$C$64*$C$66</f>
        <v>0</v>
      </c>
      <c r="QNK66" s="1678">
        <f t="shared" ref="QNK66" si="22309">(QNK59-QNK61)*$C$64*$C$66</f>
        <v>0</v>
      </c>
      <c r="QNM66" s="1678">
        <f t="shared" ref="QNM66" si="22310">(QNM59-QNM61)*$C$64*$C$66</f>
        <v>0</v>
      </c>
      <c r="QNO66" s="1678">
        <f t="shared" ref="QNO66" si="22311">(QNO59-QNO61)*$C$64*$C$66</f>
        <v>0</v>
      </c>
      <c r="QNQ66" s="1678">
        <f t="shared" ref="QNQ66" si="22312">(QNQ59-QNQ61)*$C$64*$C$66</f>
        <v>0</v>
      </c>
      <c r="QNS66" s="1678">
        <f t="shared" ref="QNS66" si="22313">(QNS59-QNS61)*$C$64*$C$66</f>
        <v>0</v>
      </c>
      <c r="QNU66" s="1678">
        <f t="shared" ref="QNU66" si="22314">(QNU59-QNU61)*$C$64*$C$66</f>
        <v>0</v>
      </c>
      <c r="QNW66" s="1678">
        <f t="shared" ref="QNW66" si="22315">(QNW59-QNW61)*$C$64*$C$66</f>
        <v>0</v>
      </c>
      <c r="QNY66" s="1678">
        <f t="shared" ref="QNY66" si="22316">(QNY59-QNY61)*$C$64*$C$66</f>
        <v>0</v>
      </c>
      <c r="QOA66" s="1678">
        <f t="shared" ref="QOA66" si="22317">(QOA59-QOA61)*$C$64*$C$66</f>
        <v>0</v>
      </c>
      <c r="QOC66" s="1678">
        <f t="shared" ref="QOC66" si="22318">(QOC59-QOC61)*$C$64*$C$66</f>
        <v>0</v>
      </c>
      <c r="QOE66" s="1678">
        <f t="shared" ref="QOE66" si="22319">(QOE59-QOE61)*$C$64*$C$66</f>
        <v>0</v>
      </c>
      <c r="QOG66" s="1678">
        <f t="shared" ref="QOG66" si="22320">(QOG59-QOG61)*$C$64*$C$66</f>
        <v>0</v>
      </c>
      <c r="QOI66" s="1678">
        <f t="shared" ref="QOI66" si="22321">(QOI59-QOI61)*$C$64*$C$66</f>
        <v>0</v>
      </c>
      <c r="QOK66" s="1678">
        <f t="shared" ref="QOK66" si="22322">(QOK59-QOK61)*$C$64*$C$66</f>
        <v>0</v>
      </c>
      <c r="QOM66" s="1678">
        <f t="shared" ref="QOM66" si="22323">(QOM59-QOM61)*$C$64*$C$66</f>
        <v>0</v>
      </c>
      <c r="QOO66" s="1678">
        <f t="shared" ref="QOO66" si="22324">(QOO59-QOO61)*$C$64*$C$66</f>
        <v>0</v>
      </c>
      <c r="QOQ66" s="1678">
        <f t="shared" ref="QOQ66" si="22325">(QOQ59-QOQ61)*$C$64*$C$66</f>
        <v>0</v>
      </c>
      <c r="QOS66" s="1678">
        <f t="shared" ref="QOS66" si="22326">(QOS59-QOS61)*$C$64*$C$66</f>
        <v>0</v>
      </c>
      <c r="QOU66" s="1678">
        <f t="shared" ref="QOU66" si="22327">(QOU59-QOU61)*$C$64*$C$66</f>
        <v>0</v>
      </c>
      <c r="QOW66" s="1678">
        <f t="shared" ref="QOW66" si="22328">(QOW59-QOW61)*$C$64*$C$66</f>
        <v>0</v>
      </c>
      <c r="QOY66" s="1678">
        <f t="shared" ref="QOY66" si="22329">(QOY59-QOY61)*$C$64*$C$66</f>
        <v>0</v>
      </c>
      <c r="QPA66" s="1678">
        <f t="shared" ref="QPA66" si="22330">(QPA59-QPA61)*$C$64*$C$66</f>
        <v>0</v>
      </c>
      <c r="QPC66" s="1678">
        <f t="shared" ref="QPC66" si="22331">(QPC59-QPC61)*$C$64*$C$66</f>
        <v>0</v>
      </c>
      <c r="QPE66" s="1678">
        <f t="shared" ref="QPE66" si="22332">(QPE59-QPE61)*$C$64*$C$66</f>
        <v>0</v>
      </c>
      <c r="QPG66" s="1678">
        <f t="shared" ref="QPG66" si="22333">(QPG59-QPG61)*$C$64*$C$66</f>
        <v>0</v>
      </c>
      <c r="QPI66" s="1678">
        <f t="shared" ref="QPI66" si="22334">(QPI59-QPI61)*$C$64*$C$66</f>
        <v>0</v>
      </c>
      <c r="QPK66" s="1678">
        <f t="shared" ref="QPK66" si="22335">(QPK59-QPK61)*$C$64*$C$66</f>
        <v>0</v>
      </c>
      <c r="QPM66" s="1678">
        <f t="shared" ref="QPM66" si="22336">(QPM59-QPM61)*$C$64*$C$66</f>
        <v>0</v>
      </c>
      <c r="QPO66" s="1678">
        <f t="shared" ref="QPO66" si="22337">(QPO59-QPO61)*$C$64*$C$66</f>
        <v>0</v>
      </c>
      <c r="QPQ66" s="1678">
        <f t="shared" ref="QPQ66" si="22338">(QPQ59-QPQ61)*$C$64*$C$66</f>
        <v>0</v>
      </c>
      <c r="QPS66" s="1678">
        <f t="shared" ref="QPS66" si="22339">(QPS59-QPS61)*$C$64*$C$66</f>
        <v>0</v>
      </c>
      <c r="QPU66" s="1678">
        <f t="shared" ref="QPU66" si="22340">(QPU59-QPU61)*$C$64*$C$66</f>
        <v>0</v>
      </c>
      <c r="QPW66" s="1678">
        <f t="shared" ref="QPW66" si="22341">(QPW59-QPW61)*$C$64*$C$66</f>
        <v>0</v>
      </c>
      <c r="QPY66" s="1678">
        <f t="shared" ref="QPY66" si="22342">(QPY59-QPY61)*$C$64*$C$66</f>
        <v>0</v>
      </c>
      <c r="QQA66" s="1678">
        <f t="shared" ref="QQA66" si="22343">(QQA59-QQA61)*$C$64*$C$66</f>
        <v>0</v>
      </c>
      <c r="QQC66" s="1678">
        <f t="shared" ref="QQC66" si="22344">(QQC59-QQC61)*$C$64*$C$66</f>
        <v>0</v>
      </c>
      <c r="QQE66" s="1678">
        <f t="shared" ref="QQE66" si="22345">(QQE59-QQE61)*$C$64*$C$66</f>
        <v>0</v>
      </c>
      <c r="QQG66" s="1678">
        <f t="shared" ref="QQG66" si="22346">(QQG59-QQG61)*$C$64*$C$66</f>
        <v>0</v>
      </c>
      <c r="QQI66" s="1678">
        <f t="shared" ref="QQI66" si="22347">(QQI59-QQI61)*$C$64*$C$66</f>
        <v>0</v>
      </c>
      <c r="QQK66" s="1678">
        <f t="shared" ref="QQK66" si="22348">(QQK59-QQK61)*$C$64*$C$66</f>
        <v>0</v>
      </c>
      <c r="QQM66" s="1678">
        <f t="shared" ref="QQM66" si="22349">(QQM59-QQM61)*$C$64*$C$66</f>
        <v>0</v>
      </c>
      <c r="QQO66" s="1678">
        <f t="shared" ref="QQO66" si="22350">(QQO59-QQO61)*$C$64*$C$66</f>
        <v>0</v>
      </c>
      <c r="QQQ66" s="1678">
        <f t="shared" ref="QQQ66" si="22351">(QQQ59-QQQ61)*$C$64*$C$66</f>
        <v>0</v>
      </c>
      <c r="QQS66" s="1678">
        <f t="shared" ref="QQS66" si="22352">(QQS59-QQS61)*$C$64*$C$66</f>
        <v>0</v>
      </c>
      <c r="QQU66" s="1678">
        <f t="shared" ref="QQU66" si="22353">(QQU59-QQU61)*$C$64*$C$66</f>
        <v>0</v>
      </c>
      <c r="QQW66" s="1678">
        <f t="shared" ref="QQW66" si="22354">(QQW59-QQW61)*$C$64*$C$66</f>
        <v>0</v>
      </c>
      <c r="QQY66" s="1678">
        <f t="shared" ref="QQY66" si="22355">(QQY59-QQY61)*$C$64*$C$66</f>
        <v>0</v>
      </c>
      <c r="QRA66" s="1678">
        <f t="shared" ref="QRA66" si="22356">(QRA59-QRA61)*$C$64*$C$66</f>
        <v>0</v>
      </c>
      <c r="QRC66" s="1678">
        <f t="shared" ref="QRC66" si="22357">(QRC59-QRC61)*$C$64*$C$66</f>
        <v>0</v>
      </c>
      <c r="QRE66" s="1678">
        <f t="shared" ref="QRE66" si="22358">(QRE59-QRE61)*$C$64*$C$66</f>
        <v>0</v>
      </c>
      <c r="QRG66" s="1678">
        <f t="shared" ref="QRG66" si="22359">(QRG59-QRG61)*$C$64*$C$66</f>
        <v>0</v>
      </c>
      <c r="QRI66" s="1678">
        <f t="shared" ref="QRI66" si="22360">(QRI59-QRI61)*$C$64*$C$66</f>
        <v>0</v>
      </c>
      <c r="QRK66" s="1678">
        <f t="shared" ref="QRK66" si="22361">(QRK59-QRK61)*$C$64*$C$66</f>
        <v>0</v>
      </c>
      <c r="QRM66" s="1678">
        <f t="shared" ref="QRM66" si="22362">(QRM59-QRM61)*$C$64*$C$66</f>
        <v>0</v>
      </c>
      <c r="QRO66" s="1678">
        <f t="shared" ref="QRO66" si="22363">(QRO59-QRO61)*$C$64*$C$66</f>
        <v>0</v>
      </c>
      <c r="QRQ66" s="1678">
        <f t="shared" ref="QRQ66" si="22364">(QRQ59-QRQ61)*$C$64*$C$66</f>
        <v>0</v>
      </c>
      <c r="QRS66" s="1678">
        <f t="shared" ref="QRS66" si="22365">(QRS59-QRS61)*$C$64*$C$66</f>
        <v>0</v>
      </c>
      <c r="QRU66" s="1678">
        <f t="shared" ref="QRU66" si="22366">(QRU59-QRU61)*$C$64*$C$66</f>
        <v>0</v>
      </c>
      <c r="QRW66" s="1678">
        <f t="shared" ref="QRW66" si="22367">(QRW59-QRW61)*$C$64*$C$66</f>
        <v>0</v>
      </c>
      <c r="QRY66" s="1678">
        <f t="shared" ref="QRY66" si="22368">(QRY59-QRY61)*$C$64*$C$66</f>
        <v>0</v>
      </c>
      <c r="QSA66" s="1678">
        <f t="shared" ref="QSA66" si="22369">(QSA59-QSA61)*$C$64*$C$66</f>
        <v>0</v>
      </c>
      <c r="QSC66" s="1678">
        <f t="shared" ref="QSC66" si="22370">(QSC59-QSC61)*$C$64*$C$66</f>
        <v>0</v>
      </c>
      <c r="QSE66" s="1678">
        <f t="shared" ref="QSE66" si="22371">(QSE59-QSE61)*$C$64*$C$66</f>
        <v>0</v>
      </c>
      <c r="QSG66" s="1678">
        <f t="shared" ref="QSG66" si="22372">(QSG59-QSG61)*$C$64*$C$66</f>
        <v>0</v>
      </c>
      <c r="QSI66" s="1678">
        <f t="shared" ref="QSI66" si="22373">(QSI59-QSI61)*$C$64*$C$66</f>
        <v>0</v>
      </c>
      <c r="QSK66" s="1678">
        <f t="shared" ref="QSK66" si="22374">(QSK59-QSK61)*$C$64*$C$66</f>
        <v>0</v>
      </c>
      <c r="QSM66" s="1678">
        <f t="shared" ref="QSM66" si="22375">(QSM59-QSM61)*$C$64*$C$66</f>
        <v>0</v>
      </c>
      <c r="QSO66" s="1678">
        <f t="shared" ref="QSO66" si="22376">(QSO59-QSO61)*$C$64*$C$66</f>
        <v>0</v>
      </c>
      <c r="QSQ66" s="1678">
        <f t="shared" ref="QSQ66" si="22377">(QSQ59-QSQ61)*$C$64*$C$66</f>
        <v>0</v>
      </c>
      <c r="QSS66" s="1678">
        <f t="shared" ref="QSS66" si="22378">(QSS59-QSS61)*$C$64*$C$66</f>
        <v>0</v>
      </c>
      <c r="QSU66" s="1678">
        <f t="shared" ref="QSU66" si="22379">(QSU59-QSU61)*$C$64*$C$66</f>
        <v>0</v>
      </c>
      <c r="QSW66" s="1678">
        <f t="shared" ref="QSW66" si="22380">(QSW59-QSW61)*$C$64*$C$66</f>
        <v>0</v>
      </c>
      <c r="QSY66" s="1678">
        <f t="shared" ref="QSY66" si="22381">(QSY59-QSY61)*$C$64*$C$66</f>
        <v>0</v>
      </c>
      <c r="QTA66" s="1678">
        <f t="shared" ref="QTA66" si="22382">(QTA59-QTA61)*$C$64*$C$66</f>
        <v>0</v>
      </c>
      <c r="QTC66" s="1678">
        <f t="shared" ref="QTC66" si="22383">(QTC59-QTC61)*$C$64*$C$66</f>
        <v>0</v>
      </c>
      <c r="QTE66" s="1678">
        <f t="shared" ref="QTE66" si="22384">(QTE59-QTE61)*$C$64*$C$66</f>
        <v>0</v>
      </c>
      <c r="QTG66" s="1678">
        <f t="shared" ref="QTG66" si="22385">(QTG59-QTG61)*$C$64*$C$66</f>
        <v>0</v>
      </c>
      <c r="QTI66" s="1678">
        <f t="shared" ref="QTI66" si="22386">(QTI59-QTI61)*$C$64*$C$66</f>
        <v>0</v>
      </c>
      <c r="QTK66" s="1678">
        <f t="shared" ref="QTK66" si="22387">(QTK59-QTK61)*$C$64*$C$66</f>
        <v>0</v>
      </c>
      <c r="QTM66" s="1678">
        <f t="shared" ref="QTM66" si="22388">(QTM59-QTM61)*$C$64*$C$66</f>
        <v>0</v>
      </c>
      <c r="QTO66" s="1678">
        <f t="shared" ref="QTO66" si="22389">(QTO59-QTO61)*$C$64*$C$66</f>
        <v>0</v>
      </c>
      <c r="QTQ66" s="1678">
        <f t="shared" ref="QTQ66" si="22390">(QTQ59-QTQ61)*$C$64*$C$66</f>
        <v>0</v>
      </c>
      <c r="QTS66" s="1678">
        <f t="shared" ref="QTS66" si="22391">(QTS59-QTS61)*$C$64*$C$66</f>
        <v>0</v>
      </c>
      <c r="QTU66" s="1678">
        <f t="shared" ref="QTU66" si="22392">(QTU59-QTU61)*$C$64*$C$66</f>
        <v>0</v>
      </c>
      <c r="QTW66" s="1678">
        <f t="shared" ref="QTW66" si="22393">(QTW59-QTW61)*$C$64*$C$66</f>
        <v>0</v>
      </c>
      <c r="QTY66" s="1678">
        <f t="shared" ref="QTY66" si="22394">(QTY59-QTY61)*$C$64*$C$66</f>
        <v>0</v>
      </c>
      <c r="QUA66" s="1678">
        <f t="shared" ref="QUA66" si="22395">(QUA59-QUA61)*$C$64*$C$66</f>
        <v>0</v>
      </c>
      <c r="QUC66" s="1678">
        <f t="shared" ref="QUC66" si="22396">(QUC59-QUC61)*$C$64*$C$66</f>
        <v>0</v>
      </c>
      <c r="QUE66" s="1678">
        <f t="shared" ref="QUE66" si="22397">(QUE59-QUE61)*$C$64*$C$66</f>
        <v>0</v>
      </c>
      <c r="QUG66" s="1678">
        <f t="shared" ref="QUG66" si="22398">(QUG59-QUG61)*$C$64*$C$66</f>
        <v>0</v>
      </c>
      <c r="QUI66" s="1678">
        <f t="shared" ref="QUI66" si="22399">(QUI59-QUI61)*$C$64*$C$66</f>
        <v>0</v>
      </c>
      <c r="QUK66" s="1678">
        <f t="shared" ref="QUK66" si="22400">(QUK59-QUK61)*$C$64*$C$66</f>
        <v>0</v>
      </c>
      <c r="QUM66" s="1678">
        <f t="shared" ref="QUM66" si="22401">(QUM59-QUM61)*$C$64*$C$66</f>
        <v>0</v>
      </c>
      <c r="QUO66" s="1678">
        <f t="shared" ref="QUO66" si="22402">(QUO59-QUO61)*$C$64*$C$66</f>
        <v>0</v>
      </c>
      <c r="QUQ66" s="1678">
        <f t="shared" ref="QUQ66" si="22403">(QUQ59-QUQ61)*$C$64*$C$66</f>
        <v>0</v>
      </c>
      <c r="QUS66" s="1678">
        <f t="shared" ref="QUS66" si="22404">(QUS59-QUS61)*$C$64*$C$66</f>
        <v>0</v>
      </c>
      <c r="QUU66" s="1678">
        <f t="shared" ref="QUU66" si="22405">(QUU59-QUU61)*$C$64*$C$66</f>
        <v>0</v>
      </c>
      <c r="QUW66" s="1678">
        <f t="shared" ref="QUW66" si="22406">(QUW59-QUW61)*$C$64*$C$66</f>
        <v>0</v>
      </c>
      <c r="QUY66" s="1678">
        <f t="shared" ref="QUY66" si="22407">(QUY59-QUY61)*$C$64*$C$66</f>
        <v>0</v>
      </c>
      <c r="QVA66" s="1678">
        <f t="shared" ref="QVA66" si="22408">(QVA59-QVA61)*$C$64*$C$66</f>
        <v>0</v>
      </c>
      <c r="QVC66" s="1678">
        <f t="shared" ref="QVC66" si="22409">(QVC59-QVC61)*$C$64*$C$66</f>
        <v>0</v>
      </c>
      <c r="QVE66" s="1678">
        <f t="shared" ref="QVE66" si="22410">(QVE59-QVE61)*$C$64*$C$66</f>
        <v>0</v>
      </c>
      <c r="QVG66" s="1678">
        <f t="shared" ref="QVG66" si="22411">(QVG59-QVG61)*$C$64*$C$66</f>
        <v>0</v>
      </c>
      <c r="QVI66" s="1678">
        <f t="shared" ref="QVI66" si="22412">(QVI59-QVI61)*$C$64*$C$66</f>
        <v>0</v>
      </c>
      <c r="QVK66" s="1678">
        <f t="shared" ref="QVK66" si="22413">(QVK59-QVK61)*$C$64*$C$66</f>
        <v>0</v>
      </c>
      <c r="QVM66" s="1678">
        <f t="shared" ref="QVM66" si="22414">(QVM59-QVM61)*$C$64*$C$66</f>
        <v>0</v>
      </c>
      <c r="QVO66" s="1678">
        <f t="shared" ref="QVO66" si="22415">(QVO59-QVO61)*$C$64*$C$66</f>
        <v>0</v>
      </c>
      <c r="QVQ66" s="1678">
        <f t="shared" ref="QVQ66" si="22416">(QVQ59-QVQ61)*$C$64*$C$66</f>
        <v>0</v>
      </c>
      <c r="QVS66" s="1678">
        <f t="shared" ref="QVS66" si="22417">(QVS59-QVS61)*$C$64*$C$66</f>
        <v>0</v>
      </c>
      <c r="QVU66" s="1678">
        <f t="shared" ref="QVU66" si="22418">(QVU59-QVU61)*$C$64*$C$66</f>
        <v>0</v>
      </c>
      <c r="QVW66" s="1678">
        <f t="shared" ref="QVW66" si="22419">(QVW59-QVW61)*$C$64*$C$66</f>
        <v>0</v>
      </c>
      <c r="QVY66" s="1678">
        <f t="shared" ref="QVY66" si="22420">(QVY59-QVY61)*$C$64*$C$66</f>
        <v>0</v>
      </c>
      <c r="QWA66" s="1678">
        <f t="shared" ref="QWA66" si="22421">(QWA59-QWA61)*$C$64*$C$66</f>
        <v>0</v>
      </c>
      <c r="QWC66" s="1678">
        <f t="shared" ref="QWC66" si="22422">(QWC59-QWC61)*$C$64*$C$66</f>
        <v>0</v>
      </c>
      <c r="QWE66" s="1678">
        <f t="shared" ref="QWE66" si="22423">(QWE59-QWE61)*$C$64*$C$66</f>
        <v>0</v>
      </c>
      <c r="QWG66" s="1678">
        <f t="shared" ref="QWG66" si="22424">(QWG59-QWG61)*$C$64*$C$66</f>
        <v>0</v>
      </c>
      <c r="QWI66" s="1678">
        <f t="shared" ref="QWI66" si="22425">(QWI59-QWI61)*$C$64*$C$66</f>
        <v>0</v>
      </c>
      <c r="QWK66" s="1678">
        <f t="shared" ref="QWK66" si="22426">(QWK59-QWK61)*$C$64*$C$66</f>
        <v>0</v>
      </c>
      <c r="QWM66" s="1678">
        <f t="shared" ref="QWM66" si="22427">(QWM59-QWM61)*$C$64*$C$66</f>
        <v>0</v>
      </c>
      <c r="QWO66" s="1678">
        <f t="shared" ref="QWO66" si="22428">(QWO59-QWO61)*$C$64*$C$66</f>
        <v>0</v>
      </c>
      <c r="QWQ66" s="1678">
        <f t="shared" ref="QWQ66" si="22429">(QWQ59-QWQ61)*$C$64*$C$66</f>
        <v>0</v>
      </c>
      <c r="QWS66" s="1678">
        <f t="shared" ref="QWS66" si="22430">(QWS59-QWS61)*$C$64*$C$66</f>
        <v>0</v>
      </c>
      <c r="QWU66" s="1678">
        <f t="shared" ref="QWU66" si="22431">(QWU59-QWU61)*$C$64*$C$66</f>
        <v>0</v>
      </c>
      <c r="QWW66" s="1678">
        <f t="shared" ref="QWW66" si="22432">(QWW59-QWW61)*$C$64*$C$66</f>
        <v>0</v>
      </c>
      <c r="QWY66" s="1678">
        <f t="shared" ref="QWY66" si="22433">(QWY59-QWY61)*$C$64*$C$66</f>
        <v>0</v>
      </c>
      <c r="QXA66" s="1678">
        <f t="shared" ref="QXA66" si="22434">(QXA59-QXA61)*$C$64*$C$66</f>
        <v>0</v>
      </c>
      <c r="QXC66" s="1678">
        <f t="shared" ref="QXC66" si="22435">(QXC59-QXC61)*$C$64*$C$66</f>
        <v>0</v>
      </c>
      <c r="QXE66" s="1678">
        <f t="shared" ref="QXE66" si="22436">(QXE59-QXE61)*$C$64*$C$66</f>
        <v>0</v>
      </c>
      <c r="QXG66" s="1678">
        <f t="shared" ref="QXG66" si="22437">(QXG59-QXG61)*$C$64*$C$66</f>
        <v>0</v>
      </c>
      <c r="QXI66" s="1678">
        <f t="shared" ref="QXI66" si="22438">(QXI59-QXI61)*$C$64*$C$66</f>
        <v>0</v>
      </c>
      <c r="QXK66" s="1678">
        <f t="shared" ref="QXK66" si="22439">(QXK59-QXK61)*$C$64*$C$66</f>
        <v>0</v>
      </c>
      <c r="QXM66" s="1678">
        <f t="shared" ref="QXM66" si="22440">(QXM59-QXM61)*$C$64*$C$66</f>
        <v>0</v>
      </c>
      <c r="QXO66" s="1678">
        <f t="shared" ref="QXO66" si="22441">(QXO59-QXO61)*$C$64*$C$66</f>
        <v>0</v>
      </c>
      <c r="QXQ66" s="1678">
        <f t="shared" ref="QXQ66" si="22442">(QXQ59-QXQ61)*$C$64*$C$66</f>
        <v>0</v>
      </c>
      <c r="QXS66" s="1678">
        <f t="shared" ref="QXS66" si="22443">(QXS59-QXS61)*$C$64*$C$66</f>
        <v>0</v>
      </c>
      <c r="QXU66" s="1678">
        <f t="shared" ref="QXU66" si="22444">(QXU59-QXU61)*$C$64*$C$66</f>
        <v>0</v>
      </c>
      <c r="QXW66" s="1678">
        <f t="shared" ref="QXW66" si="22445">(QXW59-QXW61)*$C$64*$C$66</f>
        <v>0</v>
      </c>
      <c r="QXY66" s="1678">
        <f t="shared" ref="QXY66" si="22446">(QXY59-QXY61)*$C$64*$C$66</f>
        <v>0</v>
      </c>
      <c r="QYA66" s="1678">
        <f t="shared" ref="QYA66" si="22447">(QYA59-QYA61)*$C$64*$C$66</f>
        <v>0</v>
      </c>
      <c r="QYC66" s="1678">
        <f t="shared" ref="QYC66" si="22448">(QYC59-QYC61)*$C$64*$C$66</f>
        <v>0</v>
      </c>
      <c r="QYE66" s="1678">
        <f t="shared" ref="QYE66" si="22449">(QYE59-QYE61)*$C$64*$C$66</f>
        <v>0</v>
      </c>
      <c r="QYG66" s="1678">
        <f t="shared" ref="QYG66" si="22450">(QYG59-QYG61)*$C$64*$C$66</f>
        <v>0</v>
      </c>
      <c r="QYI66" s="1678">
        <f t="shared" ref="QYI66" si="22451">(QYI59-QYI61)*$C$64*$C$66</f>
        <v>0</v>
      </c>
      <c r="QYK66" s="1678">
        <f t="shared" ref="QYK66" si="22452">(QYK59-QYK61)*$C$64*$C$66</f>
        <v>0</v>
      </c>
      <c r="QYM66" s="1678">
        <f t="shared" ref="QYM66" si="22453">(QYM59-QYM61)*$C$64*$C$66</f>
        <v>0</v>
      </c>
      <c r="QYO66" s="1678">
        <f t="shared" ref="QYO66" si="22454">(QYO59-QYO61)*$C$64*$C$66</f>
        <v>0</v>
      </c>
      <c r="QYQ66" s="1678">
        <f t="shared" ref="QYQ66" si="22455">(QYQ59-QYQ61)*$C$64*$C$66</f>
        <v>0</v>
      </c>
      <c r="QYS66" s="1678">
        <f t="shared" ref="QYS66" si="22456">(QYS59-QYS61)*$C$64*$C$66</f>
        <v>0</v>
      </c>
      <c r="QYU66" s="1678">
        <f t="shared" ref="QYU66" si="22457">(QYU59-QYU61)*$C$64*$C$66</f>
        <v>0</v>
      </c>
      <c r="QYW66" s="1678">
        <f t="shared" ref="QYW66" si="22458">(QYW59-QYW61)*$C$64*$C$66</f>
        <v>0</v>
      </c>
      <c r="QYY66" s="1678">
        <f t="shared" ref="QYY66" si="22459">(QYY59-QYY61)*$C$64*$C$66</f>
        <v>0</v>
      </c>
      <c r="QZA66" s="1678">
        <f t="shared" ref="QZA66" si="22460">(QZA59-QZA61)*$C$64*$C$66</f>
        <v>0</v>
      </c>
      <c r="QZC66" s="1678">
        <f t="shared" ref="QZC66" si="22461">(QZC59-QZC61)*$C$64*$C$66</f>
        <v>0</v>
      </c>
      <c r="QZE66" s="1678">
        <f t="shared" ref="QZE66" si="22462">(QZE59-QZE61)*$C$64*$C$66</f>
        <v>0</v>
      </c>
      <c r="QZG66" s="1678">
        <f t="shared" ref="QZG66" si="22463">(QZG59-QZG61)*$C$64*$C$66</f>
        <v>0</v>
      </c>
      <c r="QZI66" s="1678">
        <f t="shared" ref="QZI66" si="22464">(QZI59-QZI61)*$C$64*$C$66</f>
        <v>0</v>
      </c>
      <c r="QZK66" s="1678">
        <f t="shared" ref="QZK66" si="22465">(QZK59-QZK61)*$C$64*$C$66</f>
        <v>0</v>
      </c>
      <c r="QZM66" s="1678">
        <f t="shared" ref="QZM66" si="22466">(QZM59-QZM61)*$C$64*$C$66</f>
        <v>0</v>
      </c>
      <c r="QZO66" s="1678">
        <f t="shared" ref="QZO66" si="22467">(QZO59-QZO61)*$C$64*$C$66</f>
        <v>0</v>
      </c>
      <c r="QZQ66" s="1678">
        <f t="shared" ref="QZQ66" si="22468">(QZQ59-QZQ61)*$C$64*$C$66</f>
        <v>0</v>
      </c>
      <c r="QZS66" s="1678">
        <f t="shared" ref="QZS66" si="22469">(QZS59-QZS61)*$C$64*$C$66</f>
        <v>0</v>
      </c>
      <c r="QZU66" s="1678">
        <f t="shared" ref="QZU66" si="22470">(QZU59-QZU61)*$C$64*$C$66</f>
        <v>0</v>
      </c>
      <c r="QZW66" s="1678">
        <f t="shared" ref="QZW66" si="22471">(QZW59-QZW61)*$C$64*$C$66</f>
        <v>0</v>
      </c>
      <c r="QZY66" s="1678">
        <f t="shared" ref="QZY66" si="22472">(QZY59-QZY61)*$C$64*$C$66</f>
        <v>0</v>
      </c>
      <c r="RAA66" s="1678">
        <f t="shared" ref="RAA66" si="22473">(RAA59-RAA61)*$C$64*$C$66</f>
        <v>0</v>
      </c>
      <c r="RAC66" s="1678">
        <f t="shared" ref="RAC66" si="22474">(RAC59-RAC61)*$C$64*$C$66</f>
        <v>0</v>
      </c>
      <c r="RAE66" s="1678">
        <f t="shared" ref="RAE66" si="22475">(RAE59-RAE61)*$C$64*$C$66</f>
        <v>0</v>
      </c>
      <c r="RAG66" s="1678">
        <f t="shared" ref="RAG66" si="22476">(RAG59-RAG61)*$C$64*$C$66</f>
        <v>0</v>
      </c>
      <c r="RAI66" s="1678">
        <f t="shared" ref="RAI66" si="22477">(RAI59-RAI61)*$C$64*$C$66</f>
        <v>0</v>
      </c>
      <c r="RAK66" s="1678">
        <f t="shared" ref="RAK66" si="22478">(RAK59-RAK61)*$C$64*$C$66</f>
        <v>0</v>
      </c>
      <c r="RAM66" s="1678">
        <f t="shared" ref="RAM66" si="22479">(RAM59-RAM61)*$C$64*$C$66</f>
        <v>0</v>
      </c>
      <c r="RAO66" s="1678">
        <f t="shared" ref="RAO66" si="22480">(RAO59-RAO61)*$C$64*$C$66</f>
        <v>0</v>
      </c>
      <c r="RAQ66" s="1678">
        <f t="shared" ref="RAQ66" si="22481">(RAQ59-RAQ61)*$C$64*$C$66</f>
        <v>0</v>
      </c>
      <c r="RAS66" s="1678">
        <f t="shared" ref="RAS66" si="22482">(RAS59-RAS61)*$C$64*$C$66</f>
        <v>0</v>
      </c>
      <c r="RAU66" s="1678">
        <f t="shared" ref="RAU66" si="22483">(RAU59-RAU61)*$C$64*$C$66</f>
        <v>0</v>
      </c>
      <c r="RAW66" s="1678">
        <f t="shared" ref="RAW66" si="22484">(RAW59-RAW61)*$C$64*$C$66</f>
        <v>0</v>
      </c>
      <c r="RAY66" s="1678">
        <f t="shared" ref="RAY66" si="22485">(RAY59-RAY61)*$C$64*$C$66</f>
        <v>0</v>
      </c>
      <c r="RBA66" s="1678">
        <f t="shared" ref="RBA66" si="22486">(RBA59-RBA61)*$C$64*$C$66</f>
        <v>0</v>
      </c>
      <c r="RBC66" s="1678">
        <f t="shared" ref="RBC66" si="22487">(RBC59-RBC61)*$C$64*$C$66</f>
        <v>0</v>
      </c>
      <c r="RBE66" s="1678">
        <f t="shared" ref="RBE66" si="22488">(RBE59-RBE61)*$C$64*$C$66</f>
        <v>0</v>
      </c>
      <c r="RBG66" s="1678">
        <f t="shared" ref="RBG66" si="22489">(RBG59-RBG61)*$C$64*$C$66</f>
        <v>0</v>
      </c>
      <c r="RBI66" s="1678">
        <f t="shared" ref="RBI66" si="22490">(RBI59-RBI61)*$C$64*$C$66</f>
        <v>0</v>
      </c>
      <c r="RBK66" s="1678">
        <f t="shared" ref="RBK66" si="22491">(RBK59-RBK61)*$C$64*$C$66</f>
        <v>0</v>
      </c>
      <c r="RBM66" s="1678">
        <f t="shared" ref="RBM66" si="22492">(RBM59-RBM61)*$C$64*$C$66</f>
        <v>0</v>
      </c>
      <c r="RBO66" s="1678">
        <f t="shared" ref="RBO66" si="22493">(RBO59-RBO61)*$C$64*$C$66</f>
        <v>0</v>
      </c>
      <c r="RBQ66" s="1678">
        <f t="shared" ref="RBQ66" si="22494">(RBQ59-RBQ61)*$C$64*$C$66</f>
        <v>0</v>
      </c>
      <c r="RBS66" s="1678">
        <f t="shared" ref="RBS66" si="22495">(RBS59-RBS61)*$C$64*$C$66</f>
        <v>0</v>
      </c>
      <c r="RBU66" s="1678">
        <f t="shared" ref="RBU66" si="22496">(RBU59-RBU61)*$C$64*$C$66</f>
        <v>0</v>
      </c>
      <c r="RBW66" s="1678">
        <f t="shared" ref="RBW66" si="22497">(RBW59-RBW61)*$C$64*$C$66</f>
        <v>0</v>
      </c>
      <c r="RBY66" s="1678">
        <f t="shared" ref="RBY66" si="22498">(RBY59-RBY61)*$C$64*$C$66</f>
        <v>0</v>
      </c>
      <c r="RCA66" s="1678">
        <f t="shared" ref="RCA66" si="22499">(RCA59-RCA61)*$C$64*$C$66</f>
        <v>0</v>
      </c>
      <c r="RCC66" s="1678">
        <f t="shared" ref="RCC66" si="22500">(RCC59-RCC61)*$C$64*$C$66</f>
        <v>0</v>
      </c>
      <c r="RCE66" s="1678">
        <f t="shared" ref="RCE66" si="22501">(RCE59-RCE61)*$C$64*$C$66</f>
        <v>0</v>
      </c>
      <c r="RCG66" s="1678">
        <f t="shared" ref="RCG66" si="22502">(RCG59-RCG61)*$C$64*$C$66</f>
        <v>0</v>
      </c>
      <c r="RCI66" s="1678">
        <f t="shared" ref="RCI66" si="22503">(RCI59-RCI61)*$C$64*$C$66</f>
        <v>0</v>
      </c>
      <c r="RCK66" s="1678">
        <f t="shared" ref="RCK66" si="22504">(RCK59-RCK61)*$C$64*$C$66</f>
        <v>0</v>
      </c>
      <c r="RCM66" s="1678">
        <f t="shared" ref="RCM66" si="22505">(RCM59-RCM61)*$C$64*$C$66</f>
        <v>0</v>
      </c>
      <c r="RCO66" s="1678">
        <f t="shared" ref="RCO66" si="22506">(RCO59-RCO61)*$C$64*$C$66</f>
        <v>0</v>
      </c>
      <c r="RCQ66" s="1678">
        <f t="shared" ref="RCQ66" si="22507">(RCQ59-RCQ61)*$C$64*$C$66</f>
        <v>0</v>
      </c>
      <c r="RCS66" s="1678">
        <f t="shared" ref="RCS66" si="22508">(RCS59-RCS61)*$C$64*$C$66</f>
        <v>0</v>
      </c>
      <c r="RCU66" s="1678">
        <f t="shared" ref="RCU66" si="22509">(RCU59-RCU61)*$C$64*$C$66</f>
        <v>0</v>
      </c>
      <c r="RCW66" s="1678">
        <f t="shared" ref="RCW66" si="22510">(RCW59-RCW61)*$C$64*$C$66</f>
        <v>0</v>
      </c>
      <c r="RCY66" s="1678">
        <f t="shared" ref="RCY66" si="22511">(RCY59-RCY61)*$C$64*$C$66</f>
        <v>0</v>
      </c>
      <c r="RDA66" s="1678">
        <f t="shared" ref="RDA66" si="22512">(RDA59-RDA61)*$C$64*$C$66</f>
        <v>0</v>
      </c>
      <c r="RDC66" s="1678">
        <f t="shared" ref="RDC66" si="22513">(RDC59-RDC61)*$C$64*$C$66</f>
        <v>0</v>
      </c>
      <c r="RDE66" s="1678">
        <f t="shared" ref="RDE66" si="22514">(RDE59-RDE61)*$C$64*$C$66</f>
        <v>0</v>
      </c>
      <c r="RDG66" s="1678">
        <f t="shared" ref="RDG66" si="22515">(RDG59-RDG61)*$C$64*$C$66</f>
        <v>0</v>
      </c>
      <c r="RDI66" s="1678">
        <f t="shared" ref="RDI66" si="22516">(RDI59-RDI61)*$C$64*$C$66</f>
        <v>0</v>
      </c>
      <c r="RDK66" s="1678">
        <f t="shared" ref="RDK66" si="22517">(RDK59-RDK61)*$C$64*$C$66</f>
        <v>0</v>
      </c>
      <c r="RDM66" s="1678">
        <f t="shared" ref="RDM66" si="22518">(RDM59-RDM61)*$C$64*$C$66</f>
        <v>0</v>
      </c>
      <c r="RDO66" s="1678">
        <f t="shared" ref="RDO66" si="22519">(RDO59-RDO61)*$C$64*$C$66</f>
        <v>0</v>
      </c>
      <c r="RDQ66" s="1678">
        <f t="shared" ref="RDQ66" si="22520">(RDQ59-RDQ61)*$C$64*$C$66</f>
        <v>0</v>
      </c>
      <c r="RDS66" s="1678">
        <f t="shared" ref="RDS66" si="22521">(RDS59-RDS61)*$C$64*$C$66</f>
        <v>0</v>
      </c>
      <c r="RDU66" s="1678">
        <f t="shared" ref="RDU66" si="22522">(RDU59-RDU61)*$C$64*$C$66</f>
        <v>0</v>
      </c>
      <c r="RDW66" s="1678">
        <f t="shared" ref="RDW66" si="22523">(RDW59-RDW61)*$C$64*$C$66</f>
        <v>0</v>
      </c>
      <c r="RDY66" s="1678">
        <f t="shared" ref="RDY66" si="22524">(RDY59-RDY61)*$C$64*$C$66</f>
        <v>0</v>
      </c>
      <c r="REA66" s="1678">
        <f t="shared" ref="REA66" si="22525">(REA59-REA61)*$C$64*$C$66</f>
        <v>0</v>
      </c>
      <c r="REC66" s="1678">
        <f t="shared" ref="REC66" si="22526">(REC59-REC61)*$C$64*$C$66</f>
        <v>0</v>
      </c>
      <c r="REE66" s="1678">
        <f t="shared" ref="REE66" si="22527">(REE59-REE61)*$C$64*$C$66</f>
        <v>0</v>
      </c>
      <c r="REG66" s="1678">
        <f t="shared" ref="REG66" si="22528">(REG59-REG61)*$C$64*$C$66</f>
        <v>0</v>
      </c>
      <c r="REI66" s="1678">
        <f t="shared" ref="REI66" si="22529">(REI59-REI61)*$C$64*$C$66</f>
        <v>0</v>
      </c>
      <c r="REK66" s="1678">
        <f t="shared" ref="REK66" si="22530">(REK59-REK61)*$C$64*$C$66</f>
        <v>0</v>
      </c>
      <c r="REM66" s="1678">
        <f t="shared" ref="REM66" si="22531">(REM59-REM61)*$C$64*$C$66</f>
        <v>0</v>
      </c>
      <c r="REO66" s="1678">
        <f t="shared" ref="REO66" si="22532">(REO59-REO61)*$C$64*$C$66</f>
        <v>0</v>
      </c>
      <c r="REQ66" s="1678">
        <f t="shared" ref="REQ66" si="22533">(REQ59-REQ61)*$C$64*$C$66</f>
        <v>0</v>
      </c>
      <c r="RES66" s="1678">
        <f t="shared" ref="RES66" si="22534">(RES59-RES61)*$C$64*$C$66</f>
        <v>0</v>
      </c>
      <c r="REU66" s="1678">
        <f t="shared" ref="REU66" si="22535">(REU59-REU61)*$C$64*$C$66</f>
        <v>0</v>
      </c>
      <c r="REW66" s="1678">
        <f t="shared" ref="REW66" si="22536">(REW59-REW61)*$C$64*$C$66</f>
        <v>0</v>
      </c>
      <c r="REY66" s="1678">
        <f t="shared" ref="REY66" si="22537">(REY59-REY61)*$C$64*$C$66</f>
        <v>0</v>
      </c>
      <c r="RFA66" s="1678">
        <f t="shared" ref="RFA66" si="22538">(RFA59-RFA61)*$C$64*$C$66</f>
        <v>0</v>
      </c>
      <c r="RFC66" s="1678">
        <f t="shared" ref="RFC66" si="22539">(RFC59-RFC61)*$C$64*$C$66</f>
        <v>0</v>
      </c>
      <c r="RFE66" s="1678">
        <f t="shared" ref="RFE66" si="22540">(RFE59-RFE61)*$C$64*$C$66</f>
        <v>0</v>
      </c>
      <c r="RFG66" s="1678">
        <f t="shared" ref="RFG66" si="22541">(RFG59-RFG61)*$C$64*$C$66</f>
        <v>0</v>
      </c>
      <c r="RFI66" s="1678">
        <f t="shared" ref="RFI66" si="22542">(RFI59-RFI61)*$C$64*$C$66</f>
        <v>0</v>
      </c>
      <c r="RFK66" s="1678">
        <f t="shared" ref="RFK66" si="22543">(RFK59-RFK61)*$C$64*$C$66</f>
        <v>0</v>
      </c>
      <c r="RFM66" s="1678">
        <f t="shared" ref="RFM66" si="22544">(RFM59-RFM61)*$C$64*$C$66</f>
        <v>0</v>
      </c>
      <c r="RFO66" s="1678">
        <f t="shared" ref="RFO66" si="22545">(RFO59-RFO61)*$C$64*$C$66</f>
        <v>0</v>
      </c>
      <c r="RFQ66" s="1678">
        <f t="shared" ref="RFQ66" si="22546">(RFQ59-RFQ61)*$C$64*$C$66</f>
        <v>0</v>
      </c>
      <c r="RFS66" s="1678">
        <f t="shared" ref="RFS66" si="22547">(RFS59-RFS61)*$C$64*$C$66</f>
        <v>0</v>
      </c>
      <c r="RFU66" s="1678">
        <f t="shared" ref="RFU66" si="22548">(RFU59-RFU61)*$C$64*$C$66</f>
        <v>0</v>
      </c>
      <c r="RFW66" s="1678">
        <f t="shared" ref="RFW66" si="22549">(RFW59-RFW61)*$C$64*$C$66</f>
        <v>0</v>
      </c>
      <c r="RFY66" s="1678">
        <f t="shared" ref="RFY66" si="22550">(RFY59-RFY61)*$C$64*$C$66</f>
        <v>0</v>
      </c>
      <c r="RGA66" s="1678">
        <f t="shared" ref="RGA66" si="22551">(RGA59-RGA61)*$C$64*$C$66</f>
        <v>0</v>
      </c>
      <c r="RGC66" s="1678">
        <f t="shared" ref="RGC66" si="22552">(RGC59-RGC61)*$C$64*$C$66</f>
        <v>0</v>
      </c>
      <c r="RGE66" s="1678">
        <f t="shared" ref="RGE66" si="22553">(RGE59-RGE61)*$C$64*$C$66</f>
        <v>0</v>
      </c>
      <c r="RGG66" s="1678">
        <f t="shared" ref="RGG66" si="22554">(RGG59-RGG61)*$C$64*$C$66</f>
        <v>0</v>
      </c>
      <c r="RGI66" s="1678">
        <f t="shared" ref="RGI66" si="22555">(RGI59-RGI61)*$C$64*$C$66</f>
        <v>0</v>
      </c>
      <c r="RGK66" s="1678">
        <f t="shared" ref="RGK66" si="22556">(RGK59-RGK61)*$C$64*$C$66</f>
        <v>0</v>
      </c>
      <c r="RGM66" s="1678">
        <f t="shared" ref="RGM66" si="22557">(RGM59-RGM61)*$C$64*$C$66</f>
        <v>0</v>
      </c>
      <c r="RGO66" s="1678">
        <f t="shared" ref="RGO66" si="22558">(RGO59-RGO61)*$C$64*$C$66</f>
        <v>0</v>
      </c>
      <c r="RGQ66" s="1678">
        <f t="shared" ref="RGQ66" si="22559">(RGQ59-RGQ61)*$C$64*$C$66</f>
        <v>0</v>
      </c>
      <c r="RGS66" s="1678">
        <f t="shared" ref="RGS66" si="22560">(RGS59-RGS61)*$C$64*$C$66</f>
        <v>0</v>
      </c>
      <c r="RGU66" s="1678">
        <f t="shared" ref="RGU66" si="22561">(RGU59-RGU61)*$C$64*$C$66</f>
        <v>0</v>
      </c>
      <c r="RGW66" s="1678">
        <f t="shared" ref="RGW66" si="22562">(RGW59-RGW61)*$C$64*$C$66</f>
        <v>0</v>
      </c>
      <c r="RGY66" s="1678">
        <f t="shared" ref="RGY66" si="22563">(RGY59-RGY61)*$C$64*$C$66</f>
        <v>0</v>
      </c>
      <c r="RHA66" s="1678">
        <f t="shared" ref="RHA66" si="22564">(RHA59-RHA61)*$C$64*$C$66</f>
        <v>0</v>
      </c>
      <c r="RHC66" s="1678">
        <f t="shared" ref="RHC66" si="22565">(RHC59-RHC61)*$C$64*$C$66</f>
        <v>0</v>
      </c>
      <c r="RHE66" s="1678">
        <f t="shared" ref="RHE66" si="22566">(RHE59-RHE61)*$C$64*$C$66</f>
        <v>0</v>
      </c>
      <c r="RHG66" s="1678">
        <f t="shared" ref="RHG66" si="22567">(RHG59-RHG61)*$C$64*$C$66</f>
        <v>0</v>
      </c>
      <c r="RHI66" s="1678">
        <f t="shared" ref="RHI66" si="22568">(RHI59-RHI61)*$C$64*$C$66</f>
        <v>0</v>
      </c>
      <c r="RHK66" s="1678">
        <f t="shared" ref="RHK66" si="22569">(RHK59-RHK61)*$C$64*$C$66</f>
        <v>0</v>
      </c>
      <c r="RHM66" s="1678">
        <f t="shared" ref="RHM66" si="22570">(RHM59-RHM61)*$C$64*$C$66</f>
        <v>0</v>
      </c>
      <c r="RHO66" s="1678">
        <f t="shared" ref="RHO66" si="22571">(RHO59-RHO61)*$C$64*$C$66</f>
        <v>0</v>
      </c>
      <c r="RHQ66" s="1678">
        <f t="shared" ref="RHQ66" si="22572">(RHQ59-RHQ61)*$C$64*$C$66</f>
        <v>0</v>
      </c>
      <c r="RHS66" s="1678">
        <f t="shared" ref="RHS66" si="22573">(RHS59-RHS61)*$C$64*$C$66</f>
        <v>0</v>
      </c>
      <c r="RHU66" s="1678">
        <f t="shared" ref="RHU66" si="22574">(RHU59-RHU61)*$C$64*$C$66</f>
        <v>0</v>
      </c>
      <c r="RHW66" s="1678">
        <f t="shared" ref="RHW66" si="22575">(RHW59-RHW61)*$C$64*$C$66</f>
        <v>0</v>
      </c>
      <c r="RHY66" s="1678">
        <f t="shared" ref="RHY66" si="22576">(RHY59-RHY61)*$C$64*$C$66</f>
        <v>0</v>
      </c>
      <c r="RIA66" s="1678">
        <f t="shared" ref="RIA66" si="22577">(RIA59-RIA61)*$C$64*$C$66</f>
        <v>0</v>
      </c>
      <c r="RIC66" s="1678">
        <f t="shared" ref="RIC66" si="22578">(RIC59-RIC61)*$C$64*$C$66</f>
        <v>0</v>
      </c>
      <c r="RIE66" s="1678">
        <f t="shared" ref="RIE66" si="22579">(RIE59-RIE61)*$C$64*$C$66</f>
        <v>0</v>
      </c>
      <c r="RIG66" s="1678">
        <f t="shared" ref="RIG66" si="22580">(RIG59-RIG61)*$C$64*$C$66</f>
        <v>0</v>
      </c>
      <c r="RII66" s="1678">
        <f t="shared" ref="RII66" si="22581">(RII59-RII61)*$C$64*$C$66</f>
        <v>0</v>
      </c>
      <c r="RIK66" s="1678">
        <f t="shared" ref="RIK66" si="22582">(RIK59-RIK61)*$C$64*$C$66</f>
        <v>0</v>
      </c>
      <c r="RIM66" s="1678">
        <f t="shared" ref="RIM66" si="22583">(RIM59-RIM61)*$C$64*$C$66</f>
        <v>0</v>
      </c>
      <c r="RIO66" s="1678">
        <f t="shared" ref="RIO66" si="22584">(RIO59-RIO61)*$C$64*$C$66</f>
        <v>0</v>
      </c>
      <c r="RIQ66" s="1678">
        <f t="shared" ref="RIQ66" si="22585">(RIQ59-RIQ61)*$C$64*$C$66</f>
        <v>0</v>
      </c>
      <c r="RIS66" s="1678">
        <f t="shared" ref="RIS66" si="22586">(RIS59-RIS61)*$C$64*$C$66</f>
        <v>0</v>
      </c>
      <c r="RIU66" s="1678">
        <f t="shared" ref="RIU66" si="22587">(RIU59-RIU61)*$C$64*$C$66</f>
        <v>0</v>
      </c>
      <c r="RIW66" s="1678">
        <f t="shared" ref="RIW66" si="22588">(RIW59-RIW61)*$C$64*$C$66</f>
        <v>0</v>
      </c>
      <c r="RIY66" s="1678">
        <f t="shared" ref="RIY66" si="22589">(RIY59-RIY61)*$C$64*$C$66</f>
        <v>0</v>
      </c>
      <c r="RJA66" s="1678">
        <f t="shared" ref="RJA66" si="22590">(RJA59-RJA61)*$C$64*$C$66</f>
        <v>0</v>
      </c>
      <c r="RJC66" s="1678">
        <f t="shared" ref="RJC66" si="22591">(RJC59-RJC61)*$C$64*$C$66</f>
        <v>0</v>
      </c>
      <c r="RJE66" s="1678">
        <f t="shared" ref="RJE66" si="22592">(RJE59-RJE61)*$C$64*$C$66</f>
        <v>0</v>
      </c>
      <c r="RJG66" s="1678">
        <f t="shared" ref="RJG66" si="22593">(RJG59-RJG61)*$C$64*$C$66</f>
        <v>0</v>
      </c>
      <c r="RJI66" s="1678">
        <f t="shared" ref="RJI66" si="22594">(RJI59-RJI61)*$C$64*$C$66</f>
        <v>0</v>
      </c>
      <c r="RJK66" s="1678">
        <f t="shared" ref="RJK66" si="22595">(RJK59-RJK61)*$C$64*$C$66</f>
        <v>0</v>
      </c>
      <c r="RJM66" s="1678">
        <f t="shared" ref="RJM66" si="22596">(RJM59-RJM61)*$C$64*$C$66</f>
        <v>0</v>
      </c>
      <c r="RJO66" s="1678">
        <f t="shared" ref="RJO66" si="22597">(RJO59-RJO61)*$C$64*$C$66</f>
        <v>0</v>
      </c>
      <c r="RJQ66" s="1678">
        <f t="shared" ref="RJQ66" si="22598">(RJQ59-RJQ61)*$C$64*$C$66</f>
        <v>0</v>
      </c>
      <c r="RJS66" s="1678">
        <f t="shared" ref="RJS66" si="22599">(RJS59-RJS61)*$C$64*$C$66</f>
        <v>0</v>
      </c>
      <c r="RJU66" s="1678">
        <f t="shared" ref="RJU66" si="22600">(RJU59-RJU61)*$C$64*$C$66</f>
        <v>0</v>
      </c>
      <c r="RJW66" s="1678">
        <f t="shared" ref="RJW66" si="22601">(RJW59-RJW61)*$C$64*$C$66</f>
        <v>0</v>
      </c>
      <c r="RJY66" s="1678">
        <f t="shared" ref="RJY66" si="22602">(RJY59-RJY61)*$C$64*$C$66</f>
        <v>0</v>
      </c>
      <c r="RKA66" s="1678">
        <f t="shared" ref="RKA66" si="22603">(RKA59-RKA61)*$C$64*$C$66</f>
        <v>0</v>
      </c>
      <c r="RKC66" s="1678">
        <f t="shared" ref="RKC66" si="22604">(RKC59-RKC61)*$C$64*$C$66</f>
        <v>0</v>
      </c>
      <c r="RKE66" s="1678">
        <f t="shared" ref="RKE66" si="22605">(RKE59-RKE61)*$C$64*$C$66</f>
        <v>0</v>
      </c>
      <c r="RKG66" s="1678">
        <f t="shared" ref="RKG66" si="22606">(RKG59-RKG61)*$C$64*$C$66</f>
        <v>0</v>
      </c>
      <c r="RKI66" s="1678">
        <f t="shared" ref="RKI66" si="22607">(RKI59-RKI61)*$C$64*$C$66</f>
        <v>0</v>
      </c>
      <c r="RKK66" s="1678">
        <f t="shared" ref="RKK66" si="22608">(RKK59-RKK61)*$C$64*$C$66</f>
        <v>0</v>
      </c>
      <c r="RKM66" s="1678">
        <f t="shared" ref="RKM66" si="22609">(RKM59-RKM61)*$C$64*$C$66</f>
        <v>0</v>
      </c>
      <c r="RKO66" s="1678">
        <f t="shared" ref="RKO66" si="22610">(RKO59-RKO61)*$C$64*$C$66</f>
        <v>0</v>
      </c>
      <c r="RKQ66" s="1678">
        <f t="shared" ref="RKQ66" si="22611">(RKQ59-RKQ61)*$C$64*$C$66</f>
        <v>0</v>
      </c>
      <c r="RKS66" s="1678">
        <f t="shared" ref="RKS66" si="22612">(RKS59-RKS61)*$C$64*$C$66</f>
        <v>0</v>
      </c>
      <c r="RKU66" s="1678">
        <f t="shared" ref="RKU66" si="22613">(RKU59-RKU61)*$C$64*$C$66</f>
        <v>0</v>
      </c>
      <c r="RKW66" s="1678">
        <f t="shared" ref="RKW66" si="22614">(RKW59-RKW61)*$C$64*$C$66</f>
        <v>0</v>
      </c>
      <c r="RKY66" s="1678">
        <f t="shared" ref="RKY66" si="22615">(RKY59-RKY61)*$C$64*$C$66</f>
        <v>0</v>
      </c>
      <c r="RLA66" s="1678">
        <f t="shared" ref="RLA66" si="22616">(RLA59-RLA61)*$C$64*$C$66</f>
        <v>0</v>
      </c>
      <c r="RLC66" s="1678">
        <f t="shared" ref="RLC66" si="22617">(RLC59-RLC61)*$C$64*$C$66</f>
        <v>0</v>
      </c>
      <c r="RLE66" s="1678">
        <f t="shared" ref="RLE66" si="22618">(RLE59-RLE61)*$C$64*$C$66</f>
        <v>0</v>
      </c>
      <c r="RLG66" s="1678">
        <f t="shared" ref="RLG66" si="22619">(RLG59-RLG61)*$C$64*$C$66</f>
        <v>0</v>
      </c>
      <c r="RLI66" s="1678">
        <f t="shared" ref="RLI66" si="22620">(RLI59-RLI61)*$C$64*$C$66</f>
        <v>0</v>
      </c>
      <c r="RLK66" s="1678">
        <f t="shared" ref="RLK66" si="22621">(RLK59-RLK61)*$C$64*$C$66</f>
        <v>0</v>
      </c>
      <c r="RLM66" s="1678">
        <f t="shared" ref="RLM66" si="22622">(RLM59-RLM61)*$C$64*$C$66</f>
        <v>0</v>
      </c>
      <c r="RLO66" s="1678">
        <f t="shared" ref="RLO66" si="22623">(RLO59-RLO61)*$C$64*$C$66</f>
        <v>0</v>
      </c>
      <c r="RLQ66" s="1678">
        <f t="shared" ref="RLQ66" si="22624">(RLQ59-RLQ61)*$C$64*$C$66</f>
        <v>0</v>
      </c>
      <c r="RLS66" s="1678">
        <f t="shared" ref="RLS66" si="22625">(RLS59-RLS61)*$C$64*$C$66</f>
        <v>0</v>
      </c>
      <c r="RLU66" s="1678">
        <f t="shared" ref="RLU66" si="22626">(RLU59-RLU61)*$C$64*$C$66</f>
        <v>0</v>
      </c>
      <c r="RLW66" s="1678">
        <f t="shared" ref="RLW66" si="22627">(RLW59-RLW61)*$C$64*$C$66</f>
        <v>0</v>
      </c>
      <c r="RLY66" s="1678">
        <f t="shared" ref="RLY66" si="22628">(RLY59-RLY61)*$C$64*$C$66</f>
        <v>0</v>
      </c>
      <c r="RMA66" s="1678">
        <f t="shared" ref="RMA66" si="22629">(RMA59-RMA61)*$C$64*$C$66</f>
        <v>0</v>
      </c>
      <c r="RMC66" s="1678">
        <f t="shared" ref="RMC66" si="22630">(RMC59-RMC61)*$C$64*$C$66</f>
        <v>0</v>
      </c>
      <c r="RME66" s="1678">
        <f t="shared" ref="RME66" si="22631">(RME59-RME61)*$C$64*$C$66</f>
        <v>0</v>
      </c>
      <c r="RMG66" s="1678">
        <f t="shared" ref="RMG66" si="22632">(RMG59-RMG61)*$C$64*$C$66</f>
        <v>0</v>
      </c>
      <c r="RMI66" s="1678">
        <f t="shared" ref="RMI66" si="22633">(RMI59-RMI61)*$C$64*$C$66</f>
        <v>0</v>
      </c>
      <c r="RMK66" s="1678">
        <f t="shared" ref="RMK66" si="22634">(RMK59-RMK61)*$C$64*$C$66</f>
        <v>0</v>
      </c>
      <c r="RMM66" s="1678">
        <f t="shared" ref="RMM66" si="22635">(RMM59-RMM61)*$C$64*$C$66</f>
        <v>0</v>
      </c>
      <c r="RMO66" s="1678">
        <f t="shared" ref="RMO66" si="22636">(RMO59-RMO61)*$C$64*$C$66</f>
        <v>0</v>
      </c>
      <c r="RMQ66" s="1678">
        <f t="shared" ref="RMQ66" si="22637">(RMQ59-RMQ61)*$C$64*$C$66</f>
        <v>0</v>
      </c>
      <c r="RMS66" s="1678">
        <f t="shared" ref="RMS66" si="22638">(RMS59-RMS61)*$C$64*$C$66</f>
        <v>0</v>
      </c>
      <c r="RMU66" s="1678">
        <f t="shared" ref="RMU66" si="22639">(RMU59-RMU61)*$C$64*$C$66</f>
        <v>0</v>
      </c>
      <c r="RMW66" s="1678">
        <f t="shared" ref="RMW66" si="22640">(RMW59-RMW61)*$C$64*$C$66</f>
        <v>0</v>
      </c>
      <c r="RMY66" s="1678">
        <f t="shared" ref="RMY66" si="22641">(RMY59-RMY61)*$C$64*$C$66</f>
        <v>0</v>
      </c>
      <c r="RNA66" s="1678">
        <f t="shared" ref="RNA66" si="22642">(RNA59-RNA61)*$C$64*$C$66</f>
        <v>0</v>
      </c>
      <c r="RNC66" s="1678">
        <f t="shared" ref="RNC66" si="22643">(RNC59-RNC61)*$C$64*$C$66</f>
        <v>0</v>
      </c>
      <c r="RNE66" s="1678">
        <f t="shared" ref="RNE66" si="22644">(RNE59-RNE61)*$C$64*$C$66</f>
        <v>0</v>
      </c>
      <c r="RNG66" s="1678">
        <f t="shared" ref="RNG66" si="22645">(RNG59-RNG61)*$C$64*$C$66</f>
        <v>0</v>
      </c>
      <c r="RNI66" s="1678">
        <f t="shared" ref="RNI66" si="22646">(RNI59-RNI61)*$C$64*$C$66</f>
        <v>0</v>
      </c>
      <c r="RNK66" s="1678">
        <f t="shared" ref="RNK66" si="22647">(RNK59-RNK61)*$C$64*$C$66</f>
        <v>0</v>
      </c>
      <c r="RNM66" s="1678">
        <f t="shared" ref="RNM66" si="22648">(RNM59-RNM61)*$C$64*$C$66</f>
        <v>0</v>
      </c>
      <c r="RNO66" s="1678">
        <f t="shared" ref="RNO66" si="22649">(RNO59-RNO61)*$C$64*$C$66</f>
        <v>0</v>
      </c>
      <c r="RNQ66" s="1678">
        <f t="shared" ref="RNQ66" si="22650">(RNQ59-RNQ61)*$C$64*$C$66</f>
        <v>0</v>
      </c>
      <c r="RNS66" s="1678">
        <f t="shared" ref="RNS66" si="22651">(RNS59-RNS61)*$C$64*$C$66</f>
        <v>0</v>
      </c>
      <c r="RNU66" s="1678">
        <f t="shared" ref="RNU66" si="22652">(RNU59-RNU61)*$C$64*$C$66</f>
        <v>0</v>
      </c>
      <c r="RNW66" s="1678">
        <f t="shared" ref="RNW66" si="22653">(RNW59-RNW61)*$C$64*$C$66</f>
        <v>0</v>
      </c>
      <c r="RNY66" s="1678">
        <f t="shared" ref="RNY66" si="22654">(RNY59-RNY61)*$C$64*$C$66</f>
        <v>0</v>
      </c>
      <c r="ROA66" s="1678">
        <f t="shared" ref="ROA66" si="22655">(ROA59-ROA61)*$C$64*$C$66</f>
        <v>0</v>
      </c>
      <c r="ROC66" s="1678">
        <f t="shared" ref="ROC66" si="22656">(ROC59-ROC61)*$C$64*$C$66</f>
        <v>0</v>
      </c>
      <c r="ROE66" s="1678">
        <f t="shared" ref="ROE66" si="22657">(ROE59-ROE61)*$C$64*$C$66</f>
        <v>0</v>
      </c>
      <c r="ROG66" s="1678">
        <f t="shared" ref="ROG66" si="22658">(ROG59-ROG61)*$C$64*$C$66</f>
        <v>0</v>
      </c>
      <c r="ROI66" s="1678">
        <f t="shared" ref="ROI66" si="22659">(ROI59-ROI61)*$C$64*$C$66</f>
        <v>0</v>
      </c>
      <c r="ROK66" s="1678">
        <f t="shared" ref="ROK66" si="22660">(ROK59-ROK61)*$C$64*$C$66</f>
        <v>0</v>
      </c>
      <c r="ROM66" s="1678">
        <f t="shared" ref="ROM66" si="22661">(ROM59-ROM61)*$C$64*$C$66</f>
        <v>0</v>
      </c>
      <c r="ROO66" s="1678">
        <f t="shared" ref="ROO66" si="22662">(ROO59-ROO61)*$C$64*$C$66</f>
        <v>0</v>
      </c>
      <c r="ROQ66" s="1678">
        <f t="shared" ref="ROQ66" si="22663">(ROQ59-ROQ61)*$C$64*$C$66</f>
        <v>0</v>
      </c>
      <c r="ROS66" s="1678">
        <f t="shared" ref="ROS66" si="22664">(ROS59-ROS61)*$C$64*$C$66</f>
        <v>0</v>
      </c>
      <c r="ROU66" s="1678">
        <f t="shared" ref="ROU66" si="22665">(ROU59-ROU61)*$C$64*$C$66</f>
        <v>0</v>
      </c>
      <c r="ROW66" s="1678">
        <f t="shared" ref="ROW66" si="22666">(ROW59-ROW61)*$C$64*$C$66</f>
        <v>0</v>
      </c>
      <c r="ROY66" s="1678">
        <f t="shared" ref="ROY66" si="22667">(ROY59-ROY61)*$C$64*$C$66</f>
        <v>0</v>
      </c>
      <c r="RPA66" s="1678">
        <f t="shared" ref="RPA66" si="22668">(RPA59-RPA61)*$C$64*$C$66</f>
        <v>0</v>
      </c>
      <c r="RPC66" s="1678">
        <f t="shared" ref="RPC66" si="22669">(RPC59-RPC61)*$C$64*$C$66</f>
        <v>0</v>
      </c>
      <c r="RPE66" s="1678">
        <f t="shared" ref="RPE66" si="22670">(RPE59-RPE61)*$C$64*$C$66</f>
        <v>0</v>
      </c>
      <c r="RPG66" s="1678">
        <f t="shared" ref="RPG66" si="22671">(RPG59-RPG61)*$C$64*$C$66</f>
        <v>0</v>
      </c>
      <c r="RPI66" s="1678">
        <f t="shared" ref="RPI66" si="22672">(RPI59-RPI61)*$C$64*$C$66</f>
        <v>0</v>
      </c>
      <c r="RPK66" s="1678">
        <f t="shared" ref="RPK66" si="22673">(RPK59-RPK61)*$C$64*$C$66</f>
        <v>0</v>
      </c>
      <c r="RPM66" s="1678">
        <f t="shared" ref="RPM66" si="22674">(RPM59-RPM61)*$C$64*$C$66</f>
        <v>0</v>
      </c>
      <c r="RPO66" s="1678">
        <f t="shared" ref="RPO66" si="22675">(RPO59-RPO61)*$C$64*$C$66</f>
        <v>0</v>
      </c>
      <c r="RPQ66" s="1678">
        <f t="shared" ref="RPQ66" si="22676">(RPQ59-RPQ61)*$C$64*$C$66</f>
        <v>0</v>
      </c>
      <c r="RPS66" s="1678">
        <f t="shared" ref="RPS66" si="22677">(RPS59-RPS61)*$C$64*$C$66</f>
        <v>0</v>
      </c>
      <c r="RPU66" s="1678">
        <f t="shared" ref="RPU66" si="22678">(RPU59-RPU61)*$C$64*$C$66</f>
        <v>0</v>
      </c>
      <c r="RPW66" s="1678">
        <f t="shared" ref="RPW66" si="22679">(RPW59-RPW61)*$C$64*$C$66</f>
        <v>0</v>
      </c>
      <c r="RPY66" s="1678">
        <f t="shared" ref="RPY66" si="22680">(RPY59-RPY61)*$C$64*$C$66</f>
        <v>0</v>
      </c>
      <c r="RQA66" s="1678">
        <f t="shared" ref="RQA66" si="22681">(RQA59-RQA61)*$C$64*$C$66</f>
        <v>0</v>
      </c>
      <c r="RQC66" s="1678">
        <f t="shared" ref="RQC66" si="22682">(RQC59-RQC61)*$C$64*$C$66</f>
        <v>0</v>
      </c>
      <c r="RQE66" s="1678">
        <f t="shared" ref="RQE66" si="22683">(RQE59-RQE61)*$C$64*$C$66</f>
        <v>0</v>
      </c>
      <c r="RQG66" s="1678">
        <f t="shared" ref="RQG66" si="22684">(RQG59-RQG61)*$C$64*$C$66</f>
        <v>0</v>
      </c>
      <c r="RQI66" s="1678">
        <f t="shared" ref="RQI66" si="22685">(RQI59-RQI61)*$C$64*$C$66</f>
        <v>0</v>
      </c>
      <c r="RQK66" s="1678">
        <f t="shared" ref="RQK66" si="22686">(RQK59-RQK61)*$C$64*$C$66</f>
        <v>0</v>
      </c>
      <c r="RQM66" s="1678">
        <f t="shared" ref="RQM66" si="22687">(RQM59-RQM61)*$C$64*$C$66</f>
        <v>0</v>
      </c>
      <c r="RQO66" s="1678">
        <f t="shared" ref="RQO66" si="22688">(RQO59-RQO61)*$C$64*$C$66</f>
        <v>0</v>
      </c>
      <c r="RQQ66" s="1678">
        <f t="shared" ref="RQQ66" si="22689">(RQQ59-RQQ61)*$C$64*$C$66</f>
        <v>0</v>
      </c>
      <c r="RQS66" s="1678">
        <f t="shared" ref="RQS66" si="22690">(RQS59-RQS61)*$C$64*$C$66</f>
        <v>0</v>
      </c>
      <c r="RQU66" s="1678">
        <f t="shared" ref="RQU66" si="22691">(RQU59-RQU61)*$C$64*$C$66</f>
        <v>0</v>
      </c>
      <c r="RQW66" s="1678">
        <f t="shared" ref="RQW66" si="22692">(RQW59-RQW61)*$C$64*$C$66</f>
        <v>0</v>
      </c>
      <c r="RQY66" s="1678">
        <f t="shared" ref="RQY66" si="22693">(RQY59-RQY61)*$C$64*$C$66</f>
        <v>0</v>
      </c>
      <c r="RRA66" s="1678">
        <f t="shared" ref="RRA66" si="22694">(RRA59-RRA61)*$C$64*$C$66</f>
        <v>0</v>
      </c>
      <c r="RRC66" s="1678">
        <f t="shared" ref="RRC66" si="22695">(RRC59-RRC61)*$C$64*$C$66</f>
        <v>0</v>
      </c>
      <c r="RRE66" s="1678">
        <f t="shared" ref="RRE66" si="22696">(RRE59-RRE61)*$C$64*$C$66</f>
        <v>0</v>
      </c>
      <c r="RRG66" s="1678">
        <f t="shared" ref="RRG66" si="22697">(RRG59-RRG61)*$C$64*$C$66</f>
        <v>0</v>
      </c>
      <c r="RRI66" s="1678">
        <f t="shared" ref="RRI66" si="22698">(RRI59-RRI61)*$C$64*$C$66</f>
        <v>0</v>
      </c>
      <c r="RRK66" s="1678">
        <f t="shared" ref="RRK66" si="22699">(RRK59-RRK61)*$C$64*$C$66</f>
        <v>0</v>
      </c>
      <c r="RRM66" s="1678">
        <f t="shared" ref="RRM66" si="22700">(RRM59-RRM61)*$C$64*$C$66</f>
        <v>0</v>
      </c>
      <c r="RRO66" s="1678">
        <f t="shared" ref="RRO66" si="22701">(RRO59-RRO61)*$C$64*$C$66</f>
        <v>0</v>
      </c>
      <c r="RRQ66" s="1678">
        <f t="shared" ref="RRQ66" si="22702">(RRQ59-RRQ61)*$C$64*$C$66</f>
        <v>0</v>
      </c>
      <c r="RRS66" s="1678">
        <f t="shared" ref="RRS66" si="22703">(RRS59-RRS61)*$C$64*$C$66</f>
        <v>0</v>
      </c>
      <c r="RRU66" s="1678">
        <f t="shared" ref="RRU66" si="22704">(RRU59-RRU61)*$C$64*$C$66</f>
        <v>0</v>
      </c>
      <c r="RRW66" s="1678">
        <f t="shared" ref="RRW66" si="22705">(RRW59-RRW61)*$C$64*$C$66</f>
        <v>0</v>
      </c>
      <c r="RRY66" s="1678">
        <f t="shared" ref="RRY66" si="22706">(RRY59-RRY61)*$C$64*$C$66</f>
        <v>0</v>
      </c>
      <c r="RSA66" s="1678">
        <f t="shared" ref="RSA66" si="22707">(RSA59-RSA61)*$C$64*$C$66</f>
        <v>0</v>
      </c>
      <c r="RSC66" s="1678">
        <f t="shared" ref="RSC66" si="22708">(RSC59-RSC61)*$C$64*$C$66</f>
        <v>0</v>
      </c>
      <c r="RSE66" s="1678">
        <f t="shared" ref="RSE66" si="22709">(RSE59-RSE61)*$C$64*$C$66</f>
        <v>0</v>
      </c>
      <c r="RSG66" s="1678">
        <f t="shared" ref="RSG66" si="22710">(RSG59-RSG61)*$C$64*$C$66</f>
        <v>0</v>
      </c>
      <c r="RSI66" s="1678">
        <f t="shared" ref="RSI66" si="22711">(RSI59-RSI61)*$C$64*$C$66</f>
        <v>0</v>
      </c>
      <c r="RSK66" s="1678">
        <f t="shared" ref="RSK66" si="22712">(RSK59-RSK61)*$C$64*$C$66</f>
        <v>0</v>
      </c>
      <c r="RSM66" s="1678">
        <f t="shared" ref="RSM66" si="22713">(RSM59-RSM61)*$C$64*$C$66</f>
        <v>0</v>
      </c>
      <c r="RSO66" s="1678">
        <f t="shared" ref="RSO66" si="22714">(RSO59-RSO61)*$C$64*$C$66</f>
        <v>0</v>
      </c>
      <c r="RSQ66" s="1678">
        <f t="shared" ref="RSQ66" si="22715">(RSQ59-RSQ61)*$C$64*$C$66</f>
        <v>0</v>
      </c>
      <c r="RSS66" s="1678">
        <f t="shared" ref="RSS66" si="22716">(RSS59-RSS61)*$C$64*$C$66</f>
        <v>0</v>
      </c>
      <c r="RSU66" s="1678">
        <f t="shared" ref="RSU66" si="22717">(RSU59-RSU61)*$C$64*$C$66</f>
        <v>0</v>
      </c>
      <c r="RSW66" s="1678">
        <f t="shared" ref="RSW66" si="22718">(RSW59-RSW61)*$C$64*$C$66</f>
        <v>0</v>
      </c>
      <c r="RSY66" s="1678">
        <f t="shared" ref="RSY66" si="22719">(RSY59-RSY61)*$C$64*$C$66</f>
        <v>0</v>
      </c>
      <c r="RTA66" s="1678">
        <f t="shared" ref="RTA66" si="22720">(RTA59-RTA61)*$C$64*$C$66</f>
        <v>0</v>
      </c>
      <c r="RTC66" s="1678">
        <f t="shared" ref="RTC66" si="22721">(RTC59-RTC61)*$C$64*$C$66</f>
        <v>0</v>
      </c>
      <c r="RTE66" s="1678">
        <f t="shared" ref="RTE66" si="22722">(RTE59-RTE61)*$C$64*$C$66</f>
        <v>0</v>
      </c>
      <c r="RTG66" s="1678">
        <f t="shared" ref="RTG66" si="22723">(RTG59-RTG61)*$C$64*$C$66</f>
        <v>0</v>
      </c>
      <c r="RTI66" s="1678">
        <f t="shared" ref="RTI66" si="22724">(RTI59-RTI61)*$C$64*$C$66</f>
        <v>0</v>
      </c>
      <c r="RTK66" s="1678">
        <f t="shared" ref="RTK66" si="22725">(RTK59-RTK61)*$C$64*$C$66</f>
        <v>0</v>
      </c>
      <c r="RTM66" s="1678">
        <f t="shared" ref="RTM66" si="22726">(RTM59-RTM61)*$C$64*$C$66</f>
        <v>0</v>
      </c>
      <c r="RTO66" s="1678">
        <f t="shared" ref="RTO66" si="22727">(RTO59-RTO61)*$C$64*$C$66</f>
        <v>0</v>
      </c>
      <c r="RTQ66" s="1678">
        <f t="shared" ref="RTQ66" si="22728">(RTQ59-RTQ61)*$C$64*$C$66</f>
        <v>0</v>
      </c>
      <c r="RTS66" s="1678">
        <f t="shared" ref="RTS66" si="22729">(RTS59-RTS61)*$C$64*$C$66</f>
        <v>0</v>
      </c>
      <c r="RTU66" s="1678">
        <f t="shared" ref="RTU66" si="22730">(RTU59-RTU61)*$C$64*$C$66</f>
        <v>0</v>
      </c>
      <c r="RTW66" s="1678">
        <f t="shared" ref="RTW66" si="22731">(RTW59-RTW61)*$C$64*$C$66</f>
        <v>0</v>
      </c>
      <c r="RTY66" s="1678">
        <f t="shared" ref="RTY66" si="22732">(RTY59-RTY61)*$C$64*$C$66</f>
        <v>0</v>
      </c>
      <c r="RUA66" s="1678">
        <f t="shared" ref="RUA66" si="22733">(RUA59-RUA61)*$C$64*$C$66</f>
        <v>0</v>
      </c>
      <c r="RUC66" s="1678">
        <f t="shared" ref="RUC66" si="22734">(RUC59-RUC61)*$C$64*$C$66</f>
        <v>0</v>
      </c>
      <c r="RUE66" s="1678">
        <f t="shared" ref="RUE66" si="22735">(RUE59-RUE61)*$C$64*$C$66</f>
        <v>0</v>
      </c>
      <c r="RUG66" s="1678">
        <f t="shared" ref="RUG66" si="22736">(RUG59-RUG61)*$C$64*$C$66</f>
        <v>0</v>
      </c>
      <c r="RUI66" s="1678">
        <f t="shared" ref="RUI66" si="22737">(RUI59-RUI61)*$C$64*$C$66</f>
        <v>0</v>
      </c>
      <c r="RUK66" s="1678">
        <f t="shared" ref="RUK66" si="22738">(RUK59-RUK61)*$C$64*$C$66</f>
        <v>0</v>
      </c>
      <c r="RUM66" s="1678">
        <f t="shared" ref="RUM66" si="22739">(RUM59-RUM61)*$C$64*$C$66</f>
        <v>0</v>
      </c>
      <c r="RUO66" s="1678">
        <f t="shared" ref="RUO66" si="22740">(RUO59-RUO61)*$C$64*$C$66</f>
        <v>0</v>
      </c>
      <c r="RUQ66" s="1678">
        <f t="shared" ref="RUQ66" si="22741">(RUQ59-RUQ61)*$C$64*$C$66</f>
        <v>0</v>
      </c>
      <c r="RUS66" s="1678">
        <f t="shared" ref="RUS66" si="22742">(RUS59-RUS61)*$C$64*$C$66</f>
        <v>0</v>
      </c>
      <c r="RUU66" s="1678">
        <f t="shared" ref="RUU66" si="22743">(RUU59-RUU61)*$C$64*$C$66</f>
        <v>0</v>
      </c>
      <c r="RUW66" s="1678">
        <f t="shared" ref="RUW66" si="22744">(RUW59-RUW61)*$C$64*$C$66</f>
        <v>0</v>
      </c>
      <c r="RUY66" s="1678">
        <f t="shared" ref="RUY66" si="22745">(RUY59-RUY61)*$C$64*$C$66</f>
        <v>0</v>
      </c>
      <c r="RVA66" s="1678">
        <f t="shared" ref="RVA66" si="22746">(RVA59-RVA61)*$C$64*$C$66</f>
        <v>0</v>
      </c>
      <c r="RVC66" s="1678">
        <f t="shared" ref="RVC66" si="22747">(RVC59-RVC61)*$C$64*$C$66</f>
        <v>0</v>
      </c>
      <c r="RVE66" s="1678">
        <f t="shared" ref="RVE66" si="22748">(RVE59-RVE61)*$C$64*$C$66</f>
        <v>0</v>
      </c>
      <c r="RVG66" s="1678">
        <f t="shared" ref="RVG66" si="22749">(RVG59-RVG61)*$C$64*$C$66</f>
        <v>0</v>
      </c>
      <c r="RVI66" s="1678">
        <f t="shared" ref="RVI66" si="22750">(RVI59-RVI61)*$C$64*$C$66</f>
        <v>0</v>
      </c>
      <c r="RVK66" s="1678">
        <f t="shared" ref="RVK66" si="22751">(RVK59-RVK61)*$C$64*$C$66</f>
        <v>0</v>
      </c>
      <c r="RVM66" s="1678">
        <f t="shared" ref="RVM66" si="22752">(RVM59-RVM61)*$C$64*$C$66</f>
        <v>0</v>
      </c>
      <c r="RVO66" s="1678">
        <f t="shared" ref="RVO66" si="22753">(RVO59-RVO61)*$C$64*$C$66</f>
        <v>0</v>
      </c>
      <c r="RVQ66" s="1678">
        <f t="shared" ref="RVQ66" si="22754">(RVQ59-RVQ61)*$C$64*$C$66</f>
        <v>0</v>
      </c>
      <c r="RVS66" s="1678">
        <f t="shared" ref="RVS66" si="22755">(RVS59-RVS61)*$C$64*$C$66</f>
        <v>0</v>
      </c>
      <c r="RVU66" s="1678">
        <f t="shared" ref="RVU66" si="22756">(RVU59-RVU61)*$C$64*$C$66</f>
        <v>0</v>
      </c>
      <c r="RVW66" s="1678">
        <f t="shared" ref="RVW66" si="22757">(RVW59-RVW61)*$C$64*$C$66</f>
        <v>0</v>
      </c>
      <c r="RVY66" s="1678">
        <f t="shared" ref="RVY66" si="22758">(RVY59-RVY61)*$C$64*$C$66</f>
        <v>0</v>
      </c>
      <c r="RWA66" s="1678">
        <f t="shared" ref="RWA66" si="22759">(RWA59-RWA61)*$C$64*$C$66</f>
        <v>0</v>
      </c>
      <c r="RWC66" s="1678">
        <f t="shared" ref="RWC66" si="22760">(RWC59-RWC61)*$C$64*$C$66</f>
        <v>0</v>
      </c>
      <c r="RWE66" s="1678">
        <f t="shared" ref="RWE66" si="22761">(RWE59-RWE61)*$C$64*$C$66</f>
        <v>0</v>
      </c>
      <c r="RWG66" s="1678">
        <f t="shared" ref="RWG66" si="22762">(RWG59-RWG61)*$C$64*$C$66</f>
        <v>0</v>
      </c>
      <c r="RWI66" s="1678">
        <f t="shared" ref="RWI66" si="22763">(RWI59-RWI61)*$C$64*$C$66</f>
        <v>0</v>
      </c>
      <c r="RWK66" s="1678">
        <f t="shared" ref="RWK66" si="22764">(RWK59-RWK61)*$C$64*$C$66</f>
        <v>0</v>
      </c>
      <c r="RWM66" s="1678">
        <f t="shared" ref="RWM66" si="22765">(RWM59-RWM61)*$C$64*$C$66</f>
        <v>0</v>
      </c>
      <c r="RWO66" s="1678">
        <f t="shared" ref="RWO66" si="22766">(RWO59-RWO61)*$C$64*$C$66</f>
        <v>0</v>
      </c>
      <c r="RWQ66" s="1678">
        <f t="shared" ref="RWQ66" si="22767">(RWQ59-RWQ61)*$C$64*$C$66</f>
        <v>0</v>
      </c>
      <c r="RWS66" s="1678">
        <f t="shared" ref="RWS66" si="22768">(RWS59-RWS61)*$C$64*$C$66</f>
        <v>0</v>
      </c>
      <c r="RWU66" s="1678">
        <f t="shared" ref="RWU66" si="22769">(RWU59-RWU61)*$C$64*$C$66</f>
        <v>0</v>
      </c>
      <c r="RWW66" s="1678">
        <f t="shared" ref="RWW66" si="22770">(RWW59-RWW61)*$C$64*$C$66</f>
        <v>0</v>
      </c>
      <c r="RWY66" s="1678">
        <f t="shared" ref="RWY66" si="22771">(RWY59-RWY61)*$C$64*$C$66</f>
        <v>0</v>
      </c>
      <c r="RXA66" s="1678">
        <f t="shared" ref="RXA66" si="22772">(RXA59-RXA61)*$C$64*$C$66</f>
        <v>0</v>
      </c>
      <c r="RXC66" s="1678">
        <f t="shared" ref="RXC66" si="22773">(RXC59-RXC61)*$C$64*$C$66</f>
        <v>0</v>
      </c>
      <c r="RXE66" s="1678">
        <f t="shared" ref="RXE66" si="22774">(RXE59-RXE61)*$C$64*$C$66</f>
        <v>0</v>
      </c>
      <c r="RXG66" s="1678">
        <f t="shared" ref="RXG66" si="22775">(RXG59-RXG61)*$C$64*$C$66</f>
        <v>0</v>
      </c>
      <c r="RXI66" s="1678">
        <f t="shared" ref="RXI66" si="22776">(RXI59-RXI61)*$C$64*$C$66</f>
        <v>0</v>
      </c>
      <c r="RXK66" s="1678">
        <f t="shared" ref="RXK66" si="22777">(RXK59-RXK61)*$C$64*$C$66</f>
        <v>0</v>
      </c>
      <c r="RXM66" s="1678">
        <f t="shared" ref="RXM66" si="22778">(RXM59-RXM61)*$C$64*$C$66</f>
        <v>0</v>
      </c>
      <c r="RXO66" s="1678">
        <f t="shared" ref="RXO66" si="22779">(RXO59-RXO61)*$C$64*$C$66</f>
        <v>0</v>
      </c>
      <c r="RXQ66" s="1678">
        <f t="shared" ref="RXQ66" si="22780">(RXQ59-RXQ61)*$C$64*$C$66</f>
        <v>0</v>
      </c>
      <c r="RXS66" s="1678">
        <f t="shared" ref="RXS66" si="22781">(RXS59-RXS61)*$C$64*$C$66</f>
        <v>0</v>
      </c>
      <c r="RXU66" s="1678">
        <f t="shared" ref="RXU66" si="22782">(RXU59-RXU61)*$C$64*$C$66</f>
        <v>0</v>
      </c>
      <c r="RXW66" s="1678">
        <f t="shared" ref="RXW66" si="22783">(RXW59-RXW61)*$C$64*$C$66</f>
        <v>0</v>
      </c>
      <c r="RXY66" s="1678">
        <f t="shared" ref="RXY66" si="22784">(RXY59-RXY61)*$C$64*$C$66</f>
        <v>0</v>
      </c>
      <c r="RYA66" s="1678">
        <f t="shared" ref="RYA66" si="22785">(RYA59-RYA61)*$C$64*$C$66</f>
        <v>0</v>
      </c>
      <c r="RYC66" s="1678">
        <f t="shared" ref="RYC66" si="22786">(RYC59-RYC61)*$C$64*$C$66</f>
        <v>0</v>
      </c>
      <c r="RYE66" s="1678">
        <f t="shared" ref="RYE66" si="22787">(RYE59-RYE61)*$C$64*$C$66</f>
        <v>0</v>
      </c>
      <c r="RYG66" s="1678">
        <f t="shared" ref="RYG66" si="22788">(RYG59-RYG61)*$C$64*$C$66</f>
        <v>0</v>
      </c>
      <c r="RYI66" s="1678">
        <f t="shared" ref="RYI66" si="22789">(RYI59-RYI61)*$C$64*$C$66</f>
        <v>0</v>
      </c>
      <c r="RYK66" s="1678">
        <f t="shared" ref="RYK66" si="22790">(RYK59-RYK61)*$C$64*$C$66</f>
        <v>0</v>
      </c>
      <c r="RYM66" s="1678">
        <f t="shared" ref="RYM66" si="22791">(RYM59-RYM61)*$C$64*$C$66</f>
        <v>0</v>
      </c>
      <c r="RYO66" s="1678">
        <f t="shared" ref="RYO66" si="22792">(RYO59-RYO61)*$C$64*$C$66</f>
        <v>0</v>
      </c>
      <c r="RYQ66" s="1678">
        <f t="shared" ref="RYQ66" si="22793">(RYQ59-RYQ61)*$C$64*$C$66</f>
        <v>0</v>
      </c>
      <c r="RYS66" s="1678">
        <f t="shared" ref="RYS66" si="22794">(RYS59-RYS61)*$C$64*$C$66</f>
        <v>0</v>
      </c>
      <c r="RYU66" s="1678">
        <f t="shared" ref="RYU66" si="22795">(RYU59-RYU61)*$C$64*$C$66</f>
        <v>0</v>
      </c>
      <c r="RYW66" s="1678">
        <f t="shared" ref="RYW66" si="22796">(RYW59-RYW61)*$C$64*$C$66</f>
        <v>0</v>
      </c>
      <c r="RYY66" s="1678">
        <f t="shared" ref="RYY66" si="22797">(RYY59-RYY61)*$C$64*$C$66</f>
        <v>0</v>
      </c>
      <c r="RZA66" s="1678">
        <f t="shared" ref="RZA66" si="22798">(RZA59-RZA61)*$C$64*$C$66</f>
        <v>0</v>
      </c>
      <c r="RZC66" s="1678">
        <f t="shared" ref="RZC66" si="22799">(RZC59-RZC61)*$C$64*$C$66</f>
        <v>0</v>
      </c>
      <c r="RZE66" s="1678">
        <f t="shared" ref="RZE66" si="22800">(RZE59-RZE61)*$C$64*$C$66</f>
        <v>0</v>
      </c>
      <c r="RZG66" s="1678">
        <f t="shared" ref="RZG66" si="22801">(RZG59-RZG61)*$C$64*$C$66</f>
        <v>0</v>
      </c>
      <c r="RZI66" s="1678">
        <f t="shared" ref="RZI66" si="22802">(RZI59-RZI61)*$C$64*$C$66</f>
        <v>0</v>
      </c>
      <c r="RZK66" s="1678">
        <f t="shared" ref="RZK66" si="22803">(RZK59-RZK61)*$C$64*$C$66</f>
        <v>0</v>
      </c>
      <c r="RZM66" s="1678">
        <f t="shared" ref="RZM66" si="22804">(RZM59-RZM61)*$C$64*$C$66</f>
        <v>0</v>
      </c>
      <c r="RZO66" s="1678">
        <f t="shared" ref="RZO66" si="22805">(RZO59-RZO61)*$C$64*$C$66</f>
        <v>0</v>
      </c>
      <c r="RZQ66" s="1678">
        <f t="shared" ref="RZQ66" si="22806">(RZQ59-RZQ61)*$C$64*$C$66</f>
        <v>0</v>
      </c>
      <c r="RZS66" s="1678">
        <f t="shared" ref="RZS66" si="22807">(RZS59-RZS61)*$C$64*$C$66</f>
        <v>0</v>
      </c>
      <c r="RZU66" s="1678">
        <f t="shared" ref="RZU66" si="22808">(RZU59-RZU61)*$C$64*$C$66</f>
        <v>0</v>
      </c>
      <c r="RZW66" s="1678">
        <f t="shared" ref="RZW66" si="22809">(RZW59-RZW61)*$C$64*$C$66</f>
        <v>0</v>
      </c>
      <c r="RZY66" s="1678">
        <f t="shared" ref="RZY66" si="22810">(RZY59-RZY61)*$C$64*$C$66</f>
        <v>0</v>
      </c>
      <c r="SAA66" s="1678">
        <f t="shared" ref="SAA66" si="22811">(SAA59-SAA61)*$C$64*$C$66</f>
        <v>0</v>
      </c>
      <c r="SAC66" s="1678">
        <f t="shared" ref="SAC66" si="22812">(SAC59-SAC61)*$C$64*$C$66</f>
        <v>0</v>
      </c>
      <c r="SAE66" s="1678">
        <f t="shared" ref="SAE66" si="22813">(SAE59-SAE61)*$C$64*$C$66</f>
        <v>0</v>
      </c>
      <c r="SAG66" s="1678">
        <f t="shared" ref="SAG66" si="22814">(SAG59-SAG61)*$C$64*$C$66</f>
        <v>0</v>
      </c>
      <c r="SAI66" s="1678">
        <f t="shared" ref="SAI66" si="22815">(SAI59-SAI61)*$C$64*$C$66</f>
        <v>0</v>
      </c>
      <c r="SAK66" s="1678">
        <f t="shared" ref="SAK66" si="22816">(SAK59-SAK61)*$C$64*$C$66</f>
        <v>0</v>
      </c>
      <c r="SAM66" s="1678">
        <f t="shared" ref="SAM66" si="22817">(SAM59-SAM61)*$C$64*$C$66</f>
        <v>0</v>
      </c>
      <c r="SAO66" s="1678">
        <f t="shared" ref="SAO66" si="22818">(SAO59-SAO61)*$C$64*$C$66</f>
        <v>0</v>
      </c>
      <c r="SAQ66" s="1678">
        <f t="shared" ref="SAQ66" si="22819">(SAQ59-SAQ61)*$C$64*$C$66</f>
        <v>0</v>
      </c>
      <c r="SAS66" s="1678">
        <f t="shared" ref="SAS66" si="22820">(SAS59-SAS61)*$C$64*$C$66</f>
        <v>0</v>
      </c>
      <c r="SAU66" s="1678">
        <f t="shared" ref="SAU66" si="22821">(SAU59-SAU61)*$C$64*$C$66</f>
        <v>0</v>
      </c>
      <c r="SAW66" s="1678">
        <f t="shared" ref="SAW66" si="22822">(SAW59-SAW61)*$C$64*$C$66</f>
        <v>0</v>
      </c>
      <c r="SAY66" s="1678">
        <f t="shared" ref="SAY66" si="22823">(SAY59-SAY61)*$C$64*$C$66</f>
        <v>0</v>
      </c>
      <c r="SBA66" s="1678">
        <f t="shared" ref="SBA66" si="22824">(SBA59-SBA61)*$C$64*$C$66</f>
        <v>0</v>
      </c>
      <c r="SBC66" s="1678">
        <f t="shared" ref="SBC66" si="22825">(SBC59-SBC61)*$C$64*$C$66</f>
        <v>0</v>
      </c>
      <c r="SBE66" s="1678">
        <f t="shared" ref="SBE66" si="22826">(SBE59-SBE61)*$C$64*$C$66</f>
        <v>0</v>
      </c>
      <c r="SBG66" s="1678">
        <f t="shared" ref="SBG66" si="22827">(SBG59-SBG61)*$C$64*$C$66</f>
        <v>0</v>
      </c>
      <c r="SBI66" s="1678">
        <f t="shared" ref="SBI66" si="22828">(SBI59-SBI61)*$C$64*$C$66</f>
        <v>0</v>
      </c>
      <c r="SBK66" s="1678">
        <f t="shared" ref="SBK66" si="22829">(SBK59-SBK61)*$C$64*$C$66</f>
        <v>0</v>
      </c>
      <c r="SBM66" s="1678">
        <f t="shared" ref="SBM66" si="22830">(SBM59-SBM61)*$C$64*$C$66</f>
        <v>0</v>
      </c>
      <c r="SBO66" s="1678">
        <f t="shared" ref="SBO66" si="22831">(SBO59-SBO61)*$C$64*$C$66</f>
        <v>0</v>
      </c>
      <c r="SBQ66" s="1678">
        <f t="shared" ref="SBQ66" si="22832">(SBQ59-SBQ61)*$C$64*$C$66</f>
        <v>0</v>
      </c>
      <c r="SBS66" s="1678">
        <f t="shared" ref="SBS66" si="22833">(SBS59-SBS61)*$C$64*$C$66</f>
        <v>0</v>
      </c>
      <c r="SBU66" s="1678">
        <f t="shared" ref="SBU66" si="22834">(SBU59-SBU61)*$C$64*$C$66</f>
        <v>0</v>
      </c>
      <c r="SBW66" s="1678">
        <f t="shared" ref="SBW66" si="22835">(SBW59-SBW61)*$C$64*$C$66</f>
        <v>0</v>
      </c>
      <c r="SBY66" s="1678">
        <f t="shared" ref="SBY66" si="22836">(SBY59-SBY61)*$C$64*$C$66</f>
        <v>0</v>
      </c>
      <c r="SCA66" s="1678">
        <f t="shared" ref="SCA66" si="22837">(SCA59-SCA61)*$C$64*$C$66</f>
        <v>0</v>
      </c>
      <c r="SCC66" s="1678">
        <f t="shared" ref="SCC66" si="22838">(SCC59-SCC61)*$C$64*$C$66</f>
        <v>0</v>
      </c>
      <c r="SCE66" s="1678">
        <f t="shared" ref="SCE66" si="22839">(SCE59-SCE61)*$C$64*$C$66</f>
        <v>0</v>
      </c>
      <c r="SCG66" s="1678">
        <f t="shared" ref="SCG66" si="22840">(SCG59-SCG61)*$C$64*$C$66</f>
        <v>0</v>
      </c>
      <c r="SCI66" s="1678">
        <f t="shared" ref="SCI66" si="22841">(SCI59-SCI61)*$C$64*$C$66</f>
        <v>0</v>
      </c>
      <c r="SCK66" s="1678">
        <f t="shared" ref="SCK66" si="22842">(SCK59-SCK61)*$C$64*$C$66</f>
        <v>0</v>
      </c>
      <c r="SCM66" s="1678">
        <f t="shared" ref="SCM66" si="22843">(SCM59-SCM61)*$C$64*$C$66</f>
        <v>0</v>
      </c>
      <c r="SCO66" s="1678">
        <f t="shared" ref="SCO66" si="22844">(SCO59-SCO61)*$C$64*$C$66</f>
        <v>0</v>
      </c>
      <c r="SCQ66" s="1678">
        <f t="shared" ref="SCQ66" si="22845">(SCQ59-SCQ61)*$C$64*$C$66</f>
        <v>0</v>
      </c>
      <c r="SCS66" s="1678">
        <f t="shared" ref="SCS66" si="22846">(SCS59-SCS61)*$C$64*$C$66</f>
        <v>0</v>
      </c>
      <c r="SCU66" s="1678">
        <f t="shared" ref="SCU66" si="22847">(SCU59-SCU61)*$C$64*$C$66</f>
        <v>0</v>
      </c>
      <c r="SCW66" s="1678">
        <f t="shared" ref="SCW66" si="22848">(SCW59-SCW61)*$C$64*$C$66</f>
        <v>0</v>
      </c>
      <c r="SCY66" s="1678">
        <f t="shared" ref="SCY66" si="22849">(SCY59-SCY61)*$C$64*$C$66</f>
        <v>0</v>
      </c>
      <c r="SDA66" s="1678">
        <f t="shared" ref="SDA66" si="22850">(SDA59-SDA61)*$C$64*$C$66</f>
        <v>0</v>
      </c>
      <c r="SDC66" s="1678">
        <f t="shared" ref="SDC66" si="22851">(SDC59-SDC61)*$C$64*$C$66</f>
        <v>0</v>
      </c>
      <c r="SDE66" s="1678">
        <f t="shared" ref="SDE66" si="22852">(SDE59-SDE61)*$C$64*$C$66</f>
        <v>0</v>
      </c>
      <c r="SDG66" s="1678">
        <f t="shared" ref="SDG66" si="22853">(SDG59-SDG61)*$C$64*$C$66</f>
        <v>0</v>
      </c>
      <c r="SDI66" s="1678">
        <f t="shared" ref="SDI66" si="22854">(SDI59-SDI61)*$C$64*$C$66</f>
        <v>0</v>
      </c>
      <c r="SDK66" s="1678">
        <f t="shared" ref="SDK66" si="22855">(SDK59-SDK61)*$C$64*$C$66</f>
        <v>0</v>
      </c>
      <c r="SDM66" s="1678">
        <f t="shared" ref="SDM66" si="22856">(SDM59-SDM61)*$C$64*$C$66</f>
        <v>0</v>
      </c>
      <c r="SDO66" s="1678">
        <f t="shared" ref="SDO66" si="22857">(SDO59-SDO61)*$C$64*$C$66</f>
        <v>0</v>
      </c>
      <c r="SDQ66" s="1678">
        <f t="shared" ref="SDQ66" si="22858">(SDQ59-SDQ61)*$C$64*$C$66</f>
        <v>0</v>
      </c>
      <c r="SDS66" s="1678">
        <f t="shared" ref="SDS66" si="22859">(SDS59-SDS61)*$C$64*$C$66</f>
        <v>0</v>
      </c>
      <c r="SDU66" s="1678">
        <f t="shared" ref="SDU66" si="22860">(SDU59-SDU61)*$C$64*$C$66</f>
        <v>0</v>
      </c>
      <c r="SDW66" s="1678">
        <f t="shared" ref="SDW66" si="22861">(SDW59-SDW61)*$C$64*$C$66</f>
        <v>0</v>
      </c>
      <c r="SDY66" s="1678">
        <f t="shared" ref="SDY66" si="22862">(SDY59-SDY61)*$C$64*$C$66</f>
        <v>0</v>
      </c>
      <c r="SEA66" s="1678">
        <f t="shared" ref="SEA66" si="22863">(SEA59-SEA61)*$C$64*$C$66</f>
        <v>0</v>
      </c>
      <c r="SEC66" s="1678">
        <f t="shared" ref="SEC66" si="22864">(SEC59-SEC61)*$C$64*$C$66</f>
        <v>0</v>
      </c>
      <c r="SEE66" s="1678">
        <f t="shared" ref="SEE66" si="22865">(SEE59-SEE61)*$C$64*$C$66</f>
        <v>0</v>
      </c>
      <c r="SEG66" s="1678">
        <f t="shared" ref="SEG66" si="22866">(SEG59-SEG61)*$C$64*$C$66</f>
        <v>0</v>
      </c>
      <c r="SEI66" s="1678">
        <f t="shared" ref="SEI66" si="22867">(SEI59-SEI61)*$C$64*$C$66</f>
        <v>0</v>
      </c>
      <c r="SEK66" s="1678">
        <f t="shared" ref="SEK66" si="22868">(SEK59-SEK61)*$C$64*$C$66</f>
        <v>0</v>
      </c>
      <c r="SEM66" s="1678">
        <f t="shared" ref="SEM66" si="22869">(SEM59-SEM61)*$C$64*$C$66</f>
        <v>0</v>
      </c>
      <c r="SEO66" s="1678">
        <f t="shared" ref="SEO66" si="22870">(SEO59-SEO61)*$C$64*$C$66</f>
        <v>0</v>
      </c>
      <c r="SEQ66" s="1678">
        <f t="shared" ref="SEQ66" si="22871">(SEQ59-SEQ61)*$C$64*$C$66</f>
        <v>0</v>
      </c>
      <c r="SES66" s="1678">
        <f t="shared" ref="SES66" si="22872">(SES59-SES61)*$C$64*$C$66</f>
        <v>0</v>
      </c>
      <c r="SEU66" s="1678">
        <f t="shared" ref="SEU66" si="22873">(SEU59-SEU61)*$C$64*$C$66</f>
        <v>0</v>
      </c>
      <c r="SEW66" s="1678">
        <f t="shared" ref="SEW66" si="22874">(SEW59-SEW61)*$C$64*$C$66</f>
        <v>0</v>
      </c>
      <c r="SEY66" s="1678">
        <f t="shared" ref="SEY66" si="22875">(SEY59-SEY61)*$C$64*$C$66</f>
        <v>0</v>
      </c>
      <c r="SFA66" s="1678">
        <f t="shared" ref="SFA66" si="22876">(SFA59-SFA61)*$C$64*$C$66</f>
        <v>0</v>
      </c>
      <c r="SFC66" s="1678">
        <f t="shared" ref="SFC66" si="22877">(SFC59-SFC61)*$C$64*$C$66</f>
        <v>0</v>
      </c>
      <c r="SFE66" s="1678">
        <f t="shared" ref="SFE66" si="22878">(SFE59-SFE61)*$C$64*$C$66</f>
        <v>0</v>
      </c>
      <c r="SFG66" s="1678">
        <f t="shared" ref="SFG66" si="22879">(SFG59-SFG61)*$C$64*$C$66</f>
        <v>0</v>
      </c>
      <c r="SFI66" s="1678">
        <f t="shared" ref="SFI66" si="22880">(SFI59-SFI61)*$C$64*$C$66</f>
        <v>0</v>
      </c>
      <c r="SFK66" s="1678">
        <f t="shared" ref="SFK66" si="22881">(SFK59-SFK61)*$C$64*$C$66</f>
        <v>0</v>
      </c>
      <c r="SFM66" s="1678">
        <f t="shared" ref="SFM66" si="22882">(SFM59-SFM61)*$C$64*$C$66</f>
        <v>0</v>
      </c>
      <c r="SFO66" s="1678">
        <f t="shared" ref="SFO66" si="22883">(SFO59-SFO61)*$C$64*$C$66</f>
        <v>0</v>
      </c>
      <c r="SFQ66" s="1678">
        <f t="shared" ref="SFQ66" si="22884">(SFQ59-SFQ61)*$C$64*$C$66</f>
        <v>0</v>
      </c>
      <c r="SFS66" s="1678">
        <f t="shared" ref="SFS66" si="22885">(SFS59-SFS61)*$C$64*$C$66</f>
        <v>0</v>
      </c>
      <c r="SFU66" s="1678">
        <f t="shared" ref="SFU66" si="22886">(SFU59-SFU61)*$C$64*$C$66</f>
        <v>0</v>
      </c>
      <c r="SFW66" s="1678">
        <f t="shared" ref="SFW66" si="22887">(SFW59-SFW61)*$C$64*$C$66</f>
        <v>0</v>
      </c>
      <c r="SFY66" s="1678">
        <f t="shared" ref="SFY66" si="22888">(SFY59-SFY61)*$C$64*$C$66</f>
        <v>0</v>
      </c>
      <c r="SGA66" s="1678">
        <f t="shared" ref="SGA66" si="22889">(SGA59-SGA61)*$C$64*$C$66</f>
        <v>0</v>
      </c>
      <c r="SGC66" s="1678">
        <f t="shared" ref="SGC66" si="22890">(SGC59-SGC61)*$C$64*$C$66</f>
        <v>0</v>
      </c>
      <c r="SGE66" s="1678">
        <f t="shared" ref="SGE66" si="22891">(SGE59-SGE61)*$C$64*$C$66</f>
        <v>0</v>
      </c>
      <c r="SGG66" s="1678">
        <f t="shared" ref="SGG66" si="22892">(SGG59-SGG61)*$C$64*$C$66</f>
        <v>0</v>
      </c>
      <c r="SGI66" s="1678">
        <f t="shared" ref="SGI66" si="22893">(SGI59-SGI61)*$C$64*$C$66</f>
        <v>0</v>
      </c>
      <c r="SGK66" s="1678">
        <f t="shared" ref="SGK66" si="22894">(SGK59-SGK61)*$C$64*$C$66</f>
        <v>0</v>
      </c>
      <c r="SGM66" s="1678">
        <f t="shared" ref="SGM66" si="22895">(SGM59-SGM61)*$C$64*$C$66</f>
        <v>0</v>
      </c>
      <c r="SGO66" s="1678">
        <f t="shared" ref="SGO66" si="22896">(SGO59-SGO61)*$C$64*$C$66</f>
        <v>0</v>
      </c>
      <c r="SGQ66" s="1678">
        <f t="shared" ref="SGQ66" si="22897">(SGQ59-SGQ61)*$C$64*$C$66</f>
        <v>0</v>
      </c>
      <c r="SGS66" s="1678">
        <f t="shared" ref="SGS66" si="22898">(SGS59-SGS61)*$C$64*$C$66</f>
        <v>0</v>
      </c>
      <c r="SGU66" s="1678">
        <f t="shared" ref="SGU66" si="22899">(SGU59-SGU61)*$C$64*$C$66</f>
        <v>0</v>
      </c>
      <c r="SGW66" s="1678">
        <f t="shared" ref="SGW66" si="22900">(SGW59-SGW61)*$C$64*$C$66</f>
        <v>0</v>
      </c>
      <c r="SGY66" s="1678">
        <f t="shared" ref="SGY66" si="22901">(SGY59-SGY61)*$C$64*$C$66</f>
        <v>0</v>
      </c>
      <c r="SHA66" s="1678">
        <f t="shared" ref="SHA66" si="22902">(SHA59-SHA61)*$C$64*$C$66</f>
        <v>0</v>
      </c>
      <c r="SHC66" s="1678">
        <f t="shared" ref="SHC66" si="22903">(SHC59-SHC61)*$C$64*$C$66</f>
        <v>0</v>
      </c>
      <c r="SHE66" s="1678">
        <f t="shared" ref="SHE66" si="22904">(SHE59-SHE61)*$C$64*$C$66</f>
        <v>0</v>
      </c>
      <c r="SHG66" s="1678">
        <f t="shared" ref="SHG66" si="22905">(SHG59-SHG61)*$C$64*$C$66</f>
        <v>0</v>
      </c>
      <c r="SHI66" s="1678">
        <f t="shared" ref="SHI66" si="22906">(SHI59-SHI61)*$C$64*$C$66</f>
        <v>0</v>
      </c>
      <c r="SHK66" s="1678">
        <f t="shared" ref="SHK66" si="22907">(SHK59-SHK61)*$C$64*$C$66</f>
        <v>0</v>
      </c>
      <c r="SHM66" s="1678">
        <f t="shared" ref="SHM66" si="22908">(SHM59-SHM61)*$C$64*$C$66</f>
        <v>0</v>
      </c>
      <c r="SHO66" s="1678">
        <f t="shared" ref="SHO66" si="22909">(SHO59-SHO61)*$C$64*$C$66</f>
        <v>0</v>
      </c>
      <c r="SHQ66" s="1678">
        <f t="shared" ref="SHQ66" si="22910">(SHQ59-SHQ61)*$C$64*$C$66</f>
        <v>0</v>
      </c>
      <c r="SHS66" s="1678">
        <f t="shared" ref="SHS66" si="22911">(SHS59-SHS61)*$C$64*$C$66</f>
        <v>0</v>
      </c>
      <c r="SHU66" s="1678">
        <f t="shared" ref="SHU66" si="22912">(SHU59-SHU61)*$C$64*$C$66</f>
        <v>0</v>
      </c>
      <c r="SHW66" s="1678">
        <f t="shared" ref="SHW66" si="22913">(SHW59-SHW61)*$C$64*$C$66</f>
        <v>0</v>
      </c>
      <c r="SHY66" s="1678">
        <f t="shared" ref="SHY66" si="22914">(SHY59-SHY61)*$C$64*$C$66</f>
        <v>0</v>
      </c>
      <c r="SIA66" s="1678">
        <f t="shared" ref="SIA66" si="22915">(SIA59-SIA61)*$C$64*$C$66</f>
        <v>0</v>
      </c>
      <c r="SIC66" s="1678">
        <f t="shared" ref="SIC66" si="22916">(SIC59-SIC61)*$C$64*$C$66</f>
        <v>0</v>
      </c>
      <c r="SIE66" s="1678">
        <f t="shared" ref="SIE66" si="22917">(SIE59-SIE61)*$C$64*$C$66</f>
        <v>0</v>
      </c>
      <c r="SIG66" s="1678">
        <f t="shared" ref="SIG66" si="22918">(SIG59-SIG61)*$C$64*$C$66</f>
        <v>0</v>
      </c>
      <c r="SII66" s="1678">
        <f t="shared" ref="SII66" si="22919">(SII59-SII61)*$C$64*$C$66</f>
        <v>0</v>
      </c>
      <c r="SIK66" s="1678">
        <f t="shared" ref="SIK66" si="22920">(SIK59-SIK61)*$C$64*$C$66</f>
        <v>0</v>
      </c>
      <c r="SIM66" s="1678">
        <f t="shared" ref="SIM66" si="22921">(SIM59-SIM61)*$C$64*$C$66</f>
        <v>0</v>
      </c>
      <c r="SIO66" s="1678">
        <f t="shared" ref="SIO66" si="22922">(SIO59-SIO61)*$C$64*$C$66</f>
        <v>0</v>
      </c>
      <c r="SIQ66" s="1678">
        <f t="shared" ref="SIQ66" si="22923">(SIQ59-SIQ61)*$C$64*$C$66</f>
        <v>0</v>
      </c>
      <c r="SIS66" s="1678">
        <f t="shared" ref="SIS66" si="22924">(SIS59-SIS61)*$C$64*$C$66</f>
        <v>0</v>
      </c>
      <c r="SIU66" s="1678">
        <f t="shared" ref="SIU66" si="22925">(SIU59-SIU61)*$C$64*$C$66</f>
        <v>0</v>
      </c>
      <c r="SIW66" s="1678">
        <f t="shared" ref="SIW66" si="22926">(SIW59-SIW61)*$C$64*$C$66</f>
        <v>0</v>
      </c>
      <c r="SIY66" s="1678">
        <f t="shared" ref="SIY66" si="22927">(SIY59-SIY61)*$C$64*$C$66</f>
        <v>0</v>
      </c>
      <c r="SJA66" s="1678">
        <f t="shared" ref="SJA66" si="22928">(SJA59-SJA61)*$C$64*$C$66</f>
        <v>0</v>
      </c>
      <c r="SJC66" s="1678">
        <f t="shared" ref="SJC66" si="22929">(SJC59-SJC61)*$C$64*$C$66</f>
        <v>0</v>
      </c>
      <c r="SJE66" s="1678">
        <f t="shared" ref="SJE66" si="22930">(SJE59-SJE61)*$C$64*$C$66</f>
        <v>0</v>
      </c>
      <c r="SJG66" s="1678">
        <f t="shared" ref="SJG66" si="22931">(SJG59-SJG61)*$C$64*$C$66</f>
        <v>0</v>
      </c>
      <c r="SJI66" s="1678">
        <f t="shared" ref="SJI66" si="22932">(SJI59-SJI61)*$C$64*$C$66</f>
        <v>0</v>
      </c>
      <c r="SJK66" s="1678">
        <f t="shared" ref="SJK66" si="22933">(SJK59-SJK61)*$C$64*$C$66</f>
        <v>0</v>
      </c>
      <c r="SJM66" s="1678">
        <f t="shared" ref="SJM66" si="22934">(SJM59-SJM61)*$C$64*$C$66</f>
        <v>0</v>
      </c>
      <c r="SJO66" s="1678">
        <f t="shared" ref="SJO66" si="22935">(SJO59-SJO61)*$C$64*$C$66</f>
        <v>0</v>
      </c>
      <c r="SJQ66" s="1678">
        <f t="shared" ref="SJQ66" si="22936">(SJQ59-SJQ61)*$C$64*$C$66</f>
        <v>0</v>
      </c>
      <c r="SJS66" s="1678">
        <f t="shared" ref="SJS66" si="22937">(SJS59-SJS61)*$C$64*$C$66</f>
        <v>0</v>
      </c>
      <c r="SJU66" s="1678">
        <f t="shared" ref="SJU66" si="22938">(SJU59-SJU61)*$C$64*$C$66</f>
        <v>0</v>
      </c>
      <c r="SJW66" s="1678">
        <f t="shared" ref="SJW66" si="22939">(SJW59-SJW61)*$C$64*$C$66</f>
        <v>0</v>
      </c>
      <c r="SJY66" s="1678">
        <f t="shared" ref="SJY66" si="22940">(SJY59-SJY61)*$C$64*$C$66</f>
        <v>0</v>
      </c>
      <c r="SKA66" s="1678">
        <f t="shared" ref="SKA66" si="22941">(SKA59-SKA61)*$C$64*$C$66</f>
        <v>0</v>
      </c>
      <c r="SKC66" s="1678">
        <f t="shared" ref="SKC66" si="22942">(SKC59-SKC61)*$C$64*$C$66</f>
        <v>0</v>
      </c>
      <c r="SKE66" s="1678">
        <f t="shared" ref="SKE66" si="22943">(SKE59-SKE61)*$C$64*$C$66</f>
        <v>0</v>
      </c>
      <c r="SKG66" s="1678">
        <f t="shared" ref="SKG66" si="22944">(SKG59-SKG61)*$C$64*$C$66</f>
        <v>0</v>
      </c>
      <c r="SKI66" s="1678">
        <f t="shared" ref="SKI66" si="22945">(SKI59-SKI61)*$C$64*$C$66</f>
        <v>0</v>
      </c>
      <c r="SKK66" s="1678">
        <f t="shared" ref="SKK66" si="22946">(SKK59-SKK61)*$C$64*$C$66</f>
        <v>0</v>
      </c>
      <c r="SKM66" s="1678">
        <f t="shared" ref="SKM66" si="22947">(SKM59-SKM61)*$C$64*$C$66</f>
        <v>0</v>
      </c>
      <c r="SKO66" s="1678">
        <f t="shared" ref="SKO66" si="22948">(SKO59-SKO61)*$C$64*$C$66</f>
        <v>0</v>
      </c>
      <c r="SKQ66" s="1678">
        <f t="shared" ref="SKQ66" si="22949">(SKQ59-SKQ61)*$C$64*$C$66</f>
        <v>0</v>
      </c>
      <c r="SKS66" s="1678">
        <f t="shared" ref="SKS66" si="22950">(SKS59-SKS61)*$C$64*$C$66</f>
        <v>0</v>
      </c>
      <c r="SKU66" s="1678">
        <f t="shared" ref="SKU66" si="22951">(SKU59-SKU61)*$C$64*$C$66</f>
        <v>0</v>
      </c>
      <c r="SKW66" s="1678">
        <f t="shared" ref="SKW66" si="22952">(SKW59-SKW61)*$C$64*$C$66</f>
        <v>0</v>
      </c>
      <c r="SKY66" s="1678">
        <f t="shared" ref="SKY66" si="22953">(SKY59-SKY61)*$C$64*$C$66</f>
        <v>0</v>
      </c>
      <c r="SLA66" s="1678">
        <f t="shared" ref="SLA66" si="22954">(SLA59-SLA61)*$C$64*$C$66</f>
        <v>0</v>
      </c>
      <c r="SLC66" s="1678">
        <f t="shared" ref="SLC66" si="22955">(SLC59-SLC61)*$C$64*$C$66</f>
        <v>0</v>
      </c>
      <c r="SLE66" s="1678">
        <f t="shared" ref="SLE66" si="22956">(SLE59-SLE61)*$C$64*$C$66</f>
        <v>0</v>
      </c>
      <c r="SLG66" s="1678">
        <f t="shared" ref="SLG66" si="22957">(SLG59-SLG61)*$C$64*$C$66</f>
        <v>0</v>
      </c>
      <c r="SLI66" s="1678">
        <f t="shared" ref="SLI66" si="22958">(SLI59-SLI61)*$C$64*$C$66</f>
        <v>0</v>
      </c>
      <c r="SLK66" s="1678">
        <f t="shared" ref="SLK66" si="22959">(SLK59-SLK61)*$C$64*$C$66</f>
        <v>0</v>
      </c>
      <c r="SLM66" s="1678">
        <f t="shared" ref="SLM66" si="22960">(SLM59-SLM61)*$C$64*$C$66</f>
        <v>0</v>
      </c>
      <c r="SLO66" s="1678">
        <f t="shared" ref="SLO66" si="22961">(SLO59-SLO61)*$C$64*$C$66</f>
        <v>0</v>
      </c>
      <c r="SLQ66" s="1678">
        <f t="shared" ref="SLQ66" si="22962">(SLQ59-SLQ61)*$C$64*$C$66</f>
        <v>0</v>
      </c>
      <c r="SLS66" s="1678">
        <f t="shared" ref="SLS66" si="22963">(SLS59-SLS61)*$C$64*$C$66</f>
        <v>0</v>
      </c>
      <c r="SLU66" s="1678">
        <f t="shared" ref="SLU66" si="22964">(SLU59-SLU61)*$C$64*$C$66</f>
        <v>0</v>
      </c>
      <c r="SLW66" s="1678">
        <f t="shared" ref="SLW66" si="22965">(SLW59-SLW61)*$C$64*$C$66</f>
        <v>0</v>
      </c>
      <c r="SLY66" s="1678">
        <f t="shared" ref="SLY66" si="22966">(SLY59-SLY61)*$C$64*$C$66</f>
        <v>0</v>
      </c>
      <c r="SMA66" s="1678">
        <f t="shared" ref="SMA66" si="22967">(SMA59-SMA61)*$C$64*$C$66</f>
        <v>0</v>
      </c>
      <c r="SMC66" s="1678">
        <f t="shared" ref="SMC66" si="22968">(SMC59-SMC61)*$C$64*$C$66</f>
        <v>0</v>
      </c>
      <c r="SME66" s="1678">
        <f t="shared" ref="SME66" si="22969">(SME59-SME61)*$C$64*$C$66</f>
        <v>0</v>
      </c>
      <c r="SMG66" s="1678">
        <f t="shared" ref="SMG66" si="22970">(SMG59-SMG61)*$C$64*$C$66</f>
        <v>0</v>
      </c>
      <c r="SMI66" s="1678">
        <f t="shared" ref="SMI66" si="22971">(SMI59-SMI61)*$C$64*$C$66</f>
        <v>0</v>
      </c>
      <c r="SMK66" s="1678">
        <f t="shared" ref="SMK66" si="22972">(SMK59-SMK61)*$C$64*$C$66</f>
        <v>0</v>
      </c>
      <c r="SMM66" s="1678">
        <f t="shared" ref="SMM66" si="22973">(SMM59-SMM61)*$C$64*$C$66</f>
        <v>0</v>
      </c>
      <c r="SMO66" s="1678">
        <f t="shared" ref="SMO66" si="22974">(SMO59-SMO61)*$C$64*$C$66</f>
        <v>0</v>
      </c>
      <c r="SMQ66" s="1678">
        <f t="shared" ref="SMQ66" si="22975">(SMQ59-SMQ61)*$C$64*$C$66</f>
        <v>0</v>
      </c>
      <c r="SMS66" s="1678">
        <f t="shared" ref="SMS66" si="22976">(SMS59-SMS61)*$C$64*$C$66</f>
        <v>0</v>
      </c>
      <c r="SMU66" s="1678">
        <f t="shared" ref="SMU66" si="22977">(SMU59-SMU61)*$C$64*$C$66</f>
        <v>0</v>
      </c>
      <c r="SMW66" s="1678">
        <f t="shared" ref="SMW66" si="22978">(SMW59-SMW61)*$C$64*$C$66</f>
        <v>0</v>
      </c>
      <c r="SMY66" s="1678">
        <f t="shared" ref="SMY66" si="22979">(SMY59-SMY61)*$C$64*$C$66</f>
        <v>0</v>
      </c>
      <c r="SNA66" s="1678">
        <f t="shared" ref="SNA66" si="22980">(SNA59-SNA61)*$C$64*$C$66</f>
        <v>0</v>
      </c>
      <c r="SNC66" s="1678">
        <f t="shared" ref="SNC66" si="22981">(SNC59-SNC61)*$C$64*$C$66</f>
        <v>0</v>
      </c>
      <c r="SNE66" s="1678">
        <f t="shared" ref="SNE66" si="22982">(SNE59-SNE61)*$C$64*$C$66</f>
        <v>0</v>
      </c>
      <c r="SNG66" s="1678">
        <f t="shared" ref="SNG66" si="22983">(SNG59-SNG61)*$C$64*$C$66</f>
        <v>0</v>
      </c>
      <c r="SNI66" s="1678">
        <f t="shared" ref="SNI66" si="22984">(SNI59-SNI61)*$C$64*$C$66</f>
        <v>0</v>
      </c>
      <c r="SNK66" s="1678">
        <f t="shared" ref="SNK66" si="22985">(SNK59-SNK61)*$C$64*$C$66</f>
        <v>0</v>
      </c>
      <c r="SNM66" s="1678">
        <f t="shared" ref="SNM66" si="22986">(SNM59-SNM61)*$C$64*$C$66</f>
        <v>0</v>
      </c>
      <c r="SNO66" s="1678">
        <f t="shared" ref="SNO66" si="22987">(SNO59-SNO61)*$C$64*$C$66</f>
        <v>0</v>
      </c>
      <c r="SNQ66" s="1678">
        <f t="shared" ref="SNQ66" si="22988">(SNQ59-SNQ61)*$C$64*$C$66</f>
        <v>0</v>
      </c>
      <c r="SNS66" s="1678">
        <f t="shared" ref="SNS66" si="22989">(SNS59-SNS61)*$C$64*$C$66</f>
        <v>0</v>
      </c>
      <c r="SNU66" s="1678">
        <f t="shared" ref="SNU66" si="22990">(SNU59-SNU61)*$C$64*$C$66</f>
        <v>0</v>
      </c>
      <c r="SNW66" s="1678">
        <f t="shared" ref="SNW66" si="22991">(SNW59-SNW61)*$C$64*$C$66</f>
        <v>0</v>
      </c>
      <c r="SNY66" s="1678">
        <f t="shared" ref="SNY66" si="22992">(SNY59-SNY61)*$C$64*$C$66</f>
        <v>0</v>
      </c>
      <c r="SOA66" s="1678">
        <f t="shared" ref="SOA66" si="22993">(SOA59-SOA61)*$C$64*$C$66</f>
        <v>0</v>
      </c>
      <c r="SOC66" s="1678">
        <f t="shared" ref="SOC66" si="22994">(SOC59-SOC61)*$C$64*$C$66</f>
        <v>0</v>
      </c>
      <c r="SOE66" s="1678">
        <f t="shared" ref="SOE66" si="22995">(SOE59-SOE61)*$C$64*$C$66</f>
        <v>0</v>
      </c>
      <c r="SOG66" s="1678">
        <f t="shared" ref="SOG66" si="22996">(SOG59-SOG61)*$C$64*$C$66</f>
        <v>0</v>
      </c>
      <c r="SOI66" s="1678">
        <f t="shared" ref="SOI66" si="22997">(SOI59-SOI61)*$C$64*$C$66</f>
        <v>0</v>
      </c>
      <c r="SOK66" s="1678">
        <f t="shared" ref="SOK66" si="22998">(SOK59-SOK61)*$C$64*$C$66</f>
        <v>0</v>
      </c>
      <c r="SOM66" s="1678">
        <f t="shared" ref="SOM66" si="22999">(SOM59-SOM61)*$C$64*$C$66</f>
        <v>0</v>
      </c>
      <c r="SOO66" s="1678">
        <f t="shared" ref="SOO66" si="23000">(SOO59-SOO61)*$C$64*$C$66</f>
        <v>0</v>
      </c>
      <c r="SOQ66" s="1678">
        <f t="shared" ref="SOQ66" si="23001">(SOQ59-SOQ61)*$C$64*$C$66</f>
        <v>0</v>
      </c>
      <c r="SOS66" s="1678">
        <f t="shared" ref="SOS66" si="23002">(SOS59-SOS61)*$C$64*$C$66</f>
        <v>0</v>
      </c>
      <c r="SOU66" s="1678">
        <f t="shared" ref="SOU66" si="23003">(SOU59-SOU61)*$C$64*$C$66</f>
        <v>0</v>
      </c>
      <c r="SOW66" s="1678">
        <f t="shared" ref="SOW66" si="23004">(SOW59-SOW61)*$C$64*$C$66</f>
        <v>0</v>
      </c>
      <c r="SOY66" s="1678">
        <f t="shared" ref="SOY66" si="23005">(SOY59-SOY61)*$C$64*$C$66</f>
        <v>0</v>
      </c>
      <c r="SPA66" s="1678">
        <f t="shared" ref="SPA66" si="23006">(SPA59-SPA61)*$C$64*$C$66</f>
        <v>0</v>
      </c>
      <c r="SPC66" s="1678">
        <f t="shared" ref="SPC66" si="23007">(SPC59-SPC61)*$C$64*$C$66</f>
        <v>0</v>
      </c>
      <c r="SPE66" s="1678">
        <f t="shared" ref="SPE66" si="23008">(SPE59-SPE61)*$C$64*$C$66</f>
        <v>0</v>
      </c>
      <c r="SPG66" s="1678">
        <f t="shared" ref="SPG66" si="23009">(SPG59-SPG61)*$C$64*$C$66</f>
        <v>0</v>
      </c>
      <c r="SPI66" s="1678">
        <f t="shared" ref="SPI66" si="23010">(SPI59-SPI61)*$C$64*$C$66</f>
        <v>0</v>
      </c>
      <c r="SPK66" s="1678">
        <f t="shared" ref="SPK66" si="23011">(SPK59-SPK61)*$C$64*$C$66</f>
        <v>0</v>
      </c>
      <c r="SPM66" s="1678">
        <f t="shared" ref="SPM66" si="23012">(SPM59-SPM61)*$C$64*$C$66</f>
        <v>0</v>
      </c>
      <c r="SPO66" s="1678">
        <f t="shared" ref="SPO66" si="23013">(SPO59-SPO61)*$C$64*$C$66</f>
        <v>0</v>
      </c>
      <c r="SPQ66" s="1678">
        <f t="shared" ref="SPQ66" si="23014">(SPQ59-SPQ61)*$C$64*$C$66</f>
        <v>0</v>
      </c>
      <c r="SPS66" s="1678">
        <f t="shared" ref="SPS66" si="23015">(SPS59-SPS61)*$C$64*$C$66</f>
        <v>0</v>
      </c>
      <c r="SPU66" s="1678">
        <f t="shared" ref="SPU66" si="23016">(SPU59-SPU61)*$C$64*$C$66</f>
        <v>0</v>
      </c>
      <c r="SPW66" s="1678">
        <f t="shared" ref="SPW66" si="23017">(SPW59-SPW61)*$C$64*$C$66</f>
        <v>0</v>
      </c>
      <c r="SPY66" s="1678">
        <f t="shared" ref="SPY66" si="23018">(SPY59-SPY61)*$C$64*$C$66</f>
        <v>0</v>
      </c>
      <c r="SQA66" s="1678">
        <f t="shared" ref="SQA66" si="23019">(SQA59-SQA61)*$C$64*$C$66</f>
        <v>0</v>
      </c>
      <c r="SQC66" s="1678">
        <f t="shared" ref="SQC66" si="23020">(SQC59-SQC61)*$C$64*$C$66</f>
        <v>0</v>
      </c>
      <c r="SQE66" s="1678">
        <f t="shared" ref="SQE66" si="23021">(SQE59-SQE61)*$C$64*$C$66</f>
        <v>0</v>
      </c>
      <c r="SQG66" s="1678">
        <f t="shared" ref="SQG66" si="23022">(SQG59-SQG61)*$C$64*$C$66</f>
        <v>0</v>
      </c>
      <c r="SQI66" s="1678">
        <f t="shared" ref="SQI66" si="23023">(SQI59-SQI61)*$C$64*$C$66</f>
        <v>0</v>
      </c>
      <c r="SQK66" s="1678">
        <f t="shared" ref="SQK66" si="23024">(SQK59-SQK61)*$C$64*$C$66</f>
        <v>0</v>
      </c>
      <c r="SQM66" s="1678">
        <f t="shared" ref="SQM66" si="23025">(SQM59-SQM61)*$C$64*$C$66</f>
        <v>0</v>
      </c>
      <c r="SQO66" s="1678">
        <f t="shared" ref="SQO66" si="23026">(SQO59-SQO61)*$C$64*$C$66</f>
        <v>0</v>
      </c>
      <c r="SQQ66" s="1678">
        <f t="shared" ref="SQQ66" si="23027">(SQQ59-SQQ61)*$C$64*$C$66</f>
        <v>0</v>
      </c>
      <c r="SQS66" s="1678">
        <f t="shared" ref="SQS66" si="23028">(SQS59-SQS61)*$C$64*$C$66</f>
        <v>0</v>
      </c>
      <c r="SQU66" s="1678">
        <f t="shared" ref="SQU66" si="23029">(SQU59-SQU61)*$C$64*$C$66</f>
        <v>0</v>
      </c>
      <c r="SQW66" s="1678">
        <f t="shared" ref="SQW66" si="23030">(SQW59-SQW61)*$C$64*$C$66</f>
        <v>0</v>
      </c>
      <c r="SQY66" s="1678">
        <f t="shared" ref="SQY66" si="23031">(SQY59-SQY61)*$C$64*$C$66</f>
        <v>0</v>
      </c>
      <c r="SRA66" s="1678">
        <f t="shared" ref="SRA66" si="23032">(SRA59-SRA61)*$C$64*$C$66</f>
        <v>0</v>
      </c>
      <c r="SRC66" s="1678">
        <f t="shared" ref="SRC66" si="23033">(SRC59-SRC61)*$C$64*$C$66</f>
        <v>0</v>
      </c>
      <c r="SRE66" s="1678">
        <f t="shared" ref="SRE66" si="23034">(SRE59-SRE61)*$C$64*$C$66</f>
        <v>0</v>
      </c>
      <c r="SRG66" s="1678">
        <f t="shared" ref="SRG66" si="23035">(SRG59-SRG61)*$C$64*$C$66</f>
        <v>0</v>
      </c>
      <c r="SRI66" s="1678">
        <f t="shared" ref="SRI66" si="23036">(SRI59-SRI61)*$C$64*$C$66</f>
        <v>0</v>
      </c>
      <c r="SRK66" s="1678">
        <f t="shared" ref="SRK66" si="23037">(SRK59-SRK61)*$C$64*$C$66</f>
        <v>0</v>
      </c>
      <c r="SRM66" s="1678">
        <f t="shared" ref="SRM66" si="23038">(SRM59-SRM61)*$C$64*$C$66</f>
        <v>0</v>
      </c>
      <c r="SRO66" s="1678">
        <f t="shared" ref="SRO66" si="23039">(SRO59-SRO61)*$C$64*$C$66</f>
        <v>0</v>
      </c>
      <c r="SRQ66" s="1678">
        <f t="shared" ref="SRQ66" si="23040">(SRQ59-SRQ61)*$C$64*$C$66</f>
        <v>0</v>
      </c>
      <c r="SRS66" s="1678">
        <f t="shared" ref="SRS66" si="23041">(SRS59-SRS61)*$C$64*$C$66</f>
        <v>0</v>
      </c>
      <c r="SRU66" s="1678">
        <f t="shared" ref="SRU66" si="23042">(SRU59-SRU61)*$C$64*$C$66</f>
        <v>0</v>
      </c>
      <c r="SRW66" s="1678">
        <f t="shared" ref="SRW66" si="23043">(SRW59-SRW61)*$C$64*$C$66</f>
        <v>0</v>
      </c>
      <c r="SRY66" s="1678">
        <f t="shared" ref="SRY66" si="23044">(SRY59-SRY61)*$C$64*$C$66</f>
        <v>0</v>
      </c>
      <c r="SSA66" s="1678">
        <f t="shared" ref="SSA66" si="23045">(SSA59-SSA61)*$C$64*$C$66</f>
        <v>0</v>
      </c>
      <c r="SSC66" s="1678">
        <f t="shared" ref="SSC66" si="23046">(SSC59-SSC61)*$C$64*$C$66</f>
        <v>0</v>
      </c>
      <c r="SSE66" s="1678">
        <f t="shared" ref="SSE66" si="23047">(SSE59-SSE61)*$C$64*$C$66</f>
        <v>0</v>
      </c>
      <c r="SSG66" s="1678">
        <f t="shared" ref="SSG66" si="23048">(SSG59-SSG61)*$C$64*$C$66</f>
        <v>0</v>
      </c>
      <c r="SSI66" s="1678">
        <f t="shared" ref="SSI66" si="23049">(SSI59-SSI61)*$C$64*$C$66</f>
        <v>0</v>
      </c>
      <c r="SSK66" s="1678">
        <f t="shared" ref="SSK66" si="23050">(SSK59-SSK61)*$C$64*$C$66</f>
        <v>0</v>
      </c>
      <c r="SSM66" s="1678">
        <f t="shared" ref="SSM66" si="23051">(SSM59-SSM61)*$C$64*$C$66</f>
        <v>0</v>
      </c>
      <c r="SSO66" s="1678">
        <f t="shared" ref="SSO66" si="23052">(SSO59-SSO61)*$C$64*$C$66</f>
        <v>0</v>
      </c>
      <c r="SSQ66" s="1678">
        <f t="shared" ref="SSQ66" si="23053">(SSQ59-SSQ61)*$C$64*$C$66</f>
        <v>0</v>
      </c>
      <c r="SSS66" s="1678">
        <f t="shared" ref="SSS66" si="23054">(SSS59-SSS61)*$C$64*$C$66</f>
        <v>0</v>
      </c>
      <c r="SSU66" s="1678">
        <f t="shared" ref="SSU66" si="23055">(SSU59-SSU61)*$C$64*$C$66</f>
        <v>0</v>
      </c>
      <c r="SSW66" s="1678">
        <f t="shared" ref="SSW66" si="23056">(SSW59-SSW61)*$C$64*$C$66</f>
        <v>0</v>
      </c>
      <c r="SSY66" s="1678">
        <f t="shared" ref="SSY66" si="23057">(SSY59-SSY61)*$C$64*$C$66</f>
        <v>0</v>
      </c>
      <c r="STA66" s="1678">
        <f t="shared" ref="STA66" si="23058">(STA59-STA61)*$C$64*$C$66</f>
        <v>0</v>
      </c>
      <c r="STC66" s="1678">
        <f t="shared" ref="STC66" si="23059">(STC59-STC61)*$C$64*$C$66</f>
        <v>0</v>
      </c>
      <c r="STE66" s="1678">
        <f t="shared" ref="STE66" si="23060">(STE59-STE61)*$C$64*$C$66</f>
        <v>0</v>
      </c>
      <c r="STG66" s="1678">
        <f t="shared" ref="STG66" si="23061">(STG59-STG61)*$C$64*$C$66</f>
        <v>0</v>
      </c>
      <c r="STI66" s="1678">
        <f t="shared" ref="STI66" si="23062">(STI59-STI61)*$C$64*$C$66</f>
        <v>0</v>
      </c>
      <c r="STK66" s="1678">
        <f t="shared" ref="STK66" si="23063">(STK59-STK61)*$C$64*$C$66</f>
        <v>0</v>
      </c>
      <c r="STM66" s="1678">
        <f t="shared" ref="STM66" si="23064">(STM59-STM61)*$C$64*$C$66</f>
        <v>0</v>
      </c>
      <c r="STO66" s="1678">
        <f t="shared" ref="STO66" si="23065">(STO59-STO61)*$C$64*$C$66</f>
        <v>0</v>
      </c>
      <c r="STQ66" s="1678">
        <f t="shared" ref="STQ66" si="23066">(STQ59-STQ61)*$C$64*$C$66</f>
        <v>0</v>
      </c>
      <c r="STS66" s="1678">
        <f t="shared" ref="STS66" si="23067">(STS59-STS61)*$C$64*$C$66</f>
        <v>0</v>
      </c>
      <c r="STU66" s="1678">
        <f t="shared" ref="STU66" si="23068">(STU59-STU61)*$C$64*$C$66</f>
        <v>0</v>
      </c>
      <c r="STW66" s="1678">
        <f t="shared" ref="STW66" si="23069">(STW59-STW61)*$C$64*$C$66</f>
        <v>0</v>
      </c>
      <c r="STY66" s="1678">
        <f t="shared" ref="STY66" si="23070">(STY59-STY61)*$C$64*$C$66</f>
        <v>0</v>
      </c>
      <c r="SUA66" s="1678">
        <f t="shared" ref="SUA66" si="23071">(SUA59-SUA61)*$C$64*$C$66</f>
        <v>0</v>
      </c>
      <c r="SUC66" s="1678">
        <f t="shared" ref="SUC66" si="23072">(SUC59-SUC61)*$C$64*$C$66</f>
        <v>0</v>
      </c>
      <c r="SUE66" s="1678">
        <f t="shared" ref="SUE66" si="23073">(SUE59-SUE61)*$C$64*$C$66</f>
        <v>0</v>
      </c>
      <c r="SUG66" s="1678">
        <f t="shared" ref="SUG66" si="23074">(SUG59-SUG61)*$C$64*$C$66</f>
        <v>0</v>
      </c>
      <c r="SUI66" s="1678">
        <f t="shared" ref="SUI66" si="23075">(SUI59-SUI61)*$C$64*$C$66</f>
        <v>0</v>
      </c>
      <c r="SUK66" s="1678">
        <f t="shared" ref="SUK66" si="23076">(SUK59-SUK61)*$C$64*$C$66</f>
        <v>0</v>
      </c>
      <c r="SUM66" s="1678">
        <f t="shared" ref="SUM66" si="23077">(SUM59-SUM61)*$C$64*$C$66</f>
        <v>0</v>
      </c>
      <c r="SUO66" s="1678">
        <f t="shared" ref="SUO66" si="23078">(SUO59-SUO61)*$C$64*$C$66</f>
        <v>0</v>
      </c>
      <c r="SUQ66" s="1678">
        <f t="shared" ref="SUQ66" si="23079">(SUQ59-SUQ61)*$C$64*$C$66</f>
        <v>0</v>
      </c>
      <c r="SUS66" s="1678">
        <f t="shared" ref="SUS66" si="23080">(SUS59-SUS61)*$C$64*$C$66</f>
        <v>0</v>
      </c>
      <c r="SUU66" s="1678">
        <f t="shared" ref="SUU66" si="23081">(SUU59-SUU61)*$C$64*$C$66</f>
        <v>0</v>
      </c>
      <c r="SUW66" s="1678">
        <f t="shared" ref="SUW66" si="23082">(SUW59-SUW61)*$C$64*$C$66</f>
        <v>0</v>
      </c>
      <c r="SUY66" s="1678">
        <f t="shared" ref="SUY66" si="23083">(SUY59-SUY61)*$C$64*$C$66</f>
        <v>0</v>
      </c>
      <c r="SVA66" s="1678">
        <f t="shared" ref="SVA66" si="23084">(SVA59-SVA61)*$C$64*$C$66</f>
        <v>0</v>
      </c>
      <c r="SVC66" s="1678">
        <f t="shared" ref="SVC66" si="23085">(SVC59-SVC61)*$C$64*$C$66</f>
        <v>0</v>
      </c>
      <c r="SVE66" s="1678">
        <f t="shared" ref="SVE66" si="23086">(SVE59-SVE61)*$C$64*$C$66</f>
        <v>0</v>
      </c>
      <c r="SVG66" s="1678">
        <f t="shared" ref="SVG66" si="23087">(SVG59-SVG61)*$C$64*$C$66</f>
        <v>0</v>
      </c>
      <c r="SVI66" s="1678">
        <f t="shared" ref="SVI66" si="23088">(SVI59-SVI61)*$C$64*$C$66</f>
        <v>0</v>
      </c>
      <c r="SVK66" s="1678">
        <f t="shared" ref="SVK66" si="23089">(SVK59-SVK61)*$C$64*$C$66</f>
        <v>0</v>
      </c>
      <c r="SVM66" s="1678">
        <f t="shared" ref="SVM66" si="23090">(SVM59-SVM61)*$C$64*$C$66</f>
        <v>0</v>
      </c>
      <c r="SVO66" s="1678">
        <f t="shared" ref="SVO66" si="23091">(SVO59-SVO61)*$C$64*$C$66</f>
        <v>0</v>
      </c>
      <c r="SVQ66" s="1678">
        <f t="shared" ref="SVQ66" si="23092">(SVQ59-SVQ61)*$C$64*$C$66</f>
        <v>0</v>
      </c>
      <c r="SVS66" s="1678">
        <f t="shared" ref="SVS66" si="23093">(SVS59-SVS61)*$C$64*$C$66</f>
        <v>0</v>
      </c>
      <c r="SVU66" s="1678">
        <f t="shared" ref="SVU66" si="23094">(SVU59-SVU61)*$C$64*$C$66</f>
        <v>0</v>
      </c>
      <c r="SVW66" s="1678">
        <f t="shared" ref="SVW66" si="23095">(SVW59-SVW61)*$C$64*$C$66</f>
        <v>0</v>
      </c>
      <c r="SVY66" s="1678">
        <f t="shared" ref="SVY66" si="23096">(SVY59-SVY61)*$C$64*$C$66</f>
        <v>0</v>
      </c>
      <c r="SWA66" s="1678">
        <f t="shared" ref="SWA66" si="23097">(SWA59-SWA61)*$C$64*$C$66</f>
        <v>0</v>
      </c>
      <c r="SWC66" s="1678">
        <f t="shared" ref="SWC66" si="23098">(SWC59-SWC61)*$C$64*$C$66</f>
        <v>0</v>
      </c>
      <c r="SWE66" s="1678">
        <f t="shared" ref="SWE66" si="23099">(SWE59-SWE61)*$C$64*$C$66</f>
        <v>0</v>
      </c>
      <c r="SWG66" s="1678">
        <f t="shared" ref="SWG66" si="23100">(SWG59-SWG61)*$C$64*$C$66</f>
        <v>0</v>
      </c>
      <c r="SWI66" s="1678">
        <f t="shared" ref="SWI66" si="23101">(SWI59-SWI61)*$C$64*$C$66</f>
        <v>0</v>
      </c>
      <c r="SWK66" s="1678">
        <f t="shared" ref="SWK66" si="23102">(SWK59-SWK61)*$C$64*$C$66</f>
        <v>0</v>
      </c>
      <c r="SWM66" s="1678">
        <f t="shared" ref="SWM66" si="23103">(SWM59-SWM61)*$C$64*$C$66</f>
        <v>0</v>
      </c>
      <c r="SWO66" s="1678">
        <f t="shared" ref="SWO66" si="23104">(SWO59-SWO61)*$C$64*$C$66</f>
        <v>0</v>
      </c>
      <c r="SWQ66" s="1678">
        <f t="shared" ref="SWQ66" si="23105">(SWQ59-SWQ61)*$C$64*$C$66</f>
        <v>0</v>
      </c>
      <c r="SWS66" s="1678">
        <f t="shared" ref="SWS66" si="23106">(SWS59-SWS61)*$C$64*$C$66</f>
        <v>0</v>
      </c>
      <c r="SWU66" s="1678">
        <f t="shared" ref="SWU66" si="23107">(SWU59-SWU61)*$C$64*$C$66</f>
        <v>0</v>
      </c>
      <c r="SWW66" s="1678">
        <f t="shared" ref="SWW66" si="23108">(SWW59-SWW61)*$C$64*$C$66</f>
        <v>0</v>
      </c>
      <c r="SWY66" s="1678">
        <f t="shared" ref="SWY66" si="23109">(SWY59-SWY61)*$C$64*$C$66</f>
        <v>0</v>
      </c>
      <c r="SXA66" s="1678">
        <f t="shared" ref="SXA66" si="23110">(SXA59-SXA61)*$C$64*$C$66</f>
        <v>0</v>
      </c>
      <c r="SXC66" s="1678">
        <f t="shared" ref="SXC66" si="23111">(SXC59-SXC61)*$C$64*$C$66</f>
        <v>0</v>
      </c>
      <c r="SXE66" s="1678">
        <f t="shared" ref="SXE66" si="23112">(SXE59-SXE61)*$C$64*$C$66</f>
        <v>0</v>
      </c>
      <c r="SXG66" s="1678">
        <f t="shared" ref="SXG66" si="23113">(SXG59-SXG61)*$C$64*$C$66</f>
        <v>0</v>
      </c>
      <c r="SXI66" s="1678">
        <f t="shared" ref="SXI66" si="23114">(SXI59-SXI61)*$C$64*$C$66</f>
        <v>0</v>
      </c>
      <c r="SXK66" s="1678">
        <f t="shared" ref="SXK66" si="23115">(SXK59-SXK61)*$C$64*$C$66</f>
        <v>0</v>
      </c>
      <c r="SXM66" s="1678">
        <f t="shared" ref="SXM66" si="23116">(SXM59-SXM61)*$C$64*$C$66</f>
        <v>0</v>
      </c>
      <c r="SXO66" s="1678">
        <f t="shared" ref="SXO66" si="23117">(SXO59-SXO61)*$C$64*$C$66</f>
        <v>0</v>
      </c>
      <c r="SXQ66" s="1678">
        <f t="shared" ref="SXQ66" si="23118">(SXQ59-SXQ61)*$C$64*$C$66</f>
        <v>0</v>
      </c>
      <c r="SXS66" s="1678">
        <f t="shared" ref="SXS66" si="23119">(SXS59-SXS61)*$C$64*$C$66</f>
        <v>0</v>
      </c>
      <c r="SXU66" s="1678">
        <f t="shared" ref="SXU66" si="23120">(SXU59-SXU61)*$C$64*$C$66</f>
        <v>0</v>
      </c>
      <c r="SXW66" s="1678">
        <f t="shared" ref="SXW66" si="23121">(SXW59-SXW61)*$C$64*$C$66</f>
        <v>0</v>
      </c>
      <c r="SXY66" s="1678">
        <f t="shared" ref="SXY66" si="23122">(SXY59-SXY61)*$C$64*$C$66</f>
        <v>0</v>
      </c>
      <c r="SYA66" s="1678">
        <f t="shared" ref="SYA66" si="23123">(SYA59-SYA61)*$C$64*$C$66</f>
        <v>0</v>
      </c>
      <c r="SYC66" s="1678">
        <f t="shared" ref="SYC66" si="23124">(SYC59-SYC61)*$C$64*$C$66</f>
        <v>0</v>
      </c>
      <c r="SYE66" s="1678">
        <f t="shared" ref="SYE66" si="23125">(SYE59-SYE61)*$C$64*$C$66</f>
        <v>0</v>
      </c>
      <c r="SYG66" s="1678">
        <f t="shared" ref="SYG66" si="23126">(SYG59-SYG61)*$C$64*$C$66</f>
        <v>0</v>
      </c>
      <c r="SYI66" s="1678">
        <f t="shared" ref="SYI66" si="23127">(SYI59-SYI61)*$C$64*$C$66</f>
        <v>0</v>
      </c>
      <c r="SYK66" s="1678">
        <f t="shared" ref="SYK66" si="23128">(SYK59-SYK61)*$C$64*$C$66</f>
        <v>0</v>
      </c>
      <c r="SYM66" s="1678">
        <f t="shared" ref="SYM66" si="23129">(SYM59-SYM61)*$C$64*$C$66</f>
        <v>0</v>
      </c>
      <c r="SYO66" s="1678">
        <f t="shared" ref="SYO66" si="23130">(SYO59-SYO61)*$C$64*$C$66</f>
        <v>0</v>
      </c>
      <c r="SYQ66" s="1678">
        <f t="shared" ref="SYQ66" si="23131">(SYQ59-SYQ61)*$C$64*$C$66</f>
        <v>0</v>
      </c>
      <c r="SYS66" s="1678">
        <f t="shared" ref="SYS66" si="23132">(SYS59-SYS61)*$C$64*$C$66</f>
        <v>0</v>
      </c>
      <c r="SYU66" s="1678">
        <f t="shared" ref="SYU66" si="23133">(SYU59-SYU61)*$C$64*$C$66</f>
        <v>0</v>
      </c>
      <c r="SYW66" s="1678">
        <f t="shared" ref="SYW66" si="23134">(SYW59-SYW61)*$C$64*$C$66</f>
        <v>0</v>
      </c>
      <c r="SYY66" s="1678">
        <f t="shared" ref="SYY66" si="23135">(SYY59-SYY61)*$C$64*$C$66</f>
        <v>0</v>
      </c>
      <c r="SZA66" s="1678">
        <f t="shared" ref="SZA66" si="23136">(SZA59-SZA61)*$C$64*$C$66</f>
        <v>0</v>
      </c>
      <c r="SZC66" s="1678">
        <f t="shared" ref="SZC66" si="23137">(SZC59-SZC61)*$C$64*$C$66</f>
        <v>0</v>
      </c>
      <c r="SZE66" s="1678">
        <f t="shared" ref="SZE66" si="23138">(SZE59-SZE61)*$C$64*$C$66</f>
        <v>0</v>
      </c>
      <c r="SZG66" s="1678">
        <f t="shared" ref="SZG66" si="23139">(SZG59-SZG61)*$C$64*$C$66</f>
        <v>0</v>
      </c>
      <c r="SZI66" s="1678">
        <f t="shared" ref="SZI66" si="23140">(SZI59-SZI61)*$C$64*$C$66</f>
        <v>0</v>
      </c>
      <c r="SZK66" s="1678">
        <f t="shared" ref="SZK66" si="23141">(SZK59-SZK61)*$C$64*$C$66</f>
        <v>0</v>
      </c>
      <c r="SZM66" s="1678">
        <f t="shared" ref="SZM66" si="23142">(SZM59-SZM61)*$C$64*$C$66</f>
        <v>0</v>
      </c>
      <c r="SZO66" s="1678">
        <f t="shared" ref="SZO66" si="23143">(SZO59-SZO61)*$C$64*$C$66</f>
        <v>0</v>
      </c>
      <c r="SZQ66" s="1678">
        <f t="shared" ref="SZQ66" si="23144">(SZQ59-SZQ61)*$C$64*$C$66</f>
        <v>0</v>
      </c>
      <c r="SZS66" s="1678">
        <f t="shared" ref="SZS66" si="23145">(SZS59-SZS61)*$C$64*$C$66</f>
        <v>0</v>
      </c>
      <c r="SZU66" s="1678">
        <f t="shared" ref="SZU66" si="23146">(SZU59-SZU61)*$C$64*$C$66</f>
        <v>0</v>
      </c>
      <c r="SZW66" s="1678">
        <f t="shared" ref="SZW66" si="23147">(SZW59-SZW61)*$C$64*$C$66</f>
        <v>0</v>
      </c>
      <c r="SZY66" s="1678">
        <f t="shared" ref="SZY66" si="23148">(SZY59-SZY61)*$C$64*$C$66</f>
        <v>0</v>
      </c>
      <c r="TAA66" s="1678">
        <f t="shared" ref="TAA66" si="23149">(TAA59-TAA61)*$C$64*$C$66</f>
        <v>0</v>
      </c>
      <c r="TAC66" s="1678">
        <f t="shared" ref="TAC66" si="23150">(TAC59-TAC61)*$C$64*$C$66</f>
        <v>0</v>
      </c>
      <c r="TAE66" s="1678">
        <f t="shared" ref="TAE66" si="23151">(TAE59-TAE61)*$C$64*$C$66</f>
        <v>0</v>
      </c>
      <c r="TAG66" s="1678">
        <f t="shared" ref="TAG66" si="23152">(TAG59-TAG61)*$C$64*$C$66</f>
        <v>0</v>
      </c>
      <c r="TAI66" s="1678">
        <f t="shared" ref="TAI66" si="23153">(TAI59-TAI61)*$C$64*$C$66</f>
        <v>0</v>
      </c>
      <c r="TAK66" s="1678">
        <f t="shared" ref="TAK66" si="23154">(TAK59-TAK61)*$C$64*$C$66</f>
        <v>0</v>
      </c>
      <c r="TAM66" s="1678">
        <f t="shared" ref="TAM66" si="23155">(TAM59-TAM61)*$C$64*$C$66</f>
        <v>0</v>
      </c>
      <c r="TAO66" s="1678">
        <f t="shared" ref="TAO66" si="23156">(TAO59-TAO61)*$C$64*$C$66</f>
        <v>0</v>
      </c>
      <c r="TAQ66" s="1678">
        <f t="shared" ref="TAQ66" si="23157">(TAQ59-TAQ61)*$C$64*$C$66</f>
        <v>0</v>
      </c>
      <c r="TAS66" s="1678">
        <f t="shared" ref="TAS66" si="23158">(TAS59-TAS61)*$C$64*$C$66</f>
        <v>0</v>
      </c>
      <c r="TAU66" s="1678">
        <f t="shared" ref="TAU66" si="23159">(TAU59-TAU61)*$C$64*$C$66</f>
        <v>0</v>
      </c>
      <c r="TAW66" s="1678">
        <f t="shared" ref="TAW66" si="23160">(TAW59-TAW61)*$C$64*$C$66</f>
        <v>0</v>
      </c>
      <c r="TAY66" s="1678">
        <f t="shared" ref="TAY66" si="23161">(TAY59-TAY61)*$C$64*$C$66</f>
        <v>0</v>
      </c>
      <c r="TBA66" s="1678">
        <f t="shared" ref="TBA66" si="23162">(TBA59-TBA61)*$C$64*$C$66</f>
        <v>0</v>
      </c>
      <c r="TBC66" s="1678">
        <f t="shared" ref="TBC66" si="23163">(TBC59-TBC61)*$C$64*$C$66</f>
        <v>0</v>
      </c>
      <c r="TBE66" s="1678">
        <f t="shared" ref="TBE66" si="23164">(TBE59-TBE61)*$C$64*$C$66</f>
        <v>0</v>
      </c>
      <c r="TBG66" s="1678">
        <f t="shared" ref="TBG66" si="23165">(TBG59-TBG61)*$C$64*$C$66</f>
        <v>0</v>
      </c>
      <c r="TBI66" s="1678">
        <f t="shared" ref="TBI66" si="23166">(TBI59-TBI61)*$C$64*$C$66</f>
        <v>0</v>
      </c>
      <c r="TBK66" s="1678">
        <f t="shared" ref="TBK66" si="23167">(TBK59-TBK61)*$C$64*$C$66</f>
        <v>0</v>
      </c>
      <c r="TBM66" s="1678">
        <f t="shared" ref="TBM66" si="23168">(TBM59-TBM61)*$C$64*$C$66</f>
        <v>0</v>
      </c>
      <c r="TBO66" s="1678">
        <f t="shared" ref="TBO66" si="23169">(TBO59-TBO61)*$C$64*$C$66</f>
        <v>0</v>
      </c>
      <c r="TBQ66" s="1678">
        <f t="shared" ref="TBQ66" si="23170">(TBQ59-TBQ61)*$C$64*$C$66</f>
        <v>0</v>
      </c>
      <c r="TBS66" s="1678">
        <f t="shared" ref="TBS66" si="23171">(TBS59-TBS61)*$C$64*$C$66</f>
        <v>0</v>
      </c>
      <c r="TBU66" s="1678">
        <f t="shared" ref="TBU66" si="23172">(TBU59-TBU61)*$C$64*$C$66</f>
        <v>0</v>
      </c>
      <c r="TBW66" s="1678">
        <f t="shared" ref="TBW66" si="23173">(TBW59-TBW61)*$C$64*$C$66</f>
        <v>0</v>
      </c>
      <c r="TBY66" s="1678">
        <f t="shared" ref="TBY66" si="23174">(TBY59-TBY61)*$C$64*$C$66</f>
        <v>0</v>
      </c>
      <c r="TCA66" s="1678">
        <f t="shared" ref="TCA66" si="23175">(TCA59-TCA61)*$C$64*$C$66</f>
        <v>0</v>
      </c>
      <c r="TCC66" s="1678">
        <f t="shared" ref="TCC66" si="23176">(TCC59-TCC61)*$C$64*$C$66</f>
        <v>0</v>
      </c>
      <c r="TCE66" s="1678">
        <f t="shared" ref="TCE66" si="23177">(TCE59-TCE61)*$C$64*$C$66</f>
        <v>0</v>
      </c>
      <c r="TCG66" s="1678">
        <f t="shared" ref="TCG66" si="23178">(TCG59-TCG61)*$C$64*$C$66</f>
        <v>0</v>
      </c>
      <c r="TCI66" s="1678">
        <f t="shared" ref="TCI66" si="23179">(TCI59-TCI61)*$C$64*$C$66</f>
        <v>0</v>
      </c>
      <c r="TCK66" s="1678">
        <f t="shared" ref="TCK66" si="23180">(TCK59-TCK61)*$C$64*$C$66</f>
        <v>0</v>
      </c>
      <c r="TCM66" s="1678">
        <f t="shared" ref="TCM66" si="23181">(TCM59-TCM61)*$C$64*$C$66</f>
        <v>0</v>
      </c>
      <c r="TCO66" s="1678">
        <f t="shared" ref="TCO66" si="23182">(TCO59-TCO61)*$C$64*$C$66</f>
        <v>0</v>
      </c>
      <c r="TCQ66" s="1678">
        <f t="shared" ref="TCQ66" si="23183">(TCQ59-TCQ61)*$C$64*$C$66</f>
        <v>0</v>
      </c>
      <c r="TCS66" s="1678">
        <f t="shared" ref="TCS66" si="23184">(TCS59-TCS61)*$C$64*$C$66</f>
        <v>0</v>
      </c>
      <c r="TCU66" s="1678">
        <f t="shared" ref="TCU66" si="23185">(TCU59-TCU61)*$C$64*$C$66</f>
        <v>0</v>
      </c>
      <c r="TCW66" s="1678">
        <f t="shared" ref="TCW66" si="23186">(TCW59-TCW61)*$C$64*$C$66</f>
        <v>0</v>
      </c>
      <c r="TCY66" s="1678">
        <f t="shared" ref="TCY66" si="23187">(TCY59-TCY61)*$C$64*$C$66</f>
        <v>0</v>
      </c>
      <c r="TDA66" s="1678">
        <f t="shared" ref="TDA66" si="23188">(TDA59-TDA61)*$C$64*$C$66</f>
        <v>0</v>
      </c>
      <c r="TDC66" s="1678">
        <f t="shared" ref="TDC66" si="23189">(TDC59-TDC61)*$C$64*$C$66</f>
        <v>0</v>
      </c>
      <c r="TDE66" s="1678">
        <f t="shared" ref="TDE66" si="23190">(TDE59-TDE61)*$C$64*$C$66</f>
        <v>0</v>
      </c>
      <c r="TDG66" s="1678">
        <f t="shared" ref="TDG66" si="23191">(TDG59-TDG61)*$C$64*$C$66</f>
        <v>0</v>
      </c>
      <c r="TDI66" s="1678">
        <f t="shared" ref="TDI66" si="23192">(TDI59-TDI61)*$C$64*$C$66</f>
        <v>0</v>
      </c>
      <c r="TDK66" s="1678">
        <f t="shared" ref="TDK66" si="23193">(TDK59-TDK61)*$C$64*$C$66</f>
        <v>0</v>
      </c>
      <c r="TDM66" s="1678">
        <f t="shared" ref="TDM66" si="23194">(TDM59-TDM61)*$C$64*$C$66</f>
        <v>0</v>
      </c>
      <c r="TDO66" s="1678">
        <f t="shared" ref="TDO66" si="23195">(TDO59-TDO61)*$C$64*$C$66</f>
        <v>0</v>
      </c>
      <c r="TDQ66" s="1678">
        <f t="shared" ref="TDQ66" si="23196">(TDQ59-TDQ61)*$C$64*$C$66</f>
        <v>0</v>
      </c>
      <c r="TDS66" s="1678">
        <f t="shared" ref="TDS66" si="23197">(TDS59-TDS61)*$C$64*$C$66</f>
        <v>0</v>
      </c>
      <c r="TDU66" s="1678">
        <f t="shared" ref="TDU66" si="23198">(TDU59-TDU61)*$C$64*$C$66</f>
        <v>0</v>
      </c>
      <c r="TDW66" s="1678">
        <f t="shared" ref="TDW66" si="23199">(TDW59-TDW61)*$C$64*$C$66</f>
        <v>0</v>
      </c>
      <c r="TDY66" s="1678">
        <f t="shared" ref="TDY66" si="23200">(TDY59-TDY61)*$C$64*$C$66</f>
        <v>0</v>
      </c>
      <c r="TEA66" s="1678">
        <f t="shared" ref="TEA66" si="23201">(TEA59-TEA61)*$C$64*$C$66</f>
        <v>0</v>
      </c>
      <c r="TEC66" s="1678">
        <f t="shared" ref="TEC66" si="23202">(TEC59-TEC61)*$C$64*$C$66</f>
        <v>0</v>
      </c>
      <c r="TEE66" s="1678">
        <f t="shared" ref="TEE66" si="23203">(TEE59-TEE61)*$C$64*$C$66</f>
        <v>0</v>
      </c>
      <c r="TEG66" s="1678">
        <f t="shared" ref="TEG66" si="23204">(TEG59-TEG61)*$C$64*$C$66</f>
        <v>0</v>
      </c>
      <c r="TEI66" s="1678">
        <f t="shared" ref="TEI66" si="23205">(TEI59-TEI61)*$C$64*$C$66</f>
        <v>0</v>
      </c>
      <c r="TEK66" s="1678">
        <f t="shared" ref="TEK66" si="23206">(TEK59-TEK61)*$C$64*$C$66</f>
        <v>0</v>
      </c>
      <c r="TEM66" s="1678">
        <f t="shared" ref="TEM66" si="23207">(TEM59-TEM61)*$C$64*$C$66</f>
        <v>0</v>
      </c>
      <c r="TEO66" s="1678">
        <f t="shared" ref="TEO66" si="23208">(TEO59-TEO61)*$C$64*$C$66</f>
        <v>0</v>
      </c>
      <c r="TEQ66" s="1678">
        <f t="shared" ref="TEQ66" si="23209">(TEQ59-TEQ61)*$C$64*$C$66</f>
        <v>0</v>
      </c>
      <c r="TES66" s="1678">
        <f t="shared" ref="TES66" si="23210">(TES59-TES61)*$C$64*$C$66</f>
        <v>0</v>
      </c>
      <c r="TEU66" s="1678">
        <f t="shared" ref="TEU66" si="23211">(TEU59-TEU61)*$C$64*$C$66</f>
        <v>0</v>
      </c>
      <c r="TEW66" s="1678">
        <f t="shared" ref="TEW66" si="23212">(TEW59-TEW61)*$C$64*$C$66</f>
        <v>0</v>
      </c>
      <c r="TEY66" s="1678">
        <f t="shared" ref="TEY66" si="23213">(TEY59-TEY61)*$C$64*$C$66</f>
        <v>0</v>
      </c>
      <c r="TFA66" s="1678">
        <f t="shared" ref="TFA66" si="23214">(TFA59-TFA61)*$C$64*$C$66</f>
        <v>0</v>
      </c>
      <c r="TFC66" s="1678">
        <f t="shared" ref="TFC66" si="23215">(TFC59-TFC61)*$C$64*$C$66</f>
        <v>0</v>
      </c>
      <c r="TFE66" s="1678">
        <f t="shared" ref="TFE66" si="23216">(TFE59-TFE61)*$C$64*$C$66</f>
        <v>0</v>
      </c>
      <c r="TFG66" s="1678">
        <f t="shared" ref="TFG66" si="23217">(TFG59-TFG61)*$C$64*$C$66</f>
        <v>0</v>
      </c>
      <c r="TFI66" s="1678">
        <f t="shared" ref="TFI66" si="23218">(TFI59-TFI61)*$C$64*$C$66</f>
        <v>0</v>
      </c>
      <c r="TFK66" s="1678">
        <f t="shared" ref="TFK66" si="23219">(TFK59-TFK61)*$C$64*$C$66</f>
        <v>0</v>
      </c>
      <c r="TFM66" s="1678">
        <f t="shared" ref="TFM66" si="23220">(TFM59-TFM61)*$C$64*$C$66</f>
        <v>0</v>
      </c>
      <c r="TFO66" s="1678">
        <f t="shared" ref="TFO66" si="23221">(TFO59-TFO61)*$C$64*$C$66</f>
        <v>0</v>
      </c>
      <c r="TFQ66" s="1678">
        <f t="shared" ref="TFQ66" si="23222">(TFQ59-TFQ61)*$C$64*$C$66</f>
        <v>0</v>
      </c>
      <c r="TFS66" s="1678">
        <f t="shared" ref="TFS66" si="23223">(TFS59-TFS61)*$C$64*$C$66</f>
        <v>0</v>
      </c>
      <c r="TFU66" s="1678">
        <f t="shared" ref="TFU66" si="23224">(TFU59-TFU61)*$C$64*$C$66</f>
        <v>0</v>
      </c>
      <c r="TFW66" s="1678">
        <f t="shared" ref="TFW66" si="23225">(TFW59-TFW61)*$C$64*$C$66</f>
        <v>0</v>
      </c>
      <c r="TFY66" s="1678">
        <f t="shared" ref="TFY66" si="23226">(TFY59-TFY61)*$C$64*$C$66</f>
        <v>0</v>
      </c>
      <c r="TGA66" s="1678">
        <f t="shared" ref="TGA66" si="23227">(TGA59-TGA61)*$C$64*$C$66</f>
        <v>0</v>
      </c>
      <c r="TGC66" s="1678">
        <f t="shared" ref="TGC66" si="23228">(TGC59-TGC61)*$C$64*$C$66</f>
        <v>0</v>
      </c>
      <c r="TGE66" s="1678">
        <f t="shared" ref="TGE66" si="23229">(TGE59-TGE61)*$C$64*$C$66</f>
        <v>0</v>
      </c>
      <c r="TGG66" s="1678">
        <f t="shared" ref="TGG66" si="23230">(TGG59-TGG61)*$C$64*$C$66</f>
        <v>0</v>
      </c>
      <c r="TGI66" s="1678">
        <f t="shared" ref="TGI66" si="23231">(TGI59-TGI61)*$C$64*$C$66</f>
        <v>0</v>
      </c>
      <c r="TGK66" s="1678">
        <f t="shared" ref="TGK66" si="23232">(TGK59-TGK61)*$C$64*$C$66</f>
        <v>0</v>
      </c>
      <c r="TGM66" s="1678">
        <f t="shared" ref="TGM66" si="23233">(TGM59-TGM61)*$C$64*$C$66</f>
        <v>0</v>
      </c>
      <c r="TGO66" s="1678">
        <f t="shared" ref="TGO66" si="23234">(TGO59-TGO61)*$C$64*$C$66</f>
        <v>0</v>
      </c>
      <c r="TGQ66" s="1678">
        <f t="shared" ref="TGQ66" si="23235">(TGQ59-TGQ61)*$C$64*$C$66</f>
        <v>0</v>
      </c>
      <c r="TGS66" s="1678">
        <f t="shared" ref="TGS66" si="23236">(TGS59-TGS61)*$C$64*$C$66</f>
        <v>0</v>
      </c>
      <c r="TGU66" s="1678">
        <f t="shared" ref="TGU66" si="23237">(TGU59-TGU61)*$C$64*$C$66</f>
        <v>0</v>
      </c>
      <c r="TGW66" s="1678">
        <f t="shared" ref="TGW66" si="23238">(TGW59-TGW61)*$C$64*$C$66</f>
        <v>0</v>
      </c>
      <c r="TGY66" s="1678">
        <f t="shared" ref="TGY66" si="23239">(TGY59-TGY61)*$C$64*$C$66</f>
        <v>0</v>
      </c>
      <c r="THA66" s="1678">
        <f t="shared" ref="THA66" si="23240">(THA59-THA61)*$C$64*$C$66</f>
        <v>0</v>
      </c>
      <c r="THC66" s="1678">
        <f t="shared" ref="THC66" si="23241">(THC59-THC61)*$C$64*$C$66</f>
        <v>0</v>
      </c>
      <c r="THE66" s="1678">
        <f t="shared" ref="THE66" si="23242">(THE59-THE61)*$C$64*$C$66</f>
        <v>0</v>
      </c>
      <c r="THG66" s="1678">
        <f t="shared" ref="THG66" si="23243">(THG59-THG61)*$C$64*$C$66</f>
        <v>0</v>
      </c>
      <c r="THI66" s="1678">
        <f t="shared" ref="THI66" si="23244">(THI59-THI61)*$C$64*$C$66</f>
        <v>0</v>
      </c>
      <c r="THK66" s="1678">
        <f t="shared" ref="THK66" si="23245">(THK59-THK61)*$C$64*$C$66</f>
        <v>0</v>
      </c>
      <c r="THM66" s="1678">
        <f t="shared" ref="THM66" si="23246">(THM59-THM61)*$C$64*$C$66</f>
        <v>0</v>
      </c>
      <c r="THO66" s="1678">
        <f t="shared" ref="THO66" si="23247">(THO59-THO61)*$C$64*$C$66</f>
        <v>0</v>
      </c>
      <c r="THQ66" s="1678">
        <f t="shared" ref="THQ66" si="23248">(THQ59-THQ61)*$C$64*$C$66</f>
        <v>0</v>
      </c>
      <c r="THS66" s="1678">
        <f t="shared" ref="THS66" si="23249">(THS59-THS61)*$C$64*$C$66</f>
        <v>0</v>
      </c>
      <c r="THU66" s="1678">
        <f t="shared" ref="THU66" si="23250">(THU59-THU61)*$C$64*$C$66</f>
        <v>0</v>
      </c>
      <c r="THW66" s="1678">
        <f t="shared" ref="THW66" si="23251">(THW59-THW61)*$C$64*$C$66</f>
        <v>0</v>
      </c>
      <c r="THY66" s="1678">
        <f t="shared" ref="THY66" si="23252">(THY59-THY61)*$C$64*$C$66</f>
        <v>0</v>
      </c>
      <c r="TIA66" s="1678">
        <f t="shared" ref="TIA66" si="23253">(TIA59-TIA61)*$C$64*$C$66</f>
        <v>0</v>
      </c>
      <c r="TIC66" s="1678">
        <f t="shared" ref="TIC66" si="23254">(TIC59-TIC61)*$C$64*$C$66</f>
        <v>0</v>
      </c>
      <c r="TIE66" s="1678">
        <f t="shared" ref="TIE66" si="23255">(TIE59-TIE61)*$C$64*$C$66</f>
        <v>0</v>
      </c>
      <c r="TIG66" s="1678">
        <f t="shared" ref="TIG66" si="23256">(TIG59-TIG61)*$C$64*$C$66</f>
        <v>0</v>
      </c>
      <c r="TII66" s="1678">
        <f t="shared" ref="TII66" si="23257">(TII59-TII61)*$C$64*$C$66</f>
        <v>0</v>
      </c>
      <c r="TIK66" s="1678">
        <f t="shared" ref="TIK66" si="23258">(TIK59-TIK61)*$C$64*$C$66</f>
        <v>0</v>
      </c>
      <c r="TIM66" s="1678">
        <f t="shared" ref="TIM66" si="23259">(TIM59-TIM61)*$C$64*$C$66</f>
        <v>0</v>
      </c>
      <c r="TIO66" s="1678">
        <f t="shared" ref="TIO66" si="23260">(TIO59-TIO61)*$C$64*$C$66</f>
        <v>0</v>
      </c>
      <c r="TIQ66" s="1678">
        <f t="shared" ref="TIQ66" si="23261">(TIQ59-TIQ61)*$C$64*$C$66</f>
        <v>0</v>
      </c>
      <c r="TIS66" s="1678">
        <f t="shared" ref="TIS66" si="23262">(TIS59-TIS61)*$C$64*$C$66</f>
        <v>0</v>
      </c>
      <c r="TIU66" s="1678">
        <f t="shared" ref="TIU66" si="23263">(TIU59-TIU61)*$C$64*$C$66</f>
        <v>0</v>
      </c>
      <c r="TIW66" s="1678">
        <f t="shared" ref="TIW66" si="23264">(TIW59-TIW61)*$C$64*$C$66</f>
        <v>0</v>
      </c>
      <c r="TIY66" s="1678">
        <f t="shared" ref="TIY66" si="23265">(TIY59-TIY61)*$C$64*$C$66</f>
        <v>0</v>
      </c>
      <c r="TJA66" s="1678">
        <f t="shared" ref="TJA66" si="23266">(TJA59-TJA61)*$C$64*$C$66</f>
        <v>0</v>
      </c>
      <c r="TJC66" s="1678">
        <f t="shared" ref="TJC66" si="23267">(TJC59-TJC61)*$C$64*$C$66</f>
        <v>0</v>
      </c>
      <c r="TJE66" s="1678">
        <f t="shared" ref="TJE66" si="23268">(TJE59-TJE61)*$C$64*$C$66</f>
        <v>0</v>
      </c>
      <c r="TJG66" s="1678">
        <f t="shared" ref="TJG66" si="23269">(TJG59-TJG61)*$C$64*$C$66</f>
        <v>0</v>
      </c>
      <c r="TJI66" s="1678">
        <f t="shared" ref="TJI66" si="23270">(TJI59-TJI61)*$C$64*$C$66</f>
        <v>0</v>
      </c>
      <c r="TJK66" s="1678">
        <f t="shared" ref="TJK66" si="23271">(TJK59-TJK61)*$C$64*$C$66</f>
        <v>0</v>
      </c>
      <c r="TJM66" s="1678">
        <f t="shared" ref="TJM66" si="23272">(TJM59-TJM61)*$C$64*$C$66</f>
        <v>0</v>
      </c>
      <c r="TJO66" s="1678">
        <f t="shared" ref="TJO66" si="23273">(TJO59-TJO61)*$C$64*$C$66</f>
        <v>0</v>
      </c>
      <c r="TJQ66" s="1678">
        <f t="shared" ref="TJQ66" si="23274">(TJQ59-TJQ61)*$C$64*$C$66</f>
        <v>0</v>
      </c>
      <c r="TJS66" s="1678">
        <f t="shared" ref="TJS66" si="23275">(TJS59-TJS61)*$C$64*$C$66</f>
        <v>0</v>
      </c>
      <c r="TJU66" s="1678">
        <f t="shared" ref="TJU66" si="23276">(TJU59-TJU61)*$C$64*$C$66</f>
        <v>0</v>
      </c>
      <c r="TJW66" s="1678">
        <f t="shared" ref="TJW66" si="23277">(TJW59-TJW61)*$C$64*$C$66</f>
        <v>0</v>
      </c>
      <c r="TJY66" s="1678">
        <f t="shared" ref="TJY66" si="23278">(TJY59-TJY61)*$C$64*$C$66</f>
        <v>0</v>
      </c>
      <c r="TKA66" s="1678">
        <f t="shared" ref="TKA66" si="23279">(TKA59-TKA61)*$C$64*$C$66</f>
        <v>0</v>
      </c>
      <c r="TKC66" s="1678">
        <f t="shared" ref="TKC66" si="23280">(TKC59-TKC61)*$C$64*$C$66</f>
        <v>0</v>
      </c>
      <c r="TKE66" s="1678">
        <f t="shared" ref="TKE66" si="23281">(TKE59-TKE61)*$C$64*$C$66</f>
        <v>0</v>
      </c>
      <c r="TKG66" s="1678">
        <f t="shared" ref="TKG66" si="23282">(TKG59-TKG61)*$C$64*$C$66</f>
        <v>0</v>
      </c>
      <c r="TKI66" s="1678">
        <f t="shared" ref="TKI66" si="23283">(TKI59-TKI61)*$C$64*$C$66</f>
        <v>0</v>
      </c>
      <c r="TKK66" s="1678">
        <f t="shared" ref="TKK66" si="23284">(TKK59-TKK61)*$C$64*$C$66</f>
        <v>0</v>
      </c>
      <c r="TKM66" s="1678">
        <f t="shared" ref="TKM66" si="23285">(TKM59-TKM61)*$C$64*$C$66</f>
        <v>0</v>
      </c>
      <c r="TKO66" s="1678">
        <f t="shared" ref="TKO66" si="23286">(TKO59-TKO61)*$C$64*$C$66</f>
        <v>0</v>
      </c>
      <c r="TKQ66" s="1678">
        <f t="shared" ref="TKQ66" si="23287">(TKQ59-TKQ61)*$C$64*$C$66</f>
        <v>0</v>
      </c>
      <c r="TKS66" s="1678">
        <f t="shared" ref="TKS66" si="23288">(TKS59-TKS61)*$C$64*$C$66</f>
        <v>0</v>
      </c>
      <c r="TKU66" s="1678">
        <f t="shared" ref="TKU66" si="23289">(TKU59-TKU61)*$C$64*$C$66</f>
        <v>0</v>
      </c>
      <c r="TKW66" s="1678">
        <f t="shared" ref="TKW66" si="23290">(TKW59-TKW61)*$C$64*$C$66</f>
        <v>0</v>
      </c>
      <c r="TKY66" s="1678">
        <f t="shared" ref="TKY66" si="23291">(TKY59-TKY61)*$C$64*$C$66</f>
        <v>0</v>
      </c>
      <c r="TLA66" s="1678">
        <f t="shared" ref="TLA66" si="23292">(TLA59-TLA61)*$C$64*$C$66</f>
        <v>0</v>
      </c>
      <c r="TLC66" s="1678">
        <f t="shared" ref="TLC66" si="23293">(TLC59-TLC61)*$C$64*$C$66</f>
        <v>0</v>
      </c>
      <c r="TLE66" s="1678">
        <f t="shared" ref="TLE66" si="23294">(TLE59-TLE61)*$C$64*$C$66</f>
        <v>0</v>
      </c>
      <c r="TLG66" s="1678">
        <f t="shared" ref="TLG66" si="23295">(TLG59-TLG61)*$C$64*$C$66</f>
        <v>0</v>
      </c>
      <c r="TLI66" s="1678">
        <f t="shared" ref="TLI66" si="23296">(TLI59-TLI61)*$C$64*$C$66</f>
        <v>0</v>
      </c>
      <c r="TLK66" s="1678">
        <f t="shared" ref="TLK66" si="23297">(TLK59-TLK61)*$C$64*$C$66</f>
        <v>0</v>
      </c>
      <c r="TLM66" s="1678">
        <f t="shared" ref="TLM66" si="23298">(TLM59-TLM61)*$C$64*$C$66</f>
        <v>0</v>
      </c>
      <c r="TLO66" s="1678">
        <f t="shared" ref="TLO66" si="23299">(TLO59-TLO61)*$C$64*$C$66</f>
        <v>0</v>
      </c>
      <c r="TLQ66" s="1678">
        <f t="shared" ref="TLQ66" si="23300">(TLQ59-TLQ61)*$C$64*$C$66</f>
        <v>0</v>
      </c>
      <c r="TLS66" s="1678">
        <f t="shared" ref="TLS66" si="23301">(TLS59-TLS61)*$C$64*$C$66</f>
        <v>0</v>
      </c>
      <c r="TLU66" s="1678">
        <f t="shared" ref="TLU66" si="23302">(TLU59-TLU61)*$C$64*$C$66</f>
        <v>0</v>
      </c>
      <c r="TLW66" s="1678">
        <f t="shared" ref="TLW66" si="23303">(TLW59-TLW61)*$C$64*$C$66</f>
        <v>0</v>
      </c>
      <c r="TLY66" s="1678">
        <f t="shared" ref="TLY66" si="23304">(TLY59-TLY61)*$C$64*$C$66</f>
        <v>0</v>
      </c>
      <c r="TMA66" s="1678">
        <f t="shared" ref="TMA66" si="23305">(TMA59-TMA61)*$C$64*$C$66</f>
        <v>0</v>
      </c>
      <c r="TMC66" s="1678">
        <f t="shared" ref="TMC66" si="23306">(TMC59-TMC61)*$C$64*$C$66</f>
        <v>0</v>
      </c>
      <c r="TME66" s="1678">
        <f t="shared" ref="TME66" si="23307">(TME59-TME61)*$C$64*$C$66</f>
        <v>0</v>
      </c>
      <c r="TMG66" s="1678">
        <f t="shared" ref="TMG66" si="23308">(TMG59-TMG61)*$C$64*$C$66</f>
        <v>0</v>
      </c>
      <c r="TMI66" s="1678">
        <f t="shared" ref="TMI66" si="23309">(TMI59-TMI61)*$C$64*$C$66</f>
        <v>0</v>
      </c>
      <c r="TMK66" s="1678">
        <f t="shared" ref="TMK66" si="23310">(TMK59-TMK61)*$C$64*$C$66</f>
        <v>0</v>
      </c>
      <c r="TMM66" s="1678">
        <f t="shared" ref="TMM66" si="23311">(TMM59-TMM61)*$C$64*$C$66</f>
        <v>0</v>
      </c>
      <c r="TMO66" s="1678">
        <f t="shared" ref="TMO66" si="23312">(TMO59-TMO61)*$C$64*$C$66</f>
        <v>0</v>
      </c>
      <c r="TMQ66" s="1678">
        <f t="shared" ref="TMQ66" si="23313">(TMQ59-TMQ61)*$C$64*$C$66</f>
        <v>0</v>
      </c>
      <c r="TMS66" s="1678">
        <f t="shared" ref="TMS66" si="23314">(TMS59-TMS61)*$C$64*$C$66</f>
        <v>0</v>
      </c>
      <c r="TMU66" s="1678">
        <f t="shared" ref="TMU66" si="23315">(TMU59-TMU61)*$C$64*$C$66</f>
        <v>0</v>
      </c>
      <c r="TMW66" s="1678">
        <f t="shared" ref="TMW66" si="23316">(TMW59-TMW61)*$C$64*$C$66</f>
        <v>0</v>
      </c>
      <c r="TMY66" s="1678">
        <f t="shared" ref="TMY66" si="23317">(TMY59-TMY61)*$C$64*$C$66</f>
        <v>0</v>
      </c>
      <c r="TNA66" s="1678">
        <f t="shared" ref="TNA66" si="23318">(TNA59-TNA61)*$C$64*$C$66</f>
        <v>0</v>
      </c>
      <c r="TNC66" s="1678">
        <f t="shared" ref="TNC66" si="23319">(TNC59-TNC61)*$C$64*$C$66</f>
        <v>0</v>
      </c>
      <c r="TNE66" s="1678">
        <f t="shared" ref="TNE66" si="23320">(TNE59-TNE61)*$C$64*$C$66</f>
        <v>0</v>
      </c>
      <c r="TNG66" s="1678">
        <f t="shared" ref="TNG66" si="23321">(TNG59-TNG61)*$C$64*$C$66</f>
        <v>0</v>
      </c>
      <c r="TNI66" s="1678">
        <f t="shared" ref="TNI66" si="23322">(TNI59-TNI61)*$C$64*$C$66</f>
        <v>0</v>
      </c>
      <c r="TNK66" s="1678">
        <f t="shared" ref="TNK66" si="23323">(TNK59-TNK61)*$C$64*$C$66</f>
        <v>0</v>
      </c>
      <c r="TNM66" s="1678">
        <f t="shared" ref="TNM66" si="23324">(TNM59-TNM61)*$C$64*$C$66</f>
        <v>0</v>
      </c>
      <c r="TNO66" s="1678">
        <f t="shared" ref="TNO66" si="23325">(TNO59-TNO61)*$C$64*$C$66</f>
        <v>0</v>
      </c>
      <c r="TNQ66" s="1678">
        <f t="shared" ref="TNQ66" si="23326">(TNQ59-TNQ61)*$C$64*$C$66</f>
        <v>0</v>
      </c>
      <c r="TNS66" s="1678">
        <f t="shared" ref="TNS66" si="23327">(TNS59-TNS61)*$C$64*$C$66</f>
        <v>0</v>
      </c>
      <c r="TNU66" s="1678">
        <f t="shared" ref="TNU66" si="23328">(TNU59-TNU61)*$C$64*$C$66</f>
        <v>0</v>
      </c>
      <c r="TNW66" s="1678">
        <f t="shared" ref="TNW66" si="23329">(TNW59-TNW61)*$C$64*$C$66</f>
        <v>0</v>
      </c>
      <c r="TNY66" s="1678">
        <f t="shared" ref="TNY66" si="23330">(TNY59-TNY61)*$C$64*$C$66</f>
        <v>0</v>
      </c>
      <c r="TOA66" s="1678">
        <f t="shared" ref="TOA66" si="23331">(TOA59-TOA61)*$C$64*$C$66</f>
        <v>0</v>
      </c>
      <c r="TOC66" s="1678">
        <f t="shared" ref="TOC66" si="23332">(TOC59-TOC61)*$C$64*$C$66</f>
        <v>0</v>
      </c>
      <c r="TOE66" s="1678">
        <f t="shared" ref="TOE66" si="23333">(TOE59-TOE61)*$C$64*$C$66</f>
        <v>0</v>
      </c>
      <c r="TOG66" s="1678">
        <f t="shared" ref="TOG66" si="23334">(TOG59-TOG61)*$C$64*$C$66</f>
        <v>0</v>
      </c>
      <c r="TOI66" s="1678">
        <f t="shared" ref="TOI66" si="23335">(TOI59-TOI61)*$C$64*$C$66</f>
        <v>0</v>
      </c>
      <c r="TOK66" s="1678">
        <f t="shared" ref="TOK66" si="23336">(TOK59-TOK61)*$C$64*$C$66</f>
        <v>0</v>
      </c>
      <c r="TOM66" s="1678">
        <f t="shared" ref="TOM66" si="23337">(TOM59-TOM61)*$C$64*$C$66</f>
        <v>0</v>
      </c>
      <c r="TOO66" s="1678">
        <f t="shared" ref="TOO66" si="23338">(TOO59-TOO61)*$C$64*$C$66</f>
        <v>0</v>
      </c>
      <c r="TOQ66" s="1678">
        <f t="shared" ref="TOQ66" si="23339">(TOQ59-TOQ61)*$C$64*$C$66</f>
        <v>0</v>
      </c>
      <c r="TOS66" s="1678">
        <f t="shared" ref="TOS66" si="23340">(TOS59-TOS61)*$C$64*$C$66</f>
        <v>0</v>
      </c>
      <c r="TOU66" s="1678">
        <f t="shared" ref="TOU66" si="23341">(TOU59-TOU61)*$C$64*$C$66</f>
        <v>0</v>
      </c>
      <c r="TOW66" s="1678">
        <f t="shared" ref="TOW66" si="23342">(TOW59-TOW61)*$C$64*$C$66</f>
        <v>0</v>
      </c>
      <c r="TOY66" s="1678">
        <f t="shared" ref="TOY66" si="23343">(TOY59-TOY61)*$C$64*$C$66</f>
        <v>0</v>
      </c>
      <c r="TPA66" s="1678">
        <f t="shared" ref="TPA66" si="23344">(TPA59-TPA61)*$C$64*$C$66</f>
        <v>0</v>
      </c>
      <c r="TPC66" s="1678">
        <f t="shared" ref="TPC66" si="23345">(TPC59-TPC61)*$C$64*$C$66</f>
        <v>0</v>
      </c>
      <c r="TPE66" s="1678">
        <f t="shared" ref="TPE66" si="23346">(TPE59-TPE61)*$C$64*$C$66</f>
        <v>0</v>
      </c>
      <c r="TPG66" s="1678">
        <f t="shared" ref="TPG66" si="23347">(TPG59-TPG61)*$C$64*$C$66</f>
        <v>0</v>
      </c>
      <c r="TPI66" s="1678">
        <f t="shared" ref="TPI66" si="23348">(TPI59-TPI61)*$C$64*$C$66</f>
        <v>0</v>
      </c>
      <c r="TPK66" s="1678">
        <f t="shared" ref="TPK66" si="23349">(TPK59-TPK61)*$C$64*$C$66</f>
        <v>0</v>
      </c>
      <c r="TPM66" s="1678">
        <f t="shared" ref="TPM66" si="23350">(TPM59-TPM61)*$C$64*$C$66</f>
        <v>0</v>
      </c>
      <c r="TPO66" s="1678">
        <f t="shared" ref="TPO66" si="23351">(TPO59-TPO61)*$C$64*$C$66</f>
        <v>0</v>
      </c>
      <c r="TPQ66" s="1678">
        <f t="shared" ref="TPQ66" si="23352">(TPQ59-TPQ61)*$C$64*$C$66</f>
        <v>0</v>
      </c>
      <c r="TPS66" s="1678">
        <f t="shared" ref="TPS66" si="23353">(TPS59-TPS61)*$C$64*$C$66</f>
        <v>0</v>
      </c>
      <c r="TPU66" s="1678">
        <f t="shared" ref="TPU66" si="23354">(TPU59-TPU61)*$C$64*$C$66</f>
        <v>0</v>
      </c>
      <c r="TPW66" s="1678">
        <f t="shared" ref="TPW66" si="23355">(TPW59-TPW61)*$C$64*$C$66</f>
        <v>0</v>
      </c>
      <c r="TPY66" s="1678">
        <f t="shared" ref="TPY66" si="23356">(TPY59-TPY61)*$C$64*$C$66</f>
        <v>0</v>
      </c>
      <c r="TQA66" s="1678">
        <f t="shared" ref="TQA66" si="23357">(TQA59-TQA61)*$C$64*$C$66</f>
        <v>0</v>
      </c>
      <c r="TQC66" s="1678">
        <f t="shared" ref="TQC66" si="23358">(TQC59-TQC61)*$C$64*$C$66</f>
        <v>0</v>
      </c>
      <c r="TQE66" s="1678">
        <f t="shared" ref="TQE66" si="23359">(TQE59-TQE61)*$C$64*$C$66</f>
        <v>0</v>
      </c>
      <c r="TQG66" s="1678">
        <f t="shared" ref="TQG66" si="23360">(TQG59-TQG61)*$C$64*$C$66</f>
        <v>0</v>
      </c>
      <c r="TQI66" s="1678">
        <f t="shared" ref="TQI66" si="23361">(TQI59-TQI61)*$C$64*$C$66</f>
        <v>0</v>
      </c>
      <c r="TQK66" s="1678">
        <f t="shared" ref="TQK66" si="23362">(TQK59-TQK61)*$C$64*$C$66</f>
        <v>0</v>
      </c>
      <c r="TQM66" s="1678">
        <f t="shared" ref="TQM66" si="23363">(TQM59-TQM61)*$C$64*$C$66</f>
        <v>0</v>
      </c>
      <c r="TQO66" s="1678">
        <f t="shared" ref="TQO66" si="23364">(TQO59-TQO61)*$C$64*$C$66</f>
        <v>0</v>
      </c>
      <c r="TQQ66" s="1678">
        <f t="shared" ref="TQQ66" si="23365">(TQQ59-TQQ61)*$C$64*$C$66</f>
        <v>0</v>
      </c>
      <c r="TQS66" s="1678">
        <f t="shared" ref="TQS66" si="23366">(TQS59-TQS61)*$C$64*$C$66</f>
        <v>0</v>
      </c>
      <c r="TQU66" s="1678">
        <f t="shared" ref="TQU66" si="23367">(TQU59-TQU61)*$C$64*$C$66</f>
        <v>0</v>
      </c>
      <c r="TQW66" s="1678">
        <f t="shared" ref="TQW66" si="23368">(TQW59-TQW61)*$C$64*$C$66</f>
        <v>0</v>
      </c>
      <c r="TQY66" s="1678">
        <f t="shared" ref="TQY66" si="23369">(TQY59-TQY61)*$C$64*$C$66</f>
        <v>0</v>
      </c>
      <c r="TRA66" s="1678">
        <f t="shared" ref="TRA66" si="23370">(TRA59-TRA61)*$C$64*$C$66</f>
        <v>0</v>
      </c>
      <c r="TRC66" s="1678">
        <f t="shared" ref="TRC66" si="23371">(TRC59-TRC61)*$C$64*$C$66</f>
        <v>0</v>
      </c>
      <c r="TRE66" s="1678">
        <f t="shared" ref="TRE66" si="23372">(TRE59-TRE61)*$C$64*$C$66</f>
        <v>0</v>
      </c>
      <c r="TRG66" s="1678">
        <f t="shared" ref="TRG66" si="23373">(TRG59-TRG61)*$C$64*$C$66</f>
        <v>0</v>
      </c>
      <c r="TRI66" s="1678">
        <f t="shared" ref="TRI66" si="23374">(TRI59-TRI61)*$C$64*$C$66</f>
        <v>0</v>
      </c>
      <c r="TRK66" s="1678">
        <f t="shared" ref="TRK66" si="23375">(TRK59-TRK61)*$C$64*$C$66</f>
        <v>0</v>
      </c>
      <c r="TRM66" s="1678">
        <f t="shared" ref="TRM66" si="23376">(TRM59-TRM61)*$C$64*$C$66</f>
        <v>0</v>
      </c>
      <c r="TRO66" s="1678">
        <f t="shared" ref="TRO66" si="23377">(TRO59-TRO61)*$C$64*$C$66</f>
        <v>0</v>
      </c>
      <c r="TRQ66" s="1678">
        <f t="shared" ref="TRQ66" si="23378">(TRQ59-TRQ61)*$C$64*$C$66</f>
        <v>0</v>
      </c>
      <c r="TRS66" s="1678">
        <f t="shared" ref="TRS66" si="23379">(TRS59-TRS61)*$C$64*$C$66</f>
        <v>0</v>
      </c>
      <c r="TRU66" s="1678">
        <f t="shared" ref="TRU66" si="23380">(TRU59-TRU61)*$C$64*$C$66</f>
        <v>0</v>
      </c>
      <c r="TRW66" s="1678">
        <f t="shared" ref="TRW66" si="23381">(TRW59-TRW61)*$C$64*$C$66</f>
        <v>0</v>
      </c>
      <c r="TRY66" s="1678">
        <f t="shared" ref="TRY66" si="23382">(TRY59-TRY61)*$C$64*$C$66</f>
        <v>0</v>
      </c>
      <c r="TSA66" s="1678">
        <f t="shared" ref="TSA66" si="23383">(TSA59-TSA61)*$C$64*$C$66</f>
        <v>0</v>
      </c>
      <c r="TSC66" s="1678">
        <f t="shared" ref="TSC66" si="23384">(TSC59-TSC61)*$C$64*$C$66</f>
        <v>0</v>
      </c>
      <c r="TSE66" s="1678">
        <f t="shared" ref="TSE66" si="23385">(TSE59-TSE61)*$C$64*$C$66</f>
        <v>0</v>
      </c>
      <c r="TSG66" s="1678">
        <f t="shared" ref="TSG66" si="23386">(TSG59-TSG61)*$C$64*$C$66</f>
        <v>0</v>
      </c>
      <c r="TSI66" s="1678">
        <f t="shared" ref="TSI66" si="23387">(TSI59-TSI61)*$C$64*$C$66</f>
        <v>0</v>
      </c>
      <c r="TSK66" s="1678">
        <f t="shared" ref="TSK66" si="23388">(TSK59-TSK61)*$C$64*$C$66</f>
        <v>0</v>
      </c>
      <c r="TSM66" s="1678">
        <f t="shared" ref="TSM66" si="23389">(TSM59-TSM61)*$C$64*$C$66</f>
        <v>0</v>
      </c>
      <c r="TSO66" s="1678">
        <f t="shared" ref="TSO66" si="23390">(TSO59-TSO61)*$C$64*$C$66</f>
        <v>0</v>
      </c>
      <c r="TSQ66" s="1678">
        <f t="shared" ref="TSQ66" si="23391">(TSQ59-TSQ61)*$C$64*$C$66</f>
        <v>0</v>
      </c>
      <c r="TSS66" s="1678">
        <f t="shared" ref="TSS66" si="23392">(TSS59-TSS61)*$C$64*$C$66</f>
        <v>0</v>
      </c>
      <c r="TSU66" s="1678">
        <f t="shared" ref="TSU66" si="23393">(TSU59-TSU61)*$C$64*$C$66</f>
        <v>0</v>
      </c>
      <c r="TSW66" s="1678">
        <f t="shared" ref="TSW66" si="23394">(TSW59-TSW61)*$C$64*$C$66</f>
        <v>0</v>
      </c>
      <c r="TSY66" s="1678">
        <f t="shared" ref="TSY66" si="23395">(TSY59-TSY61)*$C$64*$C$66</f>
        <v>0</v>
      </c>
      <c r="TTA66" s="1678">
        <f t="shared" ref="TTA66" si="23396">(TTA59-TTA61)*$C$64*$C$66</f>
        <v>0</v>
      </c>
      <c r="TTC66" s="1678">
        <f t="shared" ref="TTC66" si="23397">(TTC59-TTC61)*$C$64*$C$66</f>
        <v>0</v>
      </c>
      <c r="TTE66" s="1678">
        <f t="shared" ref="TTE66" si="23398">(TTE59-TTE61)*$C$64*$C$66</f>
        <v>0</v>
      </c>
      <c r="TTG66" s="1678">
        <f t="shared" ref="TTG66" si="23399">(TTG59-TTG61)*$C$64*$C$66</f>
        <v>0</v>
      </c>
      <c r="TTI66" s="1678">
        <f t="shared" ref="TTI66" si="23400">(TTI59-TTI61)*$C$64*$C$66</f>
        <v>0</v>
      </c>
      <c r="TTK66" s="1678">
        <f t="shared" ref="TTK66" si="23401">(TTK59-TTK61)*$C$64*$C$66</f>
        <v>0</v>
      </c>
      <c r="TTM66" s="1678">
        <f t="shared" ref="TTM66" si="23402">(TTM59-TTM61)*$C$64*$C$66</f>
        <v>0</v>
      </c>
      <c r="TTO66" s="1678">
        <f t="shared" ref="TTO66" si="23403">(TTO59-TTO61)*$C$64*$C$66</f>
        <v>0</v>
      </c>
      <c r="TTQ66" s="1678">
        <f t="shared" ref="TTQ66" si="23404">(TTQ59-TTQ61)*$C$64*$C$66</f>
        <v>0</v>
      </c>
      <c r="TTS66" s="1678">
        <f t="shared" ref="TTS66" si="23405">(TTS59-TTS61)*$C$64*$C$66</f>
        <v>0</v>
      </c>
      <c r="TTU66" s="1678">
        <f t="shared" ref="TTU66" si="23406">(TTU59-TTU61)*$C$64*$C$66</f>
        <v>0</v>
      </c>
      <c r="TTW66" s="1678">
        <f t="shared" ref="TTW66" si="23407">(TTW59-TTW61)*$C$64*$C$66</f>
        <v>0</v>
      </c>
      <c r="TTY66" s="1678">
        <f t="shared" ref="TTY66" si="23408">(TTY59-TTY61)*$C$64*$C$66</f>
        <v>0</v>
      </c>
      <c r="TUA66" s="1678">
        <f t="shared" ref="TUA66" si="23409">(TUA59-TUA61)*$C$64*$C$66</f>
        <v>0</v>
      </c>
      <c r="TUC66" s="1678">
        <f t="shared" ref="TUC66" si="23410">(TUC59-TUC61)*$C$64*$C$66</f>
        <v>0</v>
      </c>
      <c r="TUE66" s="1678">
        <f t="shared" ref="TUE66" si="23411">(TUE59-TUE61)*$C$64*$C$66</f>
        <v>0</v>
      </c>
      <c r="TUG66" s="1678">
        <f t="shared" ref="TUG66" si="23412">(TUG59-TUG61)*$C$64*$C$66</f>
        <v>0</v>
      </c>
      <c r="TUI66" s="1678">
        <f t="shared" ref="TUI66" si="23413">(TUI59-TUI61)*$C$64*$C$66</f>
        <v>0</v>
      </c>
      <c r="TUK66" s="1678">
        <f t="shared" ref="TUK66" si="23414">(TUK59-TUK61)*$C$64*$C$66</f>
        <v>0</v>
      </c>
      <c r="TUM66" s="1678">
        <f t="shared" ref="TUM66" si="23415">(TUM59-TUM61)*$C$64*$C$66</f>
        <v>0</v>
      </c>
      <c r="TUO66" s="1678">
        <f t="shared" ref="TUO66" si="23416">(TUO59-TUO61)*$C$64*$C$66</f>
        <v>0</v>
      </c>
      <c r="TUQ66" s="1678">
        <f t="shared" ref="TUQ66" si="23417">(TUQ59-TUQ61)*$C$64*$C$66</f>
        <v>0</v>
      </c>
      <c r="TUS66" s="1678">
        <f t="shared" ref="TUS66" si="23418">(TUS59-TUS61)*$C$64*$C$66</f>
        <v>0</v>
      </c>
      <c r="TUU66" s="1678">
        <f t="shared" ref="TUU66" si="23419">(TUU59-TUU61)*$C$64*$C$66</f>
        <v>0</v>
      </c>
      <c r="TUW66" s="1678">
        <f t="shared" ref="TUW66" si="23420">(TUW59-TUW61)*$C$64*$C$66</f>
        <v>0</v>
      </c>
      <c r="TUY66" s="1678">
        <f t="shared" ref="TUY66" si="23421">(TUY59-TUY61)*$C$64*$C$66</f>
        <v>0</v>
      </c>
      <c r="TVA66" s="1678">
        <f t="shared" ref="TVA66" si="23422">(TVA59-TVA61)*$C$64*$C$66</f>
        <v>0</v>
      </c>
      <c r="TVC66" s="1678">
        <f t="shared" ref="TVC66" si="23423">(TVC59-TVC61)*$C$64*$C$66</f>
        <v>0</v>
      </c>
      <c r="TVE66" s="1678">
        <f t="shared" ref="TVE66" si="23424">(TVE59-TVE61)*$C$64*$C$66</f>
        <v>0</v>
      </c>
      <c r="TVG66" s="1678">
        <f t="shared" ref="TVG66" si="23425">(TVG59-TVG61)*$C$64*$C$66</f>
        <v>0</v>
      </c>
      <c r="TVI66" s="1678">
        <f t="shared" ref="TVI66" si="23426">(TVI59-TVI61)*$C$64*$C$66</f>
        <v>0</v>
      </c>
      <c r="TVK66" s="1678">
        <f t="shared" ref="TVK66" si="23427">(TVK59-TVK61)*$C$64*$C$66</f>
        <v>0</v>
      </c>
      <c r="TVM66" s="1678">
        <f t="shared" ref="TVM66" si="23428">(TVM59-TVM61)*$C$64*$C$66</f>
        <v>0</v>
      </c>
      <c r="TVO66" s="1678">
        <f t="shared" ref="TVO66" si="23429">(TVO59-TVO61)*$C$64*$C$66</f>
        <v>0</v>
      </c>
      <c r="TVQ66" s="1678">
        <f t="shared" ref="TVQ66" si="23430">(TVQ59-TVQ61)*$C$64*$C$66</f>
        <v>0</v>
      </c>
      <c r="TVS66" s="1678">
        <f t="shared" ref="TVS66" si="23431">(TVS59-TVS61)*$C$64*$C$66</f>
        <v>0</v>
      </c>
      <c r="TVU66" s="1678">
        <f t="shared" ref="TVU66" si="23432">(TVU59-TVU61)*$C$64*$C$66</f>
        <v>0</v>
      </c>
      <c r="TVW66" s="1678">
        <f t="shared" ref="TVW66" si="23433">(TVW59-TVW61)*$C$64*$C$66</f>
        <v>0</v>
      </c>
      <c r="TVY66" s="1678">
        <f t="shared" ref="TVY66" si="23434">(TVY59-TVY61)*$C$64*$C$66</f>
        <v>0</v>
      </c>
      <c r="TWA66" s="1678">
        <f t="shared" ref="TWA66" si="23435">(TWA59-TWA61)*$C$64*$C$66</f>
        <v>0</v>
      </c>
      <c r="TWC66" s="1678">
        <f t="shared" ref="TWC66" si="23436">(TWC59-TWC61)*$C$64*$C$66</f>
        <v>0</v>
      </c>
      <c r="TWE66" s="1678">
        <f t="shared" ref="TWE66" si="23437">(TWE59-TWE61)*$C$64*$C$66</f>
        <v>0</v>
      </c>
      <c r="TWG66" s="1678">
        <f t="shared" ref="TWG66" si="23438">(TWG59-TWG61)*$C$64*$C$66</f>
        <v>0</v>
      </c>
      <c r="TWI66" s="1678">
        <f t="shared" ref="TWI66" si="23439">(TWI59-TWI61)*$C$64*$C$66</f>
        <v>0</v>
      </c>
      <c r="TWK66" s="1678">
        <f t="shared" ref="TWK66" si="23440">(TWK59-TWK61)*$C$64*$C$66</f>
        <v>0</v>
      </c>
      <c r="TWM66" s="1678">
        <f t="shared" ref="TWM66" si="23441">(TWM59-TWM61)*$C$64*$C$66</f>
        <v>0</v>
      </c>
      <c r="TWO66" s="1678">
        <f t="shared" ref="TWO66" si="23442">(TWO59-TWO61)*$C$64*$C$66</f>
        <v>0</v>
      </c>
      <c r="TWQ66" s="1678">
        <f t="shared" ref="TWQ66" si="23443">(TWQ59-TWQ61)*$C$64*$C$66</f>
        <v>0</v>
      </c>
      <c r="TWS66" s="1678">
        <f t="shared" ref="TWS66" si="23444">(TWS59-TWS61)*$C$64*$C$66</f>
        <v>0</v>
      </c>
      <c r="TWU66" s="1678">
        <f t="shared" ref="TWU66" si="23445">(TWU59-TWU61)*$C$64*$C$66</f>
        <v>0</v>
      </c>
      <c r="TWW66" s="1678">
        <f t="shared" ref="TWW66" si="23446">(TWW59-TWW61)*$C$64*$C$66</f>
        <v>0</v>
      </c>
      <c r="TWY66" s="1678">
        <f t="shared" ref="TWY66" si="23447">(TWY59-TWY61)*$C$64*$C$66</f>
        <v>0</v>
      </c>
      <c r="TXA66" s="1678">
        <f t="shared" ref="TXA66" si="23448">(TXA59-TXA61)*$C$64*$C$66</f>
        <v>0</v>
      </c>
      <c r="TXC66" s="1678">
        <f t="shared" ref="TXC66" si="23449">(TXC59-TXC61)*$C$64*$C$66</f>
        <v>0</v>
      </c>
      <c r="TXE66" s="1678">
        <f t="shared" ref="TXE66" si="23450">(TXE59-TXE61)*$C$64*$C$66</f>
        <v>0</v>
      </c>
      <c r="TXG66" s="1678">
        <f t="shared" ref="TXG66" si="23451">(TXG59-TXG61)*$C$64*$C$66</f>
        <v>0</v>
      </c>
      <c r="TXI66" s="1678">
        <f t="shared" ref="TXI66" si="23452">(TXI59-TXI61)*$C$64*$C$66</f>
        <v>0</v>
      </c>
      <c r="TXK66" s="1678">
        <f t="shared" ref="TXK66" si="23453">(TXK59-TXK61)*$C$64*$C$66</f>
        <v>0</v>
      </c>
      <c r="TXM66" s="1678">
        <f t="shared" ref="TXM66" si="23454">(TXM59-TXM61)*$C$64*$C$66</f>
        <v>0</v>
      </c>
      <c r="TXO66" s="1678">
        <f t="shared" ref="TXO66" si="23455">(TXO59-TXO61)*$C$64*$C$66</f>
        <v>0</v>
      </c>
      <c r="TXQ66" s="1678">
        <f t="shared" ref="TXQ66" si="23456">(TXQ59-TXQ61)*$C$64*$C$66</f>
        <v>0</v>
      </c>
      <c r="TXS66" s="1678">
        <f t="shared" ref="TXS66" si="23457">(TXS59-TXS61)*$C$64*$C$66</f>
        <v>0</v>
      </c>
      <c r="TXU66" s="1678">
        <f t="shared" ref="TXU66" si="23458">(TXU59-TXU61)*$C$64*$C$66</f>
        <v>0</v>
      </c>
      <c r="TXW66" s="1678">
        <f t="shared" ref="TXW66" si="23459">(TXW59-TXW61)*$C$64*$C$66</f>
        <v>0</v>
      </c>
      <c r="TXY66" s="1678">
        <f t="shared" ref="TXY66" si="23460">(TXY59-TXY61)*$C$64*$C$66</f>
        <v>0</v>
      </c>
      <c r="TYA66" s="1678">
        <f t="shared" ref="TYA66" si="23461">(TYA59-TYA61)*$C$64*$C$66</f>
        <v>0</v>
      </c>
      <c r="TYC66" s="1678">
        <f t="shared" ref="TYC66" si="23462">(TYC59-TYC61)*$C$64*$C$66</f>
        <v>0</v>
      </c>
      <c r="TYE66" s="1678">
        <f t="shared" ref="TYE66" si="23463">(TYE59-TYE61)*$C$64*$C$66</f>
        <v>0</v>
      </c>
      <c r="TYG66" s="1678">
        <f t="shared" ref="TYG66" si="23464">(TYG59-TYG61)*$C$64*$C$66</f>
        <v>0</v>
      </c>
      <c r="TYI66" s="1678">
        <f t="shared" ref="TYI66" si="23465">(TYI59-TYI61)*$C$64*$C$66</f>
        <v>0</v>
      </c>
      <c r="TYK66" s="1678">
        <f t="shared" ref="TYK66" si="23466">(TYK59-TYK61)*$C$64*$C$66</f>
        <v>0</v>
      </c>
      <c r="TYM66" s="1678">
        <f t="shared" ref="TYM66" si="23467">(TYM59-TYM61)*$C$64*$C$66</f>
        <v>0</v>
      </c>
      <c r="TYO66" s="1678">
        <f t="shared" ref="TYO66" si="23468">(TYO59-TYO61)*$C$64*$C$66</f>
        <v>0</v>
      </c>
      <c r="TYQ66" s="1678">
        <f t="shared" ref="TYQ66" si="23469">(TYQ59-TYQ61)*$C$64*$C$66</f>
        <v>0</v>
      </c>
      <c r="TYS66" s="1678">
        <f t="shared" ref="TYS66" si="23470">(TYS59-TYS61)*$C$64*$C$66</f>
        <v>0</v>
      </c>
      <c r="TYU66" s="1678">
        <f t="shared" ref="TYU66" si="23471">(TYU59-TYU61)*$C$64*$C$66</f>
        <v>0</v>
      </c>
      <c r="TYW66" s="1678">
        <f t="shared" ref="TYW66" si="23472">(TYW59-TYW61)*$C$64*$C$66</f>
        <v>0</v>
      </c>
      <c r="TYY66" s="1678">
        <f t="shared" ref="TYY66" si="23473">(TYY59-TYY61)*$C$64*$C$66</f>
        <v>0</v>
      </c>
      <c r="TZA66" s="1678">
        <f t="shared" ref="TZA66" si="23474">(TZA59-TZA61)*$C$64*$C$66</f>
        <v>0</v>
      </c>
      <c r="TZC66" s="1678">
        <f t="shared" ref="TZC66" si="23475">(TZC59-TZC61)*$C$64*$C$66</f>
        <v>0</v>
      </c>
      <c r="TZE66" s="1678">
        <f t="shared" ref="TZE66" si="23476">(TZE59-TZE61)*$C$64*$C$66</f>
        <v>0</v>
      </c>
      <c r="TZG66" s="1678">
        <f t="shared" ref="TZG66" si="23477">(TZG59-TZG61)*$C$64*$C$66</f>
        <v>0</v>
      </c>
      <c r="TZI66" s="1678">
        <f t="shared" ref="TZI66" si="23478">(TZI59-TZI61)*$C$64*$C$66</f>
        <v>0</v>
      </c>
      <c r="TZK66" s="1678">
        <f t="shared" ref="TZK66" si="23479">(TZK59-TZK61)*$C$64*$C$66</f>
        <v>0</v>
      </c>
      <c r="TZM66" s="1678">
        <f t="shared" ref="TZM66" si="23480">(TZM59-TZM61)*$C$64*$C$66</f>
        <v>0</v>
      </c>
      <c r="TZO66" s="1678">
        <f t="shared" ref="TZO66" si="23481">(TZO59-TZO61)*$C$64*$C$66</f>
        <v>0</v>
      </c>
      <c r="TZQ66" s="1678">
        <f t="shared" ref="TZQ66" si="23482">(TZQ59-TZQ61)*$C$64*$C$66</f>
        <v>0</v>
      </c>
      <c r="TZS66" s="1678">
        <f t="shared" ref="TZS66" si="23483">(TZS59-TZS61)*$C$64*$C$66</f>
        <v>0</v>
      </c>
      <c r="TZU66" s="1678">
        <f t="shared" ref="TZU66" si="23484">(TZU59-TZU61)*$C$64*$C$66</f>
        <v>0</v>
      </c>
      <c r="TZW66" s="1678">
        <f t="shared" ref="TZW66" si="23485">(TZW59-TZW61)*$C$64*$C$66</f>
        <v>0</v>
      </c>
      <c r="TZY66" s="1678">
        <f t="shared" ref="TZY66" si="23486">(TZY59-TZY61)*$C$64*$C$66</f>
        <v>0</v>
      </c>
      <c r="UAA66" s="1678">
        <f t="shared" ref="UAA66" si="23487">(UAA59-UAA61)*$C$64*$C$66</f>
        <v>0</v>
      </c>
      <c r="UAC66" s="1678">
        <f t="shared" ref="UAC66" si="23488">(UAC59-UAC61)*$C$64*$C$66</f>
        <v>0</v>
      </c>
      <c r="UAE66" s="1678">
        <f t="shared" ref="UAE66" si="23489">(UAE59-UAE61)*$C$64*$C$66</f>
        <v>0</v>
      </c>
      <c r="UAG66" s="1678">
        <f t="shared" ref="UAG66" si="23490">(UAG59-UAG61)*$C$64*$C$66</f>
        <v>0</v>
      </c>
      <c r="UAI66" s="1678">
        <f t="shared" ref="UAI66" si="23491">(UAI59-UAI61)*$C$64*$C$66</f>
        <v>0</v>
      </c>
      <c r="UAK66" s="1678">
        <f t="shared" ref="UAK66" si="23492">(UAK59-UAK61)*$C$64*$C$66</f>
        <v>0</v>
      </c>
      <c r="UAM66" s="1678">
        <f t="shared" ref="UAM66" si="23493">(UAM59-UAM61)*$C$64*$C$66</f>
        <v>0</v>
      </c>
      <c r="UAO66" s="1678">
        <f t="shared" ref="UAO66" si="23494">(UAO59-UAO61)*$C$64*$C$66</f>
        <v>0</v>
      </c>
      <c r="UAQ66" s="1678">
        <f t="shared" ref="UAQ66" si="23495">(UAQ59-UAQ61)*$C$64*$C$66</f>
        <v>0</v>
      </c>
      <c r="UAS66" s="1678">
        <f t="shared" ref="UAS66" si="23496">(UAS59-UAS61)*$C$64*$C$66</f>
        <v>0</v>
      </c>
      <c r="UAU66" s="1678">
        <f t="shared" ref="UAU66" si="23497">(UAU59-UAU61)*$C$64*$C$66</f>
        <v>0</v>
      </c>
      <c r="UAW66" s="1678">
        <f t="shared" ref="UAW66" si="23498">(UAW59-UAW61)*$C$64*$C$66</f>
        <v>0</v>
      </c>
      <c r="UAY66" s="1678">
        <f t="shared" ref="UAY66" si="23499">(UAY59-UAY61)*$C$64*$C$66</f>
        <v>0</v>
      </c>
      <c r="UBA66" s="1678">
        <f t="shared" ref="UBA66" si="23500">(UBA59-UBA61)*$C$64*$C$66</f>
        <v>0</v>
      </c>
      <c r="UBC66" s="1678">
        <f t="shared" ref="UBC66" si="23501">(UBC59-UBC61)*$C$64*$C$66</f>
        <v>0</v>
      </c>
      <c r="UBE66" s="1678">
        <f t="shared" ref="UBE66" si="23502">(UBE59-UBE61)*$C$64*$C$66</f>
        <v>0</v>
      </c>
      <c r="UBG66" s="1678">
        <f t="shared" ref="UBG66" si="23503">(UBG59-UBG61)*$C$64*$C$66</f>
        <v>0</v>
      </c>
      <c r="UBI66" s="1678">
        <f t="shared" ref="UBI66" si="23504">(UBI59-UBI61)*$C$64*$C$66</f>
        <v>0</v>
      </c>
      <c r="UBK66" s="1678">
        <f t="shared" ref="UBK66" si="23505">(UBK59-UBK61)*$C$64*$C$66</f>
        <v>0</v>
      </c>
      <c r="UBM66" s="1678">
        <f t="shared" ref="UBM66" si="23506">(UBM59-UBM61)*$C$64*$C$66</f>
        <v>0</v>
      </c>
      <c r="UBO66" s="1678">
        <f t="shared" ref="UBO66" si="23507">(UBO59-UBO61)*$C$64*$C$66</f>
        <v>0</v>
      </c>
      <c r="UBQ66" s="1678">
        <f t="shared" ref="UBQ66" si="23508">(UBQ59-UBQ61)*$C$64*$C$66</f>
        <v>0</v>
      </c>
      <c r="UBS66" s="1678">
        <f t="shared" ref="UBS66" si="23509">(UBS59-UBS61)*$C$64*$C$66</f>
        <v>0</v>
      </c>
      <c r="UBU66" s="1678">
        <f t="shared" ref="UBU66" si="23510">(UBU59-UBU61)*$C$64*$C$66</f>
        <v>0</v>
      </c>
      <c r="UBW66" s="1678">
        <f t="shared" ref="UBW66" si="23511">(UBW59-UBW61)*$C$64*$C$66</f>
        <v>0</v>
      </c>
      <c r="UBY66" s="1678">
        <f t="shared" ref="UBY66" si="23512">(UBY59-UBY61)*$C$64*$C$66</f>
        <v>0</v>
      </c>
      <c r="UCA66" s="1678">
        <f t="shared" ref="UCA66" si="23513">(UCA59-UCA61)*$C$64*$C$66</f>
        <v>0</v>
      </c>
      <c r="UCC66" s="1678">
        <f t="shared" ref="UCC66" si="23514">(UCC59-UCC61)*$C$64*$C$66</f>
        <v>0</v>
      </c>
      <c r="UCE66" s="1678">
        <f t="shared" ref="UCE66" si="23515">(UCE59-UCE61)*$C$64*$C$66</f>
        <v>0</v>
      </c>
      <c r="UCG66" s="1678">
        <f t="shared" ref="UCG66" si="23516">(UCG59-UCG61)*$C$64*$C$66</f>
        <v>0</v>
      </c>
      <c r="UCI66" s="1678">
        <f t="shared" ref="UCI66" si="23517">(UCI59-UCI61)*$C$64*$C$66</f>
        <v>0</v>
      </c>
      <c r="UCK66" s="1678">
        <f t="shared" ref="UCK66" si="23518">(UCK59-UCK61)*$C$64*$C$66</f>
        <v>0</v>
      </c>
      <c r="UCM66" s="1678">
        <f t="shared" ref="UCM66" si="23519">(UCM59-UCM61)*$C$64*$C$66</f>
        <v>0</v>
      </c>
      <c r="UCO66" s="1678">
        <f t="shared" ref="UCO66" si="23520">(UCO59-UCO61)*$C$64*$C$66</f>
        <v>0</v>
      </c>
      <c r="UCQ66" s="1678">
        <f t="shared" ref="UCQ66" si="23521">(UCQ59-UCQ61)*$C$64*$C$66</f>
        <v>0</v>
      </c>
      <c r="UCS66" s="1678">
        <f t="shared" ref="UCS66" si="23522">(UCS59-UCS61)*$C$64*$C$66</f>
        <v>0</v>
      </c>
      <c r="UCU66" s="1678">
        <f t="shared" ref="UCU66" si="23523">(UCU59-UCU61)*$C$64*$C$66</f>
        <v>0</v>
      </c>
      <c r="UCW66" s="1678">
        <f t="shared" ref="UCW66" si="23524">(UCW59-UCW61)*$C$64*$C$66</f>
        <v>0</v>
      </c>
      <c r="UCY66" s="1678">
        <f t="shared" ref="UCY66" si="23525">(UCY59-UCY61)*$C$64*$C$66</f>
        <v>0</v>
      </c>
      <c r="UDA66" s="1678">
        <f t="shared" ref="UDA66" si="23526">(UDA59-UDA61)*$C$64*$C$66</f>
        <v>0</v>
      </c>
      <c r="UDC66" s="1678">
        <f t="shared" ref="UDC66" si="23527">(UDC59-UDC61)*$C$64*$C$66</f>
        <v>0</v>
      </c>
      <c r="UDE66" s="1678">
        <f t="shared" ref="UDE66" si="23528">(UDE59-UDE61)*$C$64*$C$66</f>
        <v>0</v>
      </c>
      <c r="UDG66" s="1678">
        <f t="shared" ref="UDG66" si="23529">(UDG59-UDG61)*$C$64*$C$66</f>
        <v>0</v>
      </c>
      <c r="UDI66" s="1678">
        <f t="shared" ref="UDI66" si="23530">(UDI59-UDI61)*$C$64*$C$66</f>
        <v>0</v>
      </c>
      <c r="UDK66" s="1678">
        <f t="shared" ref="UDK66" si="23531">(UDK59-UDK61)*$C$64*$C$66</f>
        <v>0</v>
      </c>
      <c r="UDM66" s="1678">
        <f t="shared" ref="UDM66" si="23532">(UDM59-UDM61)*$C$64*$C$66</f>
        <v>0</v>
      </c>
      <c r="UDO66" s="1678">
        <f t="shared" ref="UDO66" si="23533">(UDO59-UDO61)*$C$64*$C$66</f>
        <v>0</v>
      </c>
      <c r="UDQ66" s="1678">
        <f t="shared" ref="UDQ66" si="23534">(UDQ59-UDQ61)*$C$64*$C$66</f>
        <v>0</v>
      </c>
      <c r="UDS66" s="1678">
        <f t="shared" ref="UDS66" si="23535">(UDS59-UDS61)*$C$64*$C$66</f>
        <v>0</v>
      </c>
      <c r="UDU66" s="1678">
        <f t="shared" ref="UDU66" si="23536">(UDU59-UDU61)*$C$64*$C$66</f>
        <v>0</v>
      </c>
      <c r="UDW66" s="1678">
        <f t="shared" ref="UDW66" si="23537">(UDW59-UDW61)*$C$64*$C$66</f>
        <v>0</v>
      </c>
      <c r="UDY66" s="1678">
        <f t="shared" ref="UDY66" si="23538">(UDY59-UDY61)*$C$64*$C$66</f>
        <v>0</v>
      </c>
      <c r="UEA66" s="1678">
        <f t="shared" ref="UEA66" si="23539">(UEA59-UEA61)*$C$64*$C$66</f>
        <v>0</v>
      </c>
      <c r="UEC66" s="1678">
        <f t="shared" ref="UEC66" si="23540">(UEC59-UEC61)*$C$64*$C$66</f>
        <v>0</v>
      </c>
      <c r="UEE66" s="1678">
        <f t="shared" ref="UEE66" si="23541">(UEE59-UEE61)*$C$64*$C$66</f>
        <v>0</v>
      </c>
      <c r="UEG66" s="1678">
        <f t="shared" ref="UEG66" si="23542">(UEG59-UEG61)*$C$64*$C$66</f>
        <v>0</v>
      </c>
      <c r="UEI66" s="1678">
        <f t="shared" ref="UEI66" si="23543">(UEI59-UEI61)*$C$64*$C$66</f>
        <v>0</v>
      </c>
      <c r="UEK66" s="1678">
        <f t="shared" ref="UEK66" si="23544">(UEK59-UEK61)*$C$64*$C$66</f>
        <v>0</v>
      </c>
      <c r="UEM66" s="1678">
        <f t="shared" ref="UEM66" si="23545">(UEM59-UEM61)*$C$64*$C$66</f>
        <v>0</v>
      </c>
      <c r="UEO66" s="1678">
        <f t="shared" ref="UEO66" si="23546">(UEO59-UEO61)*$C$64*$C$66</f>
        <v>0</v>
      </c>
      <c r="UEQ66" s="1678">
        <f t="shared" ref="UEQ66" si="23547">(UEQ59-UEQ61)*$C$64*$C$66</f>
        <v>0</v>
      </c>
      <c r="UES66" s="1678">
        <f t="shared" ref="UES66" si="23548">(UES59-UES61)*$C$64*$C$66</f>
        <v>0</v>
      </c>
      <c r="UEU66" s="1678">
        <f t="shared" ref="UEU66" si="23549">(UEU59-UEU61)*$C$64*$C$66</f>
        <v>0</v>
      </c>
      <c r="UEW66" s="1678">
        <f t="shared" ref="UEW66" si="23550">(UEW59-UEW61)*$C$64*$C$66</f>
        <v>0</v>
      </c>
      <c r="UEY66" s="1678">
        <f t="shared" ref="UEY66" si="23551">(UEY59-UEY61)*$C$64*$C$66</f>
        <v>0</v>
      </c>
      <c r="UFA66" s="1678">
        <f t="shared" ref="UFA66" si="23552">(UFA59-UFA61)*$C$64*$C$66</f>
        <v>0</v>
      </c>
      <c r="UFC66" s="1678">
        <f t="shared" ref="UFC66" si="23553">(UFC59-UFC61)*$C$64*$C$66</f>
        <v>0</v>
      </c>
      <c r="UFE66" s="1678">
        <f t="shared" ref="UFE66" si="23554">(UFE59-UFE61)*$C$64*$C$66</f>
        <v>0</v>
      </c>
      <c r="UFG66" s="1678">
        <f t="shared" ref="UFG66" si="23555">(UFG59-UFG61)*$C$64*$C$66</f>
        <v>0</v>
      </c>
      <c r="UFI66" s="1678">
        <f t="shared" ref="UFI66" si="23556">(UFI59-UFI61)*$C$64*$C$66</f>
        <v>0</v>
      </c>
      <c r="UFK66" s="1678">
        <f t="shared" ref="UFK66" si="23557">(UFK59-UFK61)*$C$64*$C$66</f>
        <v>0</v>
      </c>
      <c r="UFM66" s="1678">
        <f t="shared" ref="UFM66" si="23558">(UFM59-UFM61)*$C$64*$C$66</f>
        <v>0</v>
      </c>
      <c r="UFO66" s="1678">
        <f t="shared" ref="UFO66" si="23559">(UFO59-UFO61)*$C$64*$C$66</f>
        <v>0</v>
      </c>
      <c r="UFQ66" s="1678">
        <f t="shared" ref="UFQ66" si="23560">(UFQ59-UFQ61)*$C$64*$C$66</f>
        <v>0</v>
      </c>
      <c r="UFS66" s="1678">
        <f t="shared" ref="UFS66" si="23561">(UFS59-UFS61)*$C$64*$C$66</f>
        <v>0</v>
      </c>
      <c r="UFU66" s="1678">
        <f t="shared" ref="UFU66" si="23562">(UFU59-UFU61)*$C$64*$C$66</f>
        <v>0</v>
      </c>
      <c r="UFW66" s="1678">
        <f t="shared" ref="UFW66" si="23563">(UFW59-UFW61)*$C$64*$C$66</f>
        <v>0</v>
      </c>
      <c r="UFY66" s="1678">
        <f t="shared" ref="UFY66" si="23564">(UFY59-UFY61)*$C$64*$C$66</f>
        <v>0</v>
      </c>
      <c r="UGA66" s="1678">
        <f t="shared" ref="UGA66" si="23565">(UGA59-UGA61)*$C$64*$C$66</f>
        <v>0</v>
      </c>
      <c r="UGC66" s="1678">
        <f t="shared" ref="UGC66" si="23566">(UGC59-UGC61)*$C$64*$C$66</f>
        <v>0</v>
      </c>
      <c r="UGE66" s="1678">
        <f t="shared" ref="UGE66" si="23567">(UGE59-UGE61)*$C$64*$C$66</f>
        <v>0</v>
      </c>
      <c r="UGG66" s="1678">
        <f t="shared" ref="UGG66" si="23568">(UGG59-UGG61)*$C$64*$C$66</f>
        <v>0</v>
      </c>
      <c r="UGI66" s="1678">
        <f t="shared" ref="UGI66" si="23569">(UGI59-UGI61)*$C$64*$C$66</f>
        <v>0</v>
      </c>
      <c r="UGK66" s="1678">
        <f t="shared" ref="UGK66" si="23570">(UGK59-UGK61)*$C$64*$C$66</f>
        <v>0</v>
      </c>
      <c r="UGM66" s="1678">
        <f t="shared" ref="UGM66" si="23571">(UGM59-UGM61)*$C$64*$C$66</f>
        <v>0</v>
      </c>
      <c r="UGO66" s="1678">
        <f t="shared" ref="UGO66" si="23572">(UGO59-UGO61)*$C$64*$C$66</f>
        <v>0</v>
      </c>
      <c r="UGQ66" s="1678">
        <f t="shared" ref="UGQ66" si="23573">(UGQ59-UGQ61)*$C$64*$C$66</f>
        <v>0</v>
      </c>
      <c r="UGS66" s="1678">
        <f t="shared" ref="UGS66" si="23574">(UGS59-UGS61)*$C$64*$C$66</f>
        <v>0</v>
      </c>
      <c r="UGU66" s="1678">
        <f t="shared" ref="UGU66" si="23575">(UGU59-UGU61)*$C$64*$C$66</f>
        <v>0</v>
      </c>
      <c r="UGW66" s="1678">
        <f t="shared" ref="UGW66" si="23576">(UGW59-UGW61)*$C$64*$C$66</f>
        <v>0</v>
      </c>
      <c r="UGY66" s="1678">
        <f t="shared" ref="UGY66" si="23577">(UGY59-UGY61)*$C$64*$C$66</f>
        <v>0</v>
      </c>
      <c r="UHA66" s="1678">
        <f t="shared" ref="UHA66" si="23578">(UHA59-UHA61)*$C$64*$C$66</f>
        <v>0</v>
      </c>
      <c r="UHC66" s="1678">
        <f t="shared" ref="UHC66" si="23579">(UHC59-UHC61)*$C$64*$C$66</f>
        <v>0</v>
      </c>
      <c r="UHE66" s="1678">
        <f t="shared" ref="UHE66" si="23580">(UHE59-UHE61)*$C$64*$C$66</f>
        <v>0</v>
      </c>
      <c r="UHG66" s="1678">
        <f t="shared" ref="UHG66" si="23581">(UHG59-UHG61)*$C$64*$C$66</f>
        <v>0</v>
      </c>
      <c r="UHI66" s="1678">
        <f t="shared" ref="UHI66" si="23582">(UHI59-UHI61)*$C$64*$C$66</f>
        <v>0</v>
      </c>
      <c r="UHK66" s="1678">
        <f t="shared" ref="UHK66" si="23583">(UHK59-UHK61)*$C$64*$C$66</f>
        <v>0</v>
      </c>
      <c r="UHM66" s="1678">
        <f t="shared" ref="UHM66" si="23584">(UHM59-UHM61)*$C$64*$C$66</f>
        <v>0</v>
      </c>
      <c r="UHO66" s="1678">
        <f t="shared" ref="UHO66" si="23585">(UHO59-UHO61)*$C$64*$C$66</f>
        <v>0</v>
      </c>
      <c r="UHQ66" s="1678">
        <f t="shared" ref="UHQ66" si="23586">(UHQ59-UHQ61)*$C$64*$C$66</f>
        <v>0</v>
      </c>
      <c r="UHS66" s="1678">
        <f t="shared" ref="UHS66" si="23587">(UHS59-UHS61)*$C$64*$C$66</f>
        <v>0</v>
      </c>
      <c r="UHU66" s="1678">
        <f t="shared" ref="UHU66" si="23588">(UHU59-UHU61)*$C$64*$C$66</f>
        <v>0</v>
      </c>
      <c r="UHW66" s="1678">
        <f t="shared" ref="UHW66" si="23589">(UHW59-UHW61)*$C$64*$C$66</f>
        <v>0</v>
      </c>
      <c r="UHY66" s="1678">
        <f t="shared" ref="UHY66" si="23590">(UHY59-UHY61)*$C$64*$C$66</f>
        <v>0</v>
      </c>
      <c r="UIA66" s="1678">
        <f t="shared" ref="UIA66" si="23591">(UIA59-UIA61)*$C$64*$C$66</f>
        <v>0</v>
      </c>
      <c r="UIC66" s="1678">
        <f t="shared" ref="UIC66" si="23592">(UIC59-UIC61)*$C$64*$C$66</f>
        <v>0</v>
      </c>
      <c r="UIE66" s="1678">
        <f t="shared" ref="UIE66" si="23593">(UIE59-UIE61)*$C$64*$C$66</f>
        <v>0</v>
      </c>
      <c r="UIG66" s="1678">
        <f t="shared" ref="UIG66" si="23594">(UIG59-UIG61)*$C$64*$C$66</f>
        <v>0</v>
      </c>
      <c r="UII66" s="1678">
        <f t="shared" ref="UII66" si="23595">(UII59-UII61)*$C$64*$C$66</f>
        <v>0</v>
      </c>
      <c r="UIK66" s="1678">
        <f t="shared" ref="UIK66" si="23596">(UIK59-UIK61)*$C$64*$C$66</f>
        <v>0</v>
      </c>
      <c r="UIM66" s="1678">
        <f t="shared" ref="UIM66" si="23597">(UIM59-UIM61)*$C$64*$C$66</f>
        <v>0</v>
      </c>
      <c r="UIO66" s="1678">
        <f t="shared" ref="UIO66" si="23598">(UIO59-UIO61)*$C$64*$C$66</f>
        <v>0</v>
      </c>
      <c r="UIQ66" s="1678">
        <f t="shared" ref="UIQ66" si="23599">(UIQ59-UIQ61)*$C$64*$C$66</f>
        <v>0</v>
      </c>
      <c r="UIS66" s="1678">
        <f t="shared" ref="UIS66" si="23600">(UIS59-UIS61)*$C$64*$C$66</f>
        <v>0</v>
      </c>
      <c r="UIU66" s="1678">
        <f t="shared" ref="UIU66" si="23601">(UIU59-UIU61)*$C$64*$C$66</f>
        <v>0</v>
      </c>
      <c r="UIW66" s="1678">
        <f t="shared" ref="UIW66" si="23602">(UIW59-UIW61)*$C$64*$C$66</f>
        <v>0</v>
      </c>
      <c r="UIY66" s="1678">
        <f t="shared" ref="UIY66" si="23603">(UIY59-UIY61)*$C$64*$C$66</f>
        <v>0</v>
      </c>
      <c r="UJA66" s="1678">
        <f t="shared" ref="UJA66" si="23604">(UJA59-UJA61)*$C$64*$C$66</f>
        <v>0</v>
      </c>
      <c r="UJC66" s="1678">
        <f t="shared" ref="UJC66" si="23605">(UJC59-UJC61)*$C$64*$C$66</f>
        <v>0</v>
      </c>
      <c r="UJE66" s="1678">
        <f t="shared" ref="UJE66" si="23606">(UJE59-UJE61)*$C$64*$C$66</f>
        <v>0</v>
      </c>
      <c r="UJG66" s="1678">
        <f t="shared" ref="UJG66" si="23607">(UJG59-UJG61)*$C$64*$C$66</f>
        <v>0</v>
      </c>
      <c r="UJI66" s="1678">
        <f t="shared" ref="UJI66" si="23608">(UJI59-UJI61)*$C$64*$C$66</f>
        <v>0</v>
      </c>
      <c r="UJK66" s="1678">
        <f t="shared" ref="UJK66" si="23609">(UJK59-UJK61)*$C$64*$C$66</f>
        <v>0</v>
      </c>
      <c r="UJM66" s="1678">
        <f t="shared" ref="UJM66" si="23610">(UJM59-UJM61)*$C$64*$C$66</f>
        <v>0</v>
      </c>
      <c r="UJO66" s="1678">
        <f t="shared" ref="UJO66" si="23611">(UJO59-UJO61)*$C$64*$C$66</f>
        <v>0</v>
      </c>
      <c r="UJQ66" s="1678">
        <f t="shared" ref="UJQ66" si="23612">(UJQ59-UJQ61)*$C$64*$C$66</f>
        <v>0</v>
      </c>
      <c r="UJS66" s="1678">
        <f t="shared" ref="UJS66" si="23613">(UJS59-UJS61)*$C$64*$C$66</f>
        <v>0</v>
      </c>
      <c r="UJU66" s="1678">
        <f t="shared" ref="UJU66" si="23614">(UJU59-UJU61)*$C$64*$C$66</f>
        <v>0</v>
      </c>
      <c r="UJW66" s="1678">
        <f t="shared" ref="UJW66" si="23615">(UJW59-UJW61)*$C$64*$C$66</f>
        <v>0</v>
      </c>
      <c r="UJY66" s="1678">
        <f t="shared" ref="UJY66" si="23616">(UJY59-UJY61)*$C$64*$C$66</f>
        <v>0</v>
      </c>
      <c r="UKA66" s="1678">
        <f t="shared" ref="UKA66" si="23617">(UKA59-UKA61)*$C$64*$C$66</f>
        <v>0</v>
      </c>
      <c r="UKC66" s="1678">
        <f t="shared" ref="UKC66" si="23618">(UKC59-UKC61)*$C$64*$C$66</f>
        <v>0</v>
      </c>
      <c r="UKE66" s="1678">
        <f t="shared" ref="UKE66" si="23619">(UKE59-UKE61)*$C$64*$C$66</f>
        <v>0</v>
      </c>
      <c r="UKG66" s="1678">
        <f t="shared" ref="UKG66" si="23620">(UKG59-UKG61)*$C$64*$C$66</f>
        <v>0</v>
      </c>
      <c r="UKI66" s="1678">
        <f t="shared" ref="UKI66" si="23621">(UKI59-UKI61)*$C$64*$C$66</f>
        <v>0</v>
      </c>
      <c r="UKK66" s="1678">
        <f t="shared" ref="UKK66" si="23622">(UKK59-UKK61)*$C$64*$C$66</f>
        <v>0</v>
      </c>
      <c r="UKM66" s="1678">
        <f t="shared" ref="UKM66" si="23623">(UKM59-UKM61)*$C$64*$C$66</f>
        <v>0</v>
      </c>
      <c r="UKO66" s="1678">
        <f t="shared" ref="UKO66" si="23624">(UKO59-UKO61)*$C$64*$C$66</f>
        <v>0</v>
      </c>
      <c r="UKQ66" s="1678">
        <f t="shared" ref="UKQ66" si="23625">(UKQ59-UKQ61)*$C$64*$C$66</f>
        <v>0</v>
      </c>
      <c r="UKS66" s="1678">
        <f t="shared" ref="UKS66" si="23626">(UKS59-UKS61)*$C$64*$C$66</f>
        <v>0</v>
      </c>
      <c r="UKU66" s="1678">
        <f t="shared" ref="UKU66" si="23627">(UKU59-UKU61)*$C$64*$C$66</f>
        <v>0</v>
      </c>
      <c r="UKW66" s="1678">
        <f t="shared" ref="UKW66" si="23628">(UKW59-UKW61)*$C$64*$C$66</f>
        <v>0</v>
      </c>
      <c r="UKY66" s="1678">
        <f t="shared" ref="UKY66" si="23629">(UKY59-UKY61)*$C$64*$C$66</f>
        <v>0</v>
      </c>
      <c r="ULA66" s="1678">
        <f t="shared" ref="ULA66" si="23630">(ULA59-ULA61)*$C$64*$C$66</f>
        <v>0</v>
      </c>
      <c r="ULC66" s="1678">
        <f t="shared" ref="ULC66" si="23631">(ULC59-ULC61)*$C$64*$C$66</f>
        <v>0</v>
      </c>
      <c r="ULE66" s="1678">
        <f t="shared" ref="ULE66" si="23632">(ULE59-ULE61)*$C$64*$C$66</f>
        <v>0</v>
      </c>
      <c r="ULG66" s="1678">
        <f t="shared" ref="ULG66" si="23633">(ULG59-ULG61)*$C$64*$C$66</f>
        <v>0</v>
      </c>
      <c r="ULI66" s="1678">
        <f t="shared" ref="ULI66" si="23634">(ULI59-ULI61)*$C$64*$C$66</f>
        <v>0</v>
      </c>
      <c r="ULK66" s="1678">
        <f t="shared" ref="ULK66" si="23635">(ULK59-ULK61)*$C$64*$C$66</f>
        <v>0</v>
      </c>
      <c r="ULM66" s="1678">
        <f t="shared" ref="ULM66" si="23636">(ULM59-ULM61)*$C$64*$C$66</f>
        <v>0</v>
      </c>
      <c r="ULO66" s="1678">
        <f t="shared" ref="ULO66" si="23637">(ULO59-ULO61)*$C$64*$C$66</f>
        <v>0</v>
      </c>
      <c r="ULQ66" s="1678">
        <f t="shared" ref="ULQ66" si="23638">(ULQ59-ULQ61)*$C$64*$C$66</f>
        <v>0</v>
      </c>
      <c r="ULS66" s="1678">
        <f t="shared" ref="ULS66" si="23639">(ULS59-ULS61)*$C$64*$C$66</f>
        <v>0</v>
      </c>
      <c r="ULU66" s="1678">
        <f t="shared" ref="ULU66" si="23640">(ULU59-ULU61)*$C$64*$C$66</f>
        <v>0</v>
      </c>
      <c r="ULW66" s="1678">
        <f t="shared" ref="ULW66" si="23641">(ULW59-ULW61)*$C$64*$C$66</f>
        <v>0</v>
      </c>
      <c r="ULY66" s="1678">
        <f t="shared" ref="ULY66" si="23642">(ULY59-ULY61)*$C$64*$C$66</f>
        <v>0</v>
      </c>
      <c r="UMA66" s="1678">
        <f t="shared" ref="UMA66" si="23643">(UMA59-UMA61)*$C$64*$C$66</f>
        <v>0</v>
      </c>
      <c r="UMC66" s="1678">
        <f t="shared" ref="UMC66" si="23644">(UMC59-UMC61)*$C$64*$C$66</f>
        <v>0</v>
      </c>
      <c r="UME66" s="1678">
        <f t="shared" ref="UME66" si="23645">(UME59-UME61)*$C$64*$C$66</f>
        <v>0</v>
      </c>
      <c r="UMG66" s="1678">
        <f t="shared" ref="UMG66" si="23646">(UMG59-UMG61)*$C$64*$C$66</f>
        <v>0</v>
      </c>
      <c r="UMI66" s="1678">
        <f t="shared" ref="UMI66" si="23647">(UMI59-UMI61)*$C$64*$C$66</f>
        <v>0</v>
      </c>
      <c r="UMK66" s="1678">
        <f t="shared" ref="UMK66" si="23648">(UMK59-UMK61)*$C$64*$C$66</f>
        <v>0</v>
      </c>
      <c r="UMM66" s="1678">
        <f t="shared" ref="UMM66" si="23649">(UMM59-UMM61)*$C$64*$C$66</f>
        <v>0</v>
      </c>
      <c r="UMO66" s="1678">
        <f t="shared" ref="UMO66" si="23650">(UMO59-UMO61)*$C$64*$C$66</f>
        <v>0</v>
      </c>
      <c r="UMQ66" s="1678">
        <f t="shared" ref="UMQ66" si="23651">(UMQ59-UMQ61)*$C$64*$C$66</f>
        <v>0</v>
      </c>
      <c r="UMS66" s="1678">
        <f t="shared" ref="UMS66" si="23652">(UMS59-UMS61)*$C$64*$C$66</f>
        <v>0</v>
      </c>
      <c r="UMU66" s="1678">
        <f t="shared" ref="UMU66" si="23653">(UMU59-UMU61)*$C$64*$C$66</f>
        <v>0</v>
      </c>
      <c r="UMW66" s="1678">
        <f t="shared" ref="UMW66" si="23654">(UMW59-UMW61)*$C$64*$C$66</f>
        <v>0</v>
      </c>
      <c r="UMY66" s="1678">
        <f t="shared" ref="UMY66" si="23655">(UMY59-UMY61)*$C$64*$C$66</f>
        <v>0</v>
      </c>
      <c r="UNA66" s="1678">
        <f t="shared" ref="UNA66" si="23656">(UNA59-UNA61)*$C$64*$C$66</f>
        <v>0</v>
      </c>
      <c r="UNC66" s="1678">
        <f t="shared" ref="UNC66" si="23657">(UNC59-UNC61)*$C$64*$C$66</f>
        <v>0</v>
      </c>
      <c r="UNE66" s="1678">
        <f t="shared" ref="UNE66" si="23658">(UNE59-UNE61)*$C$64*$C$66</f>
        <v>0</v>
      </c>
      <c r="UNG66" s="1678">
        <f t="shared" ref="UNG66" si="23659">(UNG59-UNG61)*$C$64*$C$66</f>
        <v>0</v>
      </c>
      <c r="UNI66" s="1678">
        <f t="shared" ref="UNI66" si="23660">(UNI59-UNI61)*$C$64*$C$66</f>
        <v>0</v>
      </c>
      <c r="UNK66" s="1678">
        <f t="shared" ref="UNK66" si="23661">(UNK59-UNK61)*$C$64*$C$66</f>
        <v>0</v>
      </c>
      <c r="UNM66" s="1678">
        <f t="shared" ref="UNM66" si="23662">(UNM59-UNM61)*$C$64*$C$66</f>
        <v>0</v>
      </c>
      <c r="UNO66" s="1678">
        <f t="shared" ref="UNO66" si="23663">(UNO59-UNO61)*$C$64*$C$66</f>
        <v>0</v>
      </c>
      <c r="UNQ66" s="1678">
        <f t="shared" ref="UNQ66" si="23664">(UNQ59-UNQ61)*$C$64*$C$66</f>
        <v>0</v>
      </c>
      <c r="UNS66" s="1678">
        <f t="shared" ref="UNS66" si="23665">(UNS59-UNS61)*$C$64*$C$66</f>
        <v>0</v>
      </c>
      <c r="UNU66" s="1678">
        <f t="shared" ref="UNU66" si="23666">(UNU59-UNU61)*$C$64*$C$66</f>
        <v>0</v>
      </c>
      <c r="UNW66" s="1678">
        <f t="shared" ref="UNW66" si="23667">(UNW59-UNW61)*$C$64*$C$66</f>
        <v>0</v>
      </c>
      <c r="UNY66" s="1678">
        <f t="shared" ref="UNY66" si="23668">(UNY59-UNY61)*$C$64*$C$66</f>
        <v>0</v>
      </c>
      <c r="UOA66" s="1678">
        <f t="shared" ref="UOA66" si="23669">(UOA59-UOA61)*$C$64*$C$66</f>
        <v>0</v>
      </c>
      <c r="UOC66" s="1678">
        <f t="shared" ref="UOC66" si="23670">(UOC59-UOC61)*$C$64*$C$66</f>
        <v>0</v>
      </c>
      <c r="UOE66" s="1678">
        <f t="shared" ref="UOE66" si="23671">(UOE59-UOE61)*$C$64*$C$66</f>
        <v>0</v>
      </c>
      <c r="UOG66" s="1678">
        <f t="shared" ref="UOG66" si="23672">(UOG59-UOG61)*$C$64*$C$66</f>
        <v>0</v>
      </c>
      <c r="UOI66" s="1678">
        <f t="shared" ref="UOI66" si="23673">(UOI59-UOI61)*$C$64*$C$66</f>
        <v>0</v>
      </c>
      <c r="UOK66" s="1678">
        <f t="shared" ref="UOK66" si="23674">(UOK59-UOK61)*$C$64*$C$66</f>
        <v>0</v>
      </c>
      <c r="UOM66" s="1678">
        <f t="shared" ref="UOM66" si="23675">(UOM59-UOM61)*$C$64*$C$66</f>
        <v>0</v>
      </c>
      <c r="UOO66" s="1678">
        <f t="shared" ref="UOO66" si="23676">(UOO59-UOO61)*$C$64*$C$66</f>
        <v>0</v>
      </c>
      <c r="UOQ66" s="1678">
        <f t="shared" ref="UOQ66" si="23677">(UOQ59-UOQ61)*$C$64*$C$66</f>
        <v>0</v>
      </c>
      <c r="UOS66" s="1678">
        <f t="shared" ref="UOS66" si="23678">(UOS59-UOS61)*$C$64*$C$66</f>
        <v>0</v>
      </c>
      <c r="UOU66" s="1678">
        <f t="shared" ref="UOU66" si="23679">(UOU59-UOU61)*$C$64*$C$66</f>
        <v>0</v>
      </c>
      <c r="UOW66" s="1678">
        <f t="shared" ref="UOW66" si="23680">(UOW59-UOW61)*$C$64*$C$66</f>
        <v>0</v>
      </c>
      <c r="UOY66" s="1678">
        <f t="shared" ref="UOY66" si="23681">(UOY59-UOY61)*$C$64*$C$66</f>
        <v>0</v>
      </c>
      <c r="UPA66" s="1678">
        <f t="shared" ref="UPA66" si="23682">(UPA59-UPA61)*$C$64*$C$66</f>
        <v>0</v>
      </c>
      <c r="UPC66" s="1678">
        <f t="shared" ref="UPC66" si="23683">(UPC59-UPC61)*$C$64*$C$66</f>
        <v>0</v>
      </c>
      <c r="UPE66" s="1678">
        <f t="shared" ref="UPE66" si="23684">(UPE59-UPE61)*$C$64*$C$66</f>
        <v>0</v>
      </c>
      <c r="UPG66" s="1678">
        <f t="shared" ref="UPG66" si="23685">(UPG59-UPG61)*$C$64*$C$66</f>
        <v>0</v>
      </c>
      <c r="UPI66" s="1678">
        <f t="shared" ref="UPI66" si="23686">(UPI59-UPI61)*$C$64*$C$66</f>
        <v>0</v>
      </c>
      <c r="UPK66" s="1678">
        <f t="shared" ref="UPK66" si="23687">(UPK59-UPK61)*$C$64*$C$66</f>
        <v>0</v>
      </c>
      <c r="UPM66" s="1678">
        <f t="shared" ref="UPM66" si="23688">(UPM59-UPM61)*$C$64*$C$66</f>
        <v>0</v>
      </c>
      <c r="UPO66" s="1678">
        <f t="shared" ref="UPO66" si="23689">(UPO59-UPO61)*$C$64*$C$66</f>
        <v>0</v>
      </c>
      <c r="UPQ66" s="1678">
        <f t="shared" ref="UPQ66" si="23690">(UPQ59-UPQ61)*$C$64*$C$66</f>
        <v>0</v>
      </c>
      <c r="UPS66" s="1678">
        <f t="shared" ref="UPS66" si="23691">(UPS59-UPS61)*$C$64*$C$66</f>
        <v>0</v>
      </c>
      <c r="UPU66" s="1678">
        <f t="shared" ref="UPU66" si="23692">(UPU59-UPU61)*$C$64*$C$66</f>
        <v>0</v>
      </c>
      <c r="UPW66" s="1678">
        <f t="shared" ref="UPW66" si="23693">(UPW59-UPW61)*$C$64*$C$66</f>
        <v>0</v>
      </c>
      <c r="UPY66" s="1678">
        <f t="shared" ref="UPY66" si="23694">(UPY59-UPY61)*$C$64*$C$66</f>
        <v>0</v>
      </c>
      <c r="UQA66" s="1678">
        <f t="shared" ref="UQA66" si="23695">(UQA59-UQA61)*$C$64*$C$66</f>
        <v>0</v>
      </c>
      <c r="UQC66" s="1678">
        <f t="shared" ref="UQC66" si="23696">(UQC59-UQC61)*$C$64*$C$66</f>
        <v>0</v>
      </c>
      <c r="UQE66" s="1678">
        <f t="shared" ref="UQE66" si="23697">(UQE59-UQE61)*$C$64*$C$66</f>
        <v>0</v>
      </c>
      <c r="UQG66" s="1678">
        <f t="shared" ref="UQG66" si="23698">(UQG59-UQG61)*$C$64*$C$66</f>
        <v>0</v>
      </c>
      <c r="UQI66" s="1678">
        <f t="shared" ref="UQI66" si="23699">(UQI59-UQI61)*$C$64*$C$66</f>
        <v>0</v>
      </c>
      <c r="UQK66" s="1678">
        <f t="shared" ref="UQK66" si="23700">(UQK59-UQK61)*$C$64*$C$66</f>
        <v>0</v>
      </c>
      <c r="UQM66" s="1678">
        <f t="shared" ref="UQM66" si="23701">(UQM59-UQM61)*$C$64*$C$66</f>
        <v>0</v>
      </c>
      <c r="UQO66" s="1678">
        <f t="shared" ref="UQO66" si="23702">(UQO59-UQO61)*$C$64*$C$66</f>
        <v>0</v>
      </c>
      <c r="UQQ66" s="1678">
        <f t="shared" ref="UQQ66" si="23703">(UQQ59-UQQ61)*$C$64*$C$66</f>
        <v>0</v>
      </c>
      <c r="UQS66" s="1678">
        <f t="shared" ref="UQS66" si="23704">(UQS59-UQS61)*$C$64*$C$66</f>
        <v>0</v>
      </c>
      <c r="UQU66" s="1678">
        <f t="shared" ref="UQU66" si="23705">(UQU59-UQU61)*$C$64*$C$66</f>
        <v>0</v>
      </c>
      <c r="UQW66" s="1678">
        <f t="shared" ref="UQW66" si="23706">(UQW59-UQW61)*$C$64*$C$66</f>
        <v>0</v>
      </c>
      <c r="UQY66" s="1678">
        <f t="shared" ref="UQY66" si="23707">(UQY59-UQY61)*$C$64*$C$66</f>
        <v>0</v>
      </c>
      <c r="URA66" s="1678">
        <f t="shared" ref="URA66" si="23708">(URA59-URA61)*$C$64*$C$66</f>
        <v>0</v>
      </c>
      <c r="URC66" s="1678">
        <f t="shared" ref="URC66" si="23709">(URC59-URC61)*$C$64*$C$66</f>
        <v>0</v>
      </c>
      <c r="URE66" s="1678">
        <f t="shared" ref="URE66" si="23710">(URE59-URE61)*$C$64*$C$66</f>
        <v>0</v>
      </c>
      <c r="URG66" s="1678">
        <f t="shared" ref="URG66" si="23711">(URG59-URG61)*$C$64*$C$66</f>
        <v>0</v>
      </c>
      <c r="URI66" s="1678">
        <f t="shared" ref="URI66" si="23712">(URI59-URI61)*$C$64*$C$66</f>
        <v>0</v>
      </c>
      <c r="URK66" s="1678">
        <f t="shared" ref="URK66" si="23713">(URK59-URK61)*$C$64*$C$66</f>
        <v>0</v>
      </c>
      <c r="URM66" s="1678">
        <f t="shared" ref="URM66" si="23714">(URM59-URM61)*$C$64*$C$66</f>
        <v>0</v>
      </c>
      <c r="URO66" s="1678">
        <f t="shared" ref="URO66" si="23715">(URO59-URO61)*$C$64*$C$66</f>
        <v>0</v>
      </c>
      <c r="URQ66" s="1678">
        <f t="shared" ref="URQ66" si="23716">(URQ59-URQ61)*$C$64*$C$66</f>
        <v>0</v>
      </c>
      <c r="URS66" s="1678">
        <f t="shared" ref="URS66" si="23717">(URS59-URS61)*$C$64*$C$66</f>
        <v>0</v>
      </c>
      <c r="URU66" s="1678">
        <f t="shared" ref="URU66" si="23718">(URU59-URU61)*$C$64*$C$66</f>
        <v>0</v>
      </c>
      <c r="URW66" s="1678">
        <f t="shared" ref="URW66" si="23719">(URW59-URW61)*$C$64*$C$66</f>
        <v>0</v>
      </c>
      <c r="URY66" s="1678">
        <f t="shared" ref="URY66" si="23720">(URY59-URY61)*$C$64*$C$66</f>
        <v>0</v>
      </c>
      <c r="USA66" s="1678">
        <f t="shared" ref="USA66" si="23721">(USA59-USA61)*$C$64*$C$66</f>
        <v>0</v>
      </c>
      <c r="USC66" s="1678">
        <f t="shared" ref="USC66" si="23722">(USC59-USC61)*$C$64*$C$66</f>
        <v>0</v>
      </c>
      <c r="USE66" s="1678">
        <f t="shared" ref="USE66" si="23723">(USE59-USE61)*$C$64*$C$66</f>
        <v>0</v>
      </c>
      <c r="USG66" s="1678">
        <f t="shared" ref="USG66" si="23724">(USG59-USG61)*$C$64*$C$66</f>
        <v>0</v>
      </c>
      <c r="USI66" s="1678">
        <f t="shared" ref="USI66" si="23725">(USI59-USI61)*$C$64*$C$66</f>
        <v>0</v>
      </c>
      <c r="USK66" s="1678">
        <f t="shared" ref="USK66" si="23726">(USK59-USK61)*$C$64*$C$66</f>
        <v>0</v>
      </c>
      <c r="USM66" s="1678">
        <f t="shared" ref="USM66" si="23727">(USM59-USM61)*$C$64*$C$66</f>
        <v>0</v>
      </c>
      <c r="USO66" s="1678">
        <f t="shared" ref="USO66" si="23728">(USO59-USO61)*$C$64*$C$66</f>
        <v>0</v>
      </c>
      <c r="USQ66" s="1678">
        <f t="shared" ref="USQ66" si="23729">(USQ59-USQ61)*$C$64*$C$66</f>
        <v>0</v>
      </c>
      <c r="USS66" s="1678">
        <f t="shared" ref="USS66" si="23730">(USS59-USS61)*$C$64*$C$66</f>
        <v>0</v>
      </c>
      <c r="USU66" s="1678">
        <f t="shared" ref="USU66" si="23731">(USU59-USU61)*$C$64*$C$66</f>
        <v>0</v>
      </c>
      <c r="USW66" s="1678">
        <f t="shared" ref="USW66" si="23732">(USW59-USW61)*$C$64*$C$66</f>
        <v>0</v>
      </c>
      <c r="USY66" s="1678">
        <f t="shared" ref="USY66" si="23733">(USY59-USY61)*$C$64*$C$66</f>
        <v>0</v>
      </c>
      <c r="UTA66" s="1678">
        <f t="shared" ref="UTA66" si="23734">(UTA59-UTA61)*$C$64*$C$66</f>
        <v>0</v>
      </c>
      <c r="UTC66" s="1678">
        <f t="shared" ref="UTC66" si="23735">(UTC59-UTC61)*$C$64*$C$66</f>
        <v>0</v>
      </c>
      <c r="UTE66" s="1678">
        <f t="shared" ref="UTE66" si="23736">(UTE59-UTE61)*$C$64*$C$66</f>
        <v>0</v>
      </c>
      <c r="UTG66" s="1678">
        <f t="shared" ref="UTG66" si="23737">(UTG59-UTG61)*$C$64*$C$66</f>
        <v>0</v>
      </c>
      <c r="UTI66" s="1678">
        <f t="shared" ref="UTI66" si="23738">(UTI59-UTI61)*$C$64*$C$66</f>
        <v>0</v>
      </c>
      <c r="UTK66" s="1678">
        <f t="shared" ref="UTK66" si="23739">(UTK59-UTK61)*$C$64*$C$66</f>
        <v>0</v>
      </c>
      <c r="UTM66" s="1678">
        <f t="shared" ref="UTM66" si="23740">(UTM59-UTM61)*$C$64*$C$66</f>
        <v>0</v>
      </c>
      <c r="UTO66" s="1678">
        <f t="shared" ref="UTO66" si="23741">(UTO59-UTO61)*$C$64*$C$66</f>
        <v>0</v>
      </c>
      <c r="UTQ66" s="1678">
        <f t="shared" ref="UTQ66" si="23742">(UTQ59-UTQ61)*$C$64*$C$66</f>
        <v>0</v>
      </c>
      <c r="UTS66" s="1678">
        <f t="shared" ref="UTS66" si="23743">(UTS59-UTS61)*$C$64*$C$66</f>
        <v>0</v>
      </c>
      <c r="UTU66" s="1678">
        <f t="shared" ref="UTU66" si="23744">(UTU59-UTU61)*$C$64*$C$66</f>
        <v>0</v>
      </c>
      <c r="UTW66" s="1678">
        <f t="shared" ref="UTW66" si="23745">(UTW59-UTW61)*$C$64*$C$66</f>
        <v>0</v>
      </c>
      <c r="UTY66" s="1678">
        <f t="shared" ref="UTY66" si="23746">(UTY59-UTY61)*$C$64*$C$66</f>
        <v>0</v>
      </c>
      <c r="UUA66" s="1678">
        <f t="shared" ref="UUA66" si="23747">(UUA59-UUA61)*$C$64*$C$66</f>
        <v>0</v>
      </c>
      <c r="UUC66" s="1678">
        <f t="shared" ref="UUC66" si="23748">(UUC59-UUC61)*$C$64*$C$66</f>
        <v>0</v>
      </c>
      <c r="UUE66" s="1678">
        <f t="shared" ref="UUE66" si="23749">(UUE59-UUE61)*$C$64*$C$66</f>
        <v>0</v>
      </c>
      <c r="UUG66" s="1678">
        <f t="shared" ref="UUG66" si="23750">(UUG59-UUG61)*$C$64*$C$66</f>
        <v>0</v>
      </c>
      <c r="UUI66" s="1678">
        <f t="shared" ref="UUI66" si="23751">(UUI59-UUI61)*$C$64*$C$66</f>
        <v>0</v>
      </c>
      <c r="UUK66" s="1678">
        <f t="shared" ref="UUK66" si="23752">(UUK59-UUK61)*$C$64*$C$66</f>
        <v>0</v>
      </c>
      <c r="UUM66" s="1678">
        <f t="shared" ref="UUM66" si="23753">(UUM59-UUM61)*$C$64*$C$66</f>
        <v>0</v>
      </c>
      <c r="UUO66" s="1678">
        <f t="shared" ref="UUO66" si="23754">(UUO59-UUO61)*$C$64*$C$66</f>
        <v>0</v>
      </c>
      <c r="UUQ66" s="1678">
        <f t="shared" ref="UUQ66" si="23755">(UUQ59-UUQ61)*$C$64*$C$66</f>
        <v>0</v>
      </c>
      <c r="UUS66" s="1678">
        <f t="shared" ref="UUS66" si="23756">(UUS59-UUS61)*$C$64*$C$66</f>
        <v>0</v>
      </c>
      <c r="UUU66" s="1678">
        <f t="shared" ref="UUU66" si="23757">(UUU59-UUU61)*$C$64*$C$66</f>
        <v>0</v>
      </c>
      <c r="UUW66" s="1678">
        <f t="shared" ref="UUW66" si="23758">(UUW59-UUW61)*$C$64*$C$66</f>
        <v>0</v>
      </c>
      <c r="UUY66" s="1678">
        <f t="shared" ref="UUY66" si="23759">(UUY59-UUY61)*$C$64*$C$66</f>
        <v>0</v>
      </c>
      <c r="UVA66" s="1678">
        <f t="shared" ref="UVA66" si="23760">(UVA59-UVA61)*$C$64*$C$66</f>
        <v>0</v>
      </c>
      <c r="UVC66" s="1678">
        <f t="shared" ref="UVC66" si="23761">(UVC59-UVC61)*$C$64*$C$66</f>
        <v>0</v>
      </c>
      <c r="UVE66" s="1678">
        <f t="shared" ref="UVE66" si="23762">(UVE59-UVE61)*$C$64*$C$66</f>
        <v>0</v>
      </c>
      <c r="UVG66" s="1678">
        <f t="shared" ref="UVG66" si="23763">(UVG59-UVG61)*$C$64*$C$66</f>
        <v>0</v>
      </c>
      <c r="UVI66" s="1678">
        <f t="shared" ref="UVI66" si="23764">(UVI59-UVI61)*$C$64*$C$66</f>
        <v>0</v>
      </c>
      <c r="UVK66" s="1678">
        <f t="shared" ref="UVK66" si="23765">(UVK59-UVK61)*$C$64*$C$66</f>
        <v>0</v>
      </c>
      <c r="UVM66" s="1678">
        <f t="shared" ref="UVM66" si="23766">(UVM59-UVM61)*$C$64*$C$66</f>
        <v>0</v>
      </c>
      <c r="UVO66" s="1678">
        <f t="shared" ref="UVO66" si="23767">(UVO59-UVO61)*$C$64*$C$66</f>
        <v>0</v>
      </c>
      <c r="UVQ66" s="1678">
        <f t="shared" ref="UVQ66" si="23768">(UVQ59-UVQ61)*$C$64*$C$66</f>
        <v>0</v>
      </c>
      <c r="UVS66" s="1678">
        <f t="shared" ref="UVS66" si="23769">(UVS59-UVS61)*$C$64*$C$66</f>
        <v>0</v>
      </c>
      <c r="UVU66" s="1678">
        <f t="shared" ref="UVU66" si="23770">(UVU59-UVU61)*$C$64*$C$66</f>
        <v>0</v>
      </c>
      <c r="UVW66" s="1678">
        <f t="shared" ref="UVW66" si="23771">(UVW59-UVW61)*$C$64*$C$66</f>
        <v>0</v>
      </c>
      <c r="UVY66" s="1678">
        <f t="shared" ref="UVY66" si="23772">(UVY59-UVY61)*$C$64*$C$66</f>
        <v>0</v>
      </c>
      <c r="UWA66" s="1678">
        <f t="shared" ref="UWA66" si="23773">(UWA59-UWA61)*$C$64*$C$66</f>
        <v>0</v>
      </c>
      <c r="UWC66" s="1678">
        <f t="shared" ref="UWC66" si="23774">(UWC59-UWC61)*$C$64*$C$66</f>
        <v>0</v>
      </c>
      <c r="UWE66" s="1678">
        <f t="shared" ref="UWE66" si="23775">(UWE59-UWE61)*$C$64*$C$66</f>
        <v>0</v>
      </c>
      <c r="UWG66" s="1678">
        <f t="shared" ref="UWG66" si="23776">(UWG59-UWG61)*$C$64*$C$66</f>
        <v>0</v>
      </c>
      <c r="UWI66" s="1678">
        <f t="shared" ref="UWI66" si="23777">(UWI59-UWI61)*$C$64*$C$66</f>
        <v>0</v>
      </c>
      <c r="UWK66" s="1678">
        <f t="shared" ref="UWK66" si="23778">(UWK59-UWK61)*$C$64*$C$66</f>
        <v>0</v>
      </c>
      <c r="UWM66" s="1678">
        <f t="shared" ref="UWM66" si="23779">(UWM59-UWM61)*$C$64*$C$66</f>
        <v>0</v>
      </c>
      <c r="UWO66" s="1678">
        <f t="shared" ref="UWO66" si="23780">(UWO59-UWO61)*$C$64*$C$66</f>
        <v>0</v>
      </c>
      <c r="UWQ66" s="1678">
        <f t="shared" ref="UWQ66" si="23781">(UWQ59-UWQ61)*$C$64*$C$66</f>
        <v>0</v>
      </c>
      <c r="UWS66" s="1678">
        <f t="shared" ref="UWS66" si="23782">(UWS59-UWS61)*$C$64*$C$66</f>
        <v>0</v>
      </c>
      <c r="UWU66" s="1678">
        <f t="shared" ref="UWU66" si="23783">(UWU59-UWU61)*$C$64*$C$66</f>
        <v>0</v>
      </c>
      <c r="UWW66" s="1678">
        <f t="shared" ref="UWW66" si="23784">(UWW59-UWW61)*$C$64*$C$66</f>
        <v>0</v>
      </c>
      <c r="UWY66" s="1678">
        <f t="shared" ref="UWY66" si="23785">(UWY59-UWY61)*$C$64*$C$66</f>
        <v>0</v>
      </c>
      <c r="UXA66" s="1678">
        <f t="shared" ref="UXA66" si="23786">(UXA59-UXA61)*$C$64*$C$66</f>
        <v>0</v>
      </c>
      <c r="UXC66" s="1678">
        <f t="shared" ref="UXC66" si="23787">(UXC59-UXC61)*$C$64*$C$66</f>
        <v>0</v>
      </c>
      <c r="UXE66" s="1678">
        <f t="shared" ref="UXE66" si="23788">(UXE59-UXE61)*$C$64*$C$66</f>
        <v>0</v>
      </c>
      <c r="UXG66" s="1678">
        <f t="shared" ref="UXG66" si="23789">(UXG59-UXG61)*$C$64*$C$66</f>
        <v>0</v>
      </c>
      <c r="UXI66" s="1678">
        <f t="shared" ref="UXI66" si="23790">(UXI59-UXI61)*$C$64*$C$66</f>
        <v>0</v>
      </c>
      <c r="UXK66" s="1678">
        <f t="shared" ref="UXK66" si="23791">(UXK59-UXK61)*$C$64*$C$66</f>
        <v>0</v>
      </c>
      <c r="UXM66" s="1678">
        <f t="shared" ref="UXM66" si="23792">(UXM59-UXM61)*$C$64*$C$66</f>
        <v>0</v>
      </c>
      <c r="UXO66" s="1678">
        <f t="shared" ref="UXO66" si="23793">(UXO59-UXO61)*$C$64*$C$66</f>
        <v>0</v>
      </c>
      <c r="UXQ66" s="1678">
        <f t="shared" ref="UXQ66" si="23794">(UXQ59-UXQ61)*$C$64*$C$66</f>
        <v>0</v>
      </c>
      <c r="UXS66" s="1678">
        <f t="shared" ref="UXS66" si="23795">(UXS59-UXS61)*$C$64*$C$66</f>
        <v>0</v>
      </c>
      <c r="UXU66" s="1678">
        <f t="shared" ref="UXU66" si="23796">(UXU59-UXU61)*$C$64*$C$66</f>
        <v>0</v>
      </c>
      <c r="UXW66" s="1678">
        <f t="shared" ref="UXW66" si="23797">(UXW59-UXW61)*$C$64*$C$66</f>
        <v>0</v>
      </c>
      <c r="UXY66" s="1678">
        <f t="shared" ref="UXY66" si="23798">(UXY59-UXY61)*$C$64*$C$66</f>
        <v>0</v>
      </c>
      <c r="UYA66" s="1678">
        <f t="shared" ref="UYA66" si="23799">(UYA59-UYA61)*$C$64*$C$66</f>
        <v>0</v>
      </c>
      <c r="UYC66" s="1678">
        <f t="shared" ref="UYC66" si="23800">(UYC59-UYC61)*$C$64*$C$66</f>
        <v>0</v>
      </c>
      <c r="UYE66" s="1678">
        <f t="shared" ref="UYE66" si="23801">(UYE59-UYE61)*$C$64*$C$66</f>
        <v>0</v>
      </c>
      <c r="UYG66" s="1678">
        <f t="shared" ref="UYG66" si="23802">(UYG59-UYG61)*$C$64*$C$66</f>
        <v>0</v>
      </c>
      <c r="UYI66" s="1678">
        <f t="shared" ref="UYI66" si="23803">(UYI59-UYI61)*$C$64*$C$66</f>
        <v>0</v>
      </c>
      <c r="UYK66" s="1678">
        <f t="shared" ref="UYK66" si="23804">(UYK59-UYK61)*$C$64*$C$66</f>
        <v>0</v>
      </c>
      <c r="UYM66" s="1678">
        <f t="shared" ref="UYM66" si="23805">(UYM59-UYM61)*$C$64*$C$66</f>
        <v>0</v>
      </c>
      <c r="UYO66" s="1678">
        <f t="shared" ref="UYO66" si="23806">(UYO59-UYO61)*$C$64*$C$66</f>
        <v>0</v>
      </c>
      <c r="UYQ66" s="1678">
        <f t="shared" ref="UYQ66" si="23807">(UYQ59-UYQ61)*$C$64*$C$66</f>
        <v>0</v>
      </c>
      <c r="UYS66" s="1678">
        <f t="shared" ref="UYS66" si="23808">(UYS59-UYS61)*$C$64*$C$66</f>
        <v>0</v>
      </c>
      <c r="UYU66" s="1678">
        <f t="shared" ref="UYU66" si="23809">(UYU59-UYU61)*$C$64*$C$66</f>
        <v>0</v>
      </c>
      <c r="UYW66" s="1678">
        <f t="shared" ref="UYW66" si="23810">(UYW59-UYW61)*$C$64*$C$66</f>
        <v>0</v>
      </c>
      <c r="UYY66" s="1678">
        <f t="shared" ref="UYY66" si="23811">(UYY59-UYY61)*$C$64*$C$66</f>
        <v>0</v>
      </c>
      <c r="UZA66" s="1678">
        <f t="shared" ref="UZA66" si="23812">(UZA59-UZA61)*$C$64*$C$66</f>
        <v>0</v>
      </c>
      <c r="UZC66" s="1678">
        <f t="shared" ref="UZC66" si="23813">(UZC59-UZC61)*$C$64*$C$66</f>
        <v>0</v>
      </c>
      <c r="UZE66" s="1678">
        <f t="shared" ref="UZE66" si="23814">(UZE59-UZE61)*$C$64*$C$66</f>
        <v>0</v>
      </c>
      <c r="UZG66" s="1678">
        <f t="shared" ref="UZG66" si="23815">(UZG59-UZG61)*$C$64*$C$66</f>
        <v>0</v>
      </c>
      <c r="UZI66" s="1678">
        <f t="shared" ref="UZI66" si="23816">(UZI59-UZI61)*$C$64*$C$66</f>
        <v>0</v>
      </c>
      <c r="UZK66" s="1678">
        <f t="shared" ref="UZK66" si="23817">(UZK59-UZK61)*$C$64*$C$66</f>
        <v>0</v>
      </c>
      <c r="UZM66" s="1678">
        <f t="shared" ref="UZM66" si="23818">(UZM59-UZM61)*$C$64*$C$66</f>
        <v>0</v>
      </c>
      <c r="UZO66" s="1678">
        <f t="shared" ref="UZO66" si="23819">(UZO59-UZO61)*$C$64*$C$66</f>
        <v>0</v>
      </c>
      <c r="UZQ66" s="1678">
        <f t="shared" ref="UZQ66" si="23820">(UZQ59-UZQ61)*$C$64*$C$66</f>
        <v>0</v>
      </c>
      <c r="UZS66" s="1678">
        <f t="shared" ref="UZS66" si="23821">(UZS59-UZS61)*$C$64*$C$66</f>
        <v>0</v>
      </c>
      <c r="UZU66" s="1678">
        <f t="shared" ref="UZU66" si="23822">(UZU59-UZU61)*$C$64*$C$66</f>
        <v>0</v>
      </c>
      <c r="UZW66" s="1678">
        <f t="shared" ref="UZW66" si="23823">(UZW59-UZW61)*$C$64*$C$66</f>
        <v>0</v>
      </c>
      <c r="UZY66" s="1678">
        <f t="shared" ref="UZY66" si="23824">(UZY59-UZY61)*$C$64*$C$66</f>
        <v>0</v>
      </c>
      <c r="VAA66" s="1678">
        <f t="shared" ref="VAA66" si="23825">(VAA59-VAA61)*$C$64*$C$66</f>
        <v>0</v>
      </c>
      <c r="VAC66" s="1678">
        <f t="shared" ref="VAC66" si="23826">(VAC59-VAC61)*$C$64*$C$66</f>
        <v>0</v>
      </c>
      <c r="VAE66" s="1678">
        <f t="shared" ref="VAE66" si="23827">(VAE59-VAE61)*$C$64*$C$66</f>
        <v>0</v>
      </c>
      <c r="VAG66" s="1678">
        <f t="shared" ref="VAG66" si="23828">(VAG59-VAG61)*$C$64*$C$66</f>
        <v>0</v>
      </c>
      <c r="VAI66" s="1678">
        <f t="shared" ref="VAI66" si="23829">(VAI59-VAI61)*$C$64*$C$66</f>
        <v>0</v>
      </c>
      <c r="VAK66" s="1678">
        <f t="shared" ref="VAK66" si="23830">(VAK59-VAK61)*$C$64*$C$66</f>
        <v>0</v>
      </c>
      <c r="VAM66" s="1678">
        <f t="shared" ref="VAM66" si="23831">(VAM59-VAM61)*$C$64*$C$66</f>
        <v>0</v>
      </c>
      <c r="VAO66" s="1678">
        <f t="shared" ref="VAO66" si="23832">(VAO59-VAO61)*$C$64*$C$66</f>
        <v>0</v>
      </c>
      <c r="VAQ66" s="1678">
        <f t="shared" ref="VAQ66" si="23833">(VAQ59-VAQ61)*$C$64*$C$66</f>
        <v>0</v>
      </c>
      <c r="VAS66" s="1678">
        <f t="shared" ref="VAS66" si="23834">(VAS59-VAS61)*$C$64*$C$66</f>
        <v>0</v>
      </c>
      <c r="VAU66" s="1678">
        <f t="shared" ref="VAU66" si="23835">(VAU59-VAU61)*$C$64*$C$66</f>
        <v>0</v>
      </c>
      <c r="VAW66" s="1678">
        <f t="shared" ref="VAW66" si="23836">(VAW59-VAW61)*$C$64*$C$66</f>
        <v>0</v>
      </c>
      <c r="VAY66" s="1678">
        <f t="shared" ref="VAY66" si="23837">(VAY59-VAY61)*$C$64*$C$66</f>
        <v>0</v>
      </c>
      <c r="VBA66" s="1678">
        <f t="shared" ref="VBA66" si="23838">(VBA59-VBA61)*$C$64*$C$66</f>
        <v>0</v>
      </c>
      <c r="VBC66" s="1678">
        <f t="shared" ref="VBC66" si="23839">(VBC59-VBC61)*$C$64*$C$66</f>
        <v>0</v>
      </c>
      <c r="VBE66" s="1678">
        <f t="shared" ref="VBE66" si="23840">(VBE59-VBE61)*$C$64*$C$66</f>
        <v>0</v>
      </c>
      <c r="VBG66" s="1678">
        <f t="shared" ref="VBG66" si="23841">(VBG59-VBG61)*$C$64*$C$66</f>
        <v>0</v>
      </c>
      <c r="VBI66" s="1678">
        <f t="shared" ref="VBI66" si="23842">(VBI59-VBI61)*$C$64*$C$66</f>
        <v>0</v>
      </c>
      <c r="VBK66" s="1678">
        <f t="shared" ref="VBK66" si="23843">(VBK59-VBK61)*$C$64*$C$66</f>
        <v>0</v>
      </c>
      <c r="VBM66" s="1678">
        <f t="shared" ref="VBM66" si="23844">(VBM59-VBM61)*$C$64*$C$66</f>
        <v>0</v>
      </c>
      <c r="VBO66" s="1678">
        <f t="shared" ref="VBO66" si="23845">(VBO59-VBO61)*$C$64*$C$66</f>
        <v>0</v>
      </c>
      <c r="VBQ66" s="1678">
        <f t="shared" ref="VBQ66" si="23846">(VBQ59-VBQ61)*$C$64*$C$66</f>
        <v>0</v>
      </c>
      <c r="VBS66" s="1678">
        <f t="shared" ref="VBS66" si="23847">(VBS59-VBS61)*$C$64*$C$66</f>
        <v>0</v>
      </c>
      <c r="VBU66" s="1678">
        <f t="shared" ref="VBU66" si="23848">(VBU59-VBU61)*$C$64*$C$66</f>
        <v>0</v>
      </c>
      <c r="VBW66" s="1678">
        <f t="shared" ref="VBW66" si="23849">(VBW59-VBW61)*$C$64*$C$66</f>
        <v>0</v>
      </c>
      <c r="VBY66" s="1678">
        <f t="shared" ref="VBY66" si="23850">(VBY59-VBY61)*$C$64*$C$66</f>
        <v>0</v>
      </c>
      <c r="VCA66" s="1678">
        <f t="shared" ref="VCA66" si="23851">(VCA59-VCA61)*$C$64*$C$66</f>
        <v>0</v>
      </c>
      <c r="VCC66" s="1678">
        <f t="shared" ref="VCC66" si="23852">(VCC59-VCC61)*$C$64*$C$66</f>
        <v>0</v>
      </c>
      <c r="VCE66" s="1678">
        <f t="shared" ref="VCE66" si="23853">(VCE59-VCE61)*$C$64*$C$66</f>
        <v>0</v>
      </c>
      <c r="VCG66" s="1678">
        <f t="shared" ref="VCG66" si="23854">(VCG59-VCG61)*$C$64*$C$66</f>
        <v>0</v>
      </c>
      <c r="VCI66" s="1678">
        <f t="shared" ref="VCI66" si="23855">(VCI59-VCI61)*$C$64*$C$66</f>
        <v>0</v>
      </c>
      <c r="VCK66" s="1678">
        <f t="shared" ref="VCK66" si="23856">(VCK59-VCK61)*$C$64*$C$66</f>
        <v>0</v>
      </c>
      <c r="VCM66" s="1678">
        <f t="shared" ref="VCM66" si="23857">(VCM59-VCM61)*$C$64*$C$66</f>
        <v>0</v>
      </c>
      <c r="VCO66" s="1678">
        <f t="shared" ref="VCO66" si="23858">(VCO59-VCO61)*$C$64*$C$66</f>
        <v>0</v>
      </c>
      <c r="VCQ66" s="1678">
        <f t="shared" ref="VCQ66" si="23859">(VCQ59-VCQ61)*$C$64*$C$66</f>
        <v>0</v>
      </c>
      <c r="VCS66" s="1678">
        <f t="shared" ref="VCS66" si="23860">(VCS59-VCS61)*$C$64*$C$66</f>
        <v>0</v>
      </c>
      <c r="VCU66" s="1678">
        <f t="shared" ref="VCU66" si="23861">(VCU59-VCU61)*$C$64*$C$66</f>
        <v>0</v>
      </c>
      <c r="VCW66" s="1678">
        <f t="shared" ref="VCW66" si="23862">(VCW59-VCW61)*$C$64*$C$66</f>
        <v>0</v>
      </c>
      <c r="VCY66" s="1678">
        <f t="shared" ref="VCY66" si="23863">(VCY59-VCY61)*$C$64*$C$66</f>
        <v>0</v>
      </c>
      <c r="VDA66" s="1678">
        <f t="shared" ref="VDA66" si="23864">(VDA59-VDA61)*$C$64*$C$66</f>
        <v>0</v>
      </c>
      <c r="VDC66" s="1678">
        <f t="shared" ref="VDC66" si="23865">(VDC59-VDC61)*$C$64*$C$66</f>
        <v>0</v>
      </c>
      <c r="VDE66" s="1678">
        <f t="shared" ref="VDE66" si="23866">(VDE59-VDE61)*$C$64*$C$66</f>
        <v>0</v>
      </c>
      <c r="VDG66" s="1678">
        <f t="shared" ref="VDG66" si="23867">(VDG59-VDG61)*$C$64*$C$66</f>
        <v>0</v>
      </c>
      <c r="VDI66" s="1678">
        <f t="shared" ref="VDI66" si="23868">(VDI59-VDI61)*$C$64*$C$66</f>
        <v>0</v>
      </c>
      <c r="VDK66" s="1678">
        <f t="shared" ref="VDK66" si="23869">(VDK59-VDK61)*$C$64*$C$66</f>
        <v>0</v>
      </c>
      <c r="VDM66" s="1678">
        <f t="shared" ref="VDM66" si="23870">(VDM59-VDM61)*$C$64*$C$66</f>
        <v>0</v>
      </c>
      <c r="VDO66" s="1678">
        <f t="shared" ref="VDO66" si="23871">(VDO59-VDO61)*$C$64*$C$66</f>
        <v>0</v>
      </c>
      <c r="VDQ66" s="1678">
        <f t="shared" ref="VDQ66" si="23872">(VDQ59-VDQ61)*$C$64*$C$66</f>
        <v>0</v>
      </c>
      <c r="VDS66" s="1678">
        <f t="shared" ref="VDS66" si="23873">(VDS59-VDS61)*$C$64*$C$66</f>
        <v>0</v>
      </c>
      <c r="VDU66" s="1678">
        <f t="shared" ref="VDU66" si="23874">(VDU59-VDU61)*$C$64*$C$66</f>
        <v>0</v>
      </c>
      <c r="VDW66" s="1678">
        <f t="shared" ref="VDW66" si="23875">(VDW59-VDW61)*$C$64*$C$66</f>
        <v>0</v>
      </c>
      <c r="VDY66" s="1678">
        <f t="shared" ref="VDY66" si="23876">(VDY59-VDY61)*$C$64*$C$66</f>
        <v>0</v>
      </c>
      <c r="VEA66" s="1678">
        <f t="shared" ref="VEA66" si="23877">(VEA59-VEA61)*$C$64*$C$66</f>
        <v>0</v>
      </c>
      <c r="VEC66" s="1678">
        <f t="shared" ref="VEC66" si="23878">(VEC59-VEC61)*$C$64*$C$66</f>
        <v>0</v>
      </c>
      <c r="VEE66" s="1678">
        <f t="shared" ref="VEE66" si="23879">(VEE59-VEE61)*$C$64*$C$66</f>
        <v>0</v>
      </c>
      <c r="VEG66" s="1678">
        <f t="shared" ref="VEG66" si="23880">(VEG59-VEG61)*$C$64*$C$66</f>
        <v>0</v>
      </c>
      <c r="VEI66" s="1678">
        <f t="shared" ref="VEI66" si="23881">(VEI59-VEI61)*$C$64*$C$66</f>
        <v>0</v>
      </c>
      <c r="VEK66" s="1678">
        <f t="shared" ref="VEK66" si="23882">(VEK59-VEK61)*$C$64*$C$66</f>
        <v>0</v>
      </c>
      <c r="VEM66" s="1678">
        <f t="shared" ref="VEM66" si="23883">(VEM59-VEM61)*$C$64*$C$66</f>
        <v>0</v>
      </c>
      <c r="VEO66" s="1678">
        <f t="shared" ref="VEO66" si="23884">(VEO59-VEO61)*$C$64*$C$66</f>
        <v>0</v>
      </c>
      <c r="VEQ66" s="1678">
        <f t="shared" ref="VEQ66" si="23885">(VEQ59-VEQ61)*$C$64*$C$66</f>
        <v>0</v>
      </c>
      <c r="VES66" s="1678">
        <f t="shared" ref="VES66" si="23886">(VES59-VES61)*$C$64*$C$66</f>
        <v>0</v>
      </c>
      <c r="VEU66" s="1678">
        <f t="shared" ref="VEU66" si="23887">(VEU59-VEU61)*$C$64*$C$66</f>
        <v>0</v>
      </c>
      <c r="VEW66" s="1678">
        <f t="shared" ref="VEW66" si="23888">(VEW59-VEW61)*$C$64*$C$66</f>
        <v>0</v>
      </c>
      <c r="VEY66" s="1678">
        <f t="shared" ref="VEY66" si="23889">(VEY59-VEY61)*$C$64*$C$66</f>
        <v>0</v>
      </c>
      <c r="VFA66" s="1678">
        <f t="shared" ref="VFA66" si="23890">(VFA59-VFA61)*$C$64*$C$66</f>
        <v>0</v>
      </c>
      <c r="VFC66" s="1678">
        <f t="shared" ref="VFC66" si="23891">(VFC59-VFC61)*$C$64*$C$66</f>
        <v>0</v>
      </c>
      <c r="VFE66" s="1678">
        <f t="shared" ref="VFE66" si="23892">(VFE59-VFE61)*$C$64*$C$66</f>
        <v>0</v>
      </c>
      <c r="VFG66" s="1678">
        <f t="shared" ref="VFG66" si="23893">(VFG59-VFG61)*$C$64*$C$66</f>
        <v>0</v>
      </c>
      <c r="VFI66" s="1678">
        <f t="shared" ref="VFI66" si="23894">(VFI59-VFI61)*$C$64*$C$66</f>
        <v>0</v>
      </c>
      <c r="VFK66" s="1678">
        <f t="shared" ref="VFK66" si="23895">(VFK59-VFK61)*$C$64*$C$66</f>
        <v>0</v>
      </c>
      <c r="VFM66" s="1678">
        <f t="shared" ref="VFM66" si="23896">(VFM59-VFM61)*$C$64*$C$66</f>
        <v>0</v>
      </c>
      <c r="VFO66" s="1678">
        <f t="shared" ref="VFO66" si="23897">(VFO59-VFO61)*$C$64*$C$66</f>
        <v>0</v>
      </c>
      <c r="VFQ66" s="1678">
        <f t="shared" ref="VFQ66" si="23898">(VFQ59-VFQ61)*$C$64*$C$66</f>
        <v>0</v>
      </c>
      <c r="VFS66" s="1678">
        <f t="shared" ref="VFS66" si="23899">(VFS59-VFS61)*$C$64*$C$66</f>
        <v>0</v>
      </c>
      <c r="VFU66" s="1678">
        <f t="shared" ref="VFU66" si="23900">(VFU59-VFU61)*$C$64*$C$66</f>
        <v>0</v>
      </c>
      <c r="VFW66" s="1678">
        <f t="shared" ref="VFW66" si="23901">(VFW59-VFW61)*$C$64*$C$66</f>
        <v>0</v>
      </c>
      <c r="VFY66" s="1678">
        <f t="shared" ref="VFY66" si="23902">(VFY59-VFY61)*$C$64*$C$66</f>
        <v>0</v>
      </c>
      <c r="VGA66" s="1678">
        <f t="shared" ref="VGA66" si="23903">(VGA59-VGA61)*$C$64*$C$66</f>
        <v>0</v>
      </c>
      <c r="VGC66" s="1678">
        <f t="shared" ref="VGC66" si="23904">(VGC59-VGC61)*$C$64*$C$66</f>
        <v>0</v>
      </c>
      <c r="VGE66" s="1678">
        <f t="shared" ref="VGE66" si="23905">(VGE59-VGE61)*$C$64*$C$66</f>
        <v>0</v>
      </c>
      <c r="VGG66" s="1678">
        <f t="shared" ref="VGG66" si="23906">(VGG59-VGG61)*$C$64*$C$66</f>
        <v>0</v>
      </c>
      <c r="VGI66" s="1678">
        <f t="shared" ref="VGI66" si="23907">(VGI59-VGI61)*$C$64*$C$66</f>
        <v>0</v>
      </c>
      <c r="VGK66" s="1678">
        <f t="shared" ref="VGK66" si="23908">(VGK59-VGK61)*$C$64*$C$66</f>
        <v>0</v>
      </c>
      <c r="VGM66" s="1678">
        <f t="shared" ref="VGM66" si="23909">(VGM59-VGM61)*$C$64*$C$66</f>
        <v>0</v>
      </c>
      <c r="VGO66" s="1678">
        <f t="shared" ref="VGO66" si="23910">(VGO59-VGO61)*$C$64*$C$66</f>
        <v>0</v>
      </c>
      <c r="VGQ66" s="1678">
        <f t="shared" ref="VGQ66" si="23911">(VGQ59-VGQ61)*$C$64*$C$66</f>
        <v>0</v>
      </c>
      <c r="VGS66" s="1678">
        <f t="shared" ref="VGS66" si="23912">(VGS59-VGS61)*$C$64*$C$66</f>
        <v>0</v>
      </c>
      <c r="VGU66" s="1678">
        <f t="shared" ref="VGU66" si="23913">(VGU59-VGU61)*$C$64*$C$66</f>
        <v>0</v>
      </c>
      <c r="VGW66" s="1678">
        <f t="shared" ref="VGW66" si="23914">(VGW59-VGW61)*$C$64*$C$66</f>
        <v>0</v>
      </c>
      <c r="VGY66" s="1678">
        <f t="shared" ref="VGY66" si="23915">(VGY59-VGY61)*$C$64*$C$66</f>
        <v>0</v>
      </c>
      <c r="VHA66" s="1678">
        <f t="shared" ref="VHA66" si="23916">(VHA59-VHA61)*$C$64*$C$66</f>
        <v>0</v>
      </c>
      <c r="VHC66" s="1678">
        <f t="shared" ref="VHC66" si="23917">(VHC59-VHC61)*$C$64*$C$66</f>
        <v>0</v>
      </c>
      <c r="VHE66" s="1678">
        <f t="shared" ref="VHE66" si="23918">(VHE59-VHE61)*$C$64*$C$66</f>
        <v>0</v>
      </c>
      <c r="VHG66" s="1678">
        <f t="shared" ref="VHG66" si="23919">(VHG59-VHG61)*$C$64*$C$66</f>
        <v>0</v>
      </c>
      <c r="VHI66" s="1678">
        <f t="shared" ref="VHI66" si="23920">(VHI59-VHI61)*$C$64*$C$66</f>
        <v>0</v>
      </c>
      <c r="VHK66" s="1678">
        <f t="shared" ref="VHK66" si="23921">(VHK59-VHK61)*$C$64*$C$66</f>
        <v>0</v>
      </c>
      <c r="VHM66" s="1678">
        <f t="shared" ref="VHM66" si="23922">(VHM59-VHM61)*$C$64*$C$66</f>
        <v>0</v>
      </c>
      <c r="VHO66" s="1678">
        <f t="shared" ref="VHO66" si="23923">(VHO59-VHO61)*$C$64*$C$66</f>
        <v>0</v>
      </c>
      <c r="VHQ66" s="1678">
        <f t="shared" ref="VHQ66" si="23924">(VHQ59-VHQ61)*$C$64*$C$66</f>
        <v>0</v>
      </c>
      <c r="VHS66" s="1678">
        <f t="shared" ref="VHS66" si="23925">(VHS59-VHS61)*$C$64*$C$66</f>
        <v>0</v>
      </c>
      <c r="VHU66" s="1678">
        <f t="shared" ref="VHU66" si="23926">(VHU59-VHU61)*$C$64*$C$66</f>
        <v>0</v>
      </c>
      <c r="VHW66" s="1678">
        <f t="shared" ref="VHW66" si="23927">(VHW59-VHW61)*$C$64*$C$66</f>
        <v>0</v>
      </c>
      <c r="VHY66" s="1678">
        <f t="shared" ref="VHY66" si="23928">(VHY59-VHY61)*$C$64*$C$66</f>
        <v>0</v>
      </c>
      <c r="VIA66" s="1678">
        <f t="shared" ref="VIA66" si="23929">(VIA59-VIA61)*$C$64*$C$66</f>
        <v>0</v>
      </c>
      <c r="VIC66" s="1678">
        <f t="shared" ref="VIC66" si="23930">(VIC59-VIC61)*$C$64*$C$66</f>
        <v>0</v>
      </c>
      <c r="VIE66" s="1678">
        <f t="shared" ref="VIE66" si="23931">(VIE59-VIE61)*$C$64*$C$66</f>
        <v>0</v>
      </c>
      <c r="VIG66" s="1678">
        <f t="shared" ref="VIG66" si="23932">(VIG59-VIG61)*$C$64*$C$66</f>
        <v>0</v>
      </c>
      <c r="VII66" s="1678">
        <f t="shared" ref="VII66" si="23933">(VII59-VII61)*$C$64*$C$66</f>
        <v>0</v>
      </c>
      <c r="VIK66" s="1678">
        <f t="shared" ref="VIK66" si="23934">(VIK59-VIK61)*$C$64*$C$66</f>
        <v>0</v>
      </c>
      <c r="VIM66" s="1678">
        <f t="shared" ref="VIM66" si="23935">(VIM59-VIM61)*$C$64*$C$66</f>
        <v>0</v>
      </c>
      <c r="VIO66" s="1678">
        <f t="shared" ref="VIO66" si="23936">(VIO59-VIO61)*$C$64*$C$66</f>
        <v>0</v>
      </c>
      <c r="VIQ66" s="1678">
        <f t="shared" ref="VIQ66" si="23937">(VIQ59-VIQ61)*$C$64*$C$66</f>
        <v>0</v>
      </c>
      <c r="VIS66" s="1678">
        <f t="shared" ref="VIS66" si="23938">(VIS59-VIS61)*$C$64*$C$66</f>
        <v>0</v>
      </c>
      <c r="VIU66" s="1678">
        <f t="shared" ref="VIU66" si="23939">(VIU59-VIU61)*$C$64*$C$66</f>
        <v>0</v>
      </c>
      <c r="VIW66" s="1678">
        <f t="shared" ref="VIW66" si="23940">(VIW59-VIW61)*$C$64*$C$66</f>
        <v>0</v>
      </c>
      <c r="VIY66" s="1678">
        <f t="shared" ref="VIY66" si="23941">(VIY59-VIY61)*$C$64*$C$66</f>
        <v>0</v>
      </c>
      <c r="VJA66" s="1678">
        <f t="shared" ref="VJA66" si="23942">(VJA59-VJA61)*$C$64*$C$66</f>
        <v>0</v>
      </c>
      <c r="VJC66" s="1678">
        <f t="shared" ref="VJC66" si="23943">(VJC59-VJC61)*$C$64*$C$66</f>
        <v>0</v>
      </c>
      <c r="VJE66" s="1678">
        <f t="shared" ref="VJE66" si="23944">(VJE59-VJE61)*$C$64*$C$66</f>
        <v>0</v>
      </c>
      <c r="VJG66" s="1678">
        <f t="shared" ref="VJG66" si="23945">(VJG59-VJG61)*$C$64*$C$66</f>
        <v>0</v>
      </c>
      <c r="VJI66" s="1678">
        <f t="shared" ref="VJI66" si="23946">(VJI59-VJI61)*$C$64*$C$66</f>
        <v>0</v>
      </c>
      <c r="VJK66" s="1678">
        <f t="shared" ref="VJK66" si="23947">(VJK59-VJK61)*$C$64*$C$66</f>
        <v>0</v>
      </c>
      <c r="VJM66" s="1678">
        <f t="shared" ref="VJM66" si="23948">(VJM59-VJM61)*$C$64*$C$66</f>
        <v>0</v>
      </c>
      <c r="VJO66" s="1678">
        <f t="shared" ref="VJO66" si="23949">(VJO59-VJO61)*$C$64*$C$66</f>
        <v>0</v>
      </c>
      <c r="VJQ66" s="1678">
        <f t="shared" ref="VJQ66" si="23950">(VJQ59-VJQ61)*$C$64*$C$66</f>
        <v>0</v>
      </c>
      <c r="VJS66" s="1678">
        <f t="shared" ref="VJS66" si="23951">(VJS59-VJS61)*$C$64*$C$66</f>
        <v>0</v>
      </c>
      <c r="VJU66" s="1678">
        <f t="shared" ref="VJU66" si="23952">(VJU59-VJU61)*$C$64*$C$66</f>
        <v>0</v>
      </c>
      <c r="VJW66" s="1678">
        <f t="shared" ref="VJW66" si="23953">(VJW59-VJW61)*$C$64*$C$66</f>
        <v>0</v>
      </c>
      <c r="VJY66" s="1678">
        <f t="shared" ref="VJY66" si="23954">(VJY59-VJY61)*$C$64*$C$66</f>
        <v>0</v>
      </c>
      <c r="VKA66" s="1678">
        <f t="shared" ref="VKA66" si="23955">(VKA59-VKA61)*$C$64*$C$66</f>
        <v>0</v>
      </c>
      <c r="VKC66" s="1678">
        <f t="shared" ref="VKC66" si="23956">(VKC59-VKC61)*$C$64*$C$66</f>
        <v>0</v>
      </c>
      <c r="VKE66" s="1678">
        <f t="shared" ref="VKE66" si="23957">(VKE59-VKE61)*$C$64*$C$66</f>
        <v>0</v>
      </c>
      <c r="VKG66" s="1678">
        <f t="shared" ref="VKG66" si="23958">(VKG59-VKG61)*$C$64*$C$66</f>
        <v>0</v>
      </c>
      <c r="VKI66" s="1678">
        <f t="shared" ref="VKI66" si="23959">(VKI59-VKI61)*$C$64*$C$66</f>
        <v>0</v>
      </c>
      <c r="VKK66" s="1678">
        <f t="shared" ref="VKK66" si="23960">(VKK59-VKK61)*$C$64*$C$66</f>
        <v>0</v>
      </c>
      <c r="VKM66" s="1678">
        <f t="shared" ref="VKM66" si="23961">(VKM59-VKM61)*$C$64*$C$66</f>
        <v>0</v>
      </c>
      <c r="VKO66" s="1678">
        <f t="shared" ref="VKO66" si="23962">(VKO59-VKO61)*$C$64*$C$66</f>
        <v>0</v>
      </c>
      <c r="VKQ66" s="1678">
        <f t="shared" ref="VKQ66" si="23963">(VKQ59-VKQ61)*$C$64*$C$66</f>
        <v>0</v>
      </c>
      <c r="VKS66" s="1678">
        <f t="shared" ref="VKS66" si="23964">(VKS59-VKS61)*$C$64*$C$66</f>
        <v>0</v>
      </c>
      <c r="VKU66" s="1678">
        <f t="shared" ref="VKU66" si="23965">(VKU59-VKU61)*$C$64*$C$66</f>
        <v>0</v>
      </c>
      <c r="VKW66" s="1678">
        <f t="shared" ref="VKW66" si="23966">(VKW59-VKW61)*$C$64*$C$66</f>
        <v>0</v>
      </c>
      <c r="VKY66" s="1678">
        <f t="shared" ref="VKY66" si="23967">(VKY59-VKY61)*$C$64*$C$66</f>
        <v>0</v>
      </c>
      <c r="VLA66" s="1678">
        <f t="shared" ref="VLA66" si="23968">(VLA59-VLA61)*$C$64*$C$66</f>
        <v>0</v>
      </c>
      <c r="VLC66" s="1678">
        <f t="shared" ref="VLC66" si="23969">(VLC59-VLC61)*$C$64*$C$66</f>
        <v>0</v>
      </c>
      <c r="VLE66" s="1678">
        <f t="shared" ref="VLE66" si="23970">(VLE59-VLE61)*$C$64*$C$66</f>
        <v>0</v>
      </c>
      <c r="VLG66" s="1678">
        <f t="shared" ref="VLG66" si="23971">(VLG59-VLG61)*$C$64*$C$66</f>
        <v>0</v>
      </c>
      <c r="VLI66" s="1678">
        <f t="shared" ref="VLI66" si="23972">(VLI59-VLI61)*$C$64*$C$66</f>
        <v>0</v>
      </c>
      <c r="VLK66" s="1678">
        <f t="shared" ref="VLK66" si="23973">(VLK59-VLK61)*$C$64*$C$66</f>
        <v>0</v>
      </c>
      <c r="VLM66" s="1678">
        <f t="shared" ref="VLM66" si="23974">(VLM59-VLM61)*$C$64*$C$66</f>
        <v>0</v>
      </c>
      <c r="VLO66" s="1678">
        <f t="shared" ref="VLO66" si="23975">(VLO59-VLO61)*$C$64*$C$66</f>
        <v>0</v>
      </c>
      <c r="VLQ66" s="1678">
        <f t="shared" ref="VLQ66" si="23976">(VLQ59-VLQ61)*$C$64*$C$66</f>
        <v>0</v>
      </c>
      <c r="VLS66" s="1678">
        <f t="shared" ref="VLS66" si="23977">(VLS59-VLS61)*$C$64*$C$66</f>
        <v>0</v>
      </c>
      <c r="VLU66" s="1678">
        <f t="shared" ref="VLU66" si="23978">(VLU59-VLU61)*$C$64*$C$66</f>
        <v>0</v>
      </c>
      <c r="VLW66" s="1678">
        <f t="shared" ref="VLW66" si="23979">(VLW59-VLW61)*$C$64*$C$66</f>
        <v>0</v>
      </c>
      <c r="VLY66" s="1678">
        <f t="shared" ref="VLY66" si="23980">(VLY59-VLY61)*$C$64*$C$66</f>
        <v>0</v>
      </c>
      <c r="VMA66" s="1678">
        <f t="shared" ref="VMA66" si="23981">(VMA59-VMA61)*$C$64*$C$66</f>
        <v>0</v>
      </c>
      <c r="VMC66" s="1678">
        <f t="shared" ref="VMC66" si="23982">(VMC59-VMC61)*$C$64*$C$66</f>
        <v>0</v>
      </c>
      <c r="VME66" s="1678">
        <f t="shared" ref="VME66" si="23983">(VME59-VME61)*$C$64*$C$66</f>
        <v>0</v>
      </c>
      <c r="VMG66" s="1678">
        <f t="shared" ref="VMG66" si="23984">(VMG59-VMG61)*$C$64*$C$66</f>
        <v>0</v>
      </c>
      <c r="VMI66" s="1678">
        <f t="shared" ref="VMI66" si="23985">(VMI59-VMI61)*$C$64*$C$66</f>
        <v>0</v>
      </c>
      <c r="VMK66" s="1678">
        <f t="shared" ref="VMK66" si="23986">(VMK59-VMK61)*$C$64*$C$66</f>
        <v>0</v>
      </c>
      <c r="VMM66" s="1678">
        <f t="shared" ref="VMM66" si="23987">(VMM59-VMM61)*$C$64*$C$66</f>
        <v>0</v>
      </c>
      <c r="VMO66" s="1678">
        <f t="shared" ref="VMO66" si="23988">(VMO59-VMO61)*$C$64*$C$66</f>
        <v>0</v>
      </c>
      <c r="VMQ66" s="1678">
        <f t="shared" ref="VMQ66" si="23989">(VMQ59-VMQ61)*$C$64*$C$66</f>
        <v>0</v>
      </c>
      <c r="VMS66" s="1678">
        <f t="shared" ref="VMS66" si="23990">(VMS59-VMS61)*$C$64*$C$66</f>
        <v>0</v>
      </c>
      <c r="VMU66" s="1678">
        <f t="shared" ref="VMU66" si="23991">(VMU59-VMU61)*$C$64*$C$66</f>
        <v>0</v>
      </c>
      <c r="VMW66" s="1678">
        <f t="shared" ref="VMW66" si="23992">(VMW59-VMW61)*$C$64*$C$66</f>
        <v>0</v>
      </c>
      <c r="VMY66" s="1678">
        <f t="shared" ref="VMY66" si="23993">(VMY59-VMY61)*$C$64*$C$66</f>
        <v>0</v>
      </c>
      <c r="VNA66" s="1678">
        <f t="shared" ref="VNA66" si="23994">(VNA59-VNA61)*$C$64*$C$66</f>
        <v>0</v>
      </c>
      <c r="VNC66" s="1678">
        <f t="shared" ref="VNC66" si="23995">(VNC59-VNC61)*$C$64*$C$66</f>
        <v>0</v>
      </c>
      <c r="VNE66" s="1678">
        <f t="shared" ref="VNE66" si="23996">(VNE59-VNE61)*$C$64*$C$66</f>
        <v>0</v>
      </c>
      <c r="VNG66" s="1678">
        <f t="shared" ref="VNG66" si="23997">(VNG59-VNG61)*$C$64*$C$66</f>
        <v>0</v>
      </c>
      <c r="VNI66" s="1678">
        <f t="shared" ref="VNI66" si="23998">(VNI59-VNI61)*$C$64*$C$66</f>
        <v>0</v>
      </c>
      <c r="VNK66" s="1678">
        <f t="shared" ref="VNK66" si="23999">(VNK59-VNK61)*$C$64*$C$66</f>
        <v>0</v>
      </c>
      <c r="VNM66" s="1678">
        <f t="shared" ref="VNM66" si="24000">(VNM59-VNM61)*$C$64*$C$66</f>
        <v>0</v>
      </c>
      <c r="VNO66" s="1678">
        <f t="shared" ref="VNO66" si="24001">(VNO59-VNO61)*$C$64*$C$66</f>
        <v>0</v>
      </c>
      <c r="VNQ66" s="1678">
        <f t="shared" ref="VNQ66" si="24002">(VNQ59-VNQ61)*$C$64*$C$66</f>
        <v>0</v>
      </c>
      <c r="VNS66" s="1678">
        <f t="shared" ref="VNS66" si="24003">(VNS59-VNS61)*$C$64*$C$66</f>
        <v>0</v>
      </c>
      <c r="VNU66" s="1678">
        <f t="shared" ref="VNU66" si="24004">(VNU59-VNU61)*$C$64*$C$66</f>
        <v>0</v>
      </c>
      <c r="VNW66" s="1678">
        <f t="shared" ref="VNW66" si="24005">(VNW59-VNW61)*$C$64*$C$66</f>
        <v>0</v>
      </c>
      <c r="VNY66" s="1678">
        <f t="shared" ref="VNY66" si="24006">(VNY59-VNY61)*$C$64*$C$66</f>
        <v>0</v>
      </c>
      <c r="VOA66" s="1678">
        <f t="shared" ref="VOA66" si="24007">(VOA59-VOA61)*$C$64*$C$66</f>
        <v>0</v>
      </c>
      <c r="VOC66" s="1678">
        <f t="shared" ref="VOC66" si="24008">(VOC59-VOC61)*$C$64*$C$66</f>
        <v>0</v>
      </c>
      <c r="VOE66" s="1678">
        <f t="shared" ref="VOE66" si="24009">(VOE59-VOE61)*$C$64*$C$66</f>
        <v>0</v>
      </c>
      <c r="VOG66" s="1678">
        <f t="shared" ref="VOG66" si="24010">(VOG59-VOG61)*$C$64*$C$66</f>
        <v>0</v>
      </c>
      <c r="VOI66" s="1678">
        <f t="shared" ref="VOI66" si="24011">(VOI59-VOI61)*$C$64*$C$66</f>
        <v>0</v>
      </c>
      <c r="VOK66" s="1678">
        <f t="shared" ref="VOK66" si="24012">(VOK59-VOK61)*$C$64*$C$66</f>
        <v>0</v>
      </c>
      <c r="VOM66" s="1678">
        <f t="shared" ref="VOM66" si="24013">(VOM59-VOM61)*$C$64*$C$66</f>
        <v>0</v>
      </c>
      <c r="VOO66" s="1678">
        <f t="shared" ref="VOO66" si="24014">(VOO59-VOO61)*$C$64*$C$66</f>
        <v>0</v>
      </c>
      <c r="VOQ66" s="1678">
        <f t="shared" ref="VOQ66" si="24015">(VOQ59-VOQ61)*$C$64*$C$66</f>
        <v>0</v>
      </c>
      <c r="VOS66" s="1678">
        <f t="shared" ref="VOS66" si="24016">(VOS59-VOS61)*$C$64*$C$66</f>
        <v>0</v>
      </c>
      <c r="VOU66" s="1678">
        <f t="shared" ref="VOU66" si="24017">(VOU59-VOU61)*$C$64*$C$66</f>
        <v>0</v>
      </c>
      <c r="VOW66" s="1678">
        <f t="shared" ref="VOW66" si="24018">(VOW59-VOW61)*$C$64*$C$66</f>
        <v>0</v>
      </c>
      <c r="VOY66" s="1678">
        <f t="shared" ref="VOY66" si="24019">(VOY59-VOY61)*$C$64*$C$66</f>
        <v>0</v>
      </c>
      <c r="VPA66" s="1678">
        <f t="shared" ref="VPA66" si="24020">(VPA59-VPA61)*$C$64*$C$66</f>
        <v>0</v>
      </c>
      <c r="VPC66" s="1678">
        <f t="shared" ref="VPC66" si="24021">(VPC59-VPC61)*$C$64*$C$66</f>
        <v>0</v>
      </c>
      <c r="VPE66" s="1678">
        <f t="shared" ref="VPE66" si="24022">(VPE59-VPE61)*$C$64*$C$66</f>
        <v>0</v>
      </c>
      <c r="VPG66" s="1678">
        <f t="shared" ref="VPG66" si="24023">(VPG59-VPG61)*$C$64*$C$66</f>
        <v>0</v>
      </c>
      <c r="VPI66" s="1678">
        <f t="shared" ref="VPI66" si="24024">(VPI59-VPI61)*$C$64*$C$66</f>
        <v>0</v>
      </c>
      <c r="VPK66" s="1678">
        <f t="shared" ref="VPK66" si="24025">(VPK59-VPK61)*$C$64*$C$66</f>
        <v>0</v>
      </c>
      <c r="VPM66" s="1678">
        <f t="shared" ref="VPM66" si="24026">(VPM59-VPM61)*$C$64*$C$66</f>
        <v>0</v>
      </c>
      <c r="VPO66" s="1678">
        <f t="shared" ref="VPO66" si="24027">(VPO59-VPO61)*$C$64*$C$66</f>
        <v>0</v>
      </c>
      <c r="VPQ66" s="1678">
        <f t="shared" ref="VPQ66" si="24028">(VPQ59-VPQ61)*$C$64*$C$66</f>
        <v>0</v>
      </c>
      <c r="VPS66" s="1678">
        <f t="shared" ref="VPS66" si="24029">(VPS59-VPS61)*$C$64*$C$66</f>
        <v>0</v>
      </c>
      <c r="VPU66" s="1678">
        <f t="shared" ref="VPU66" si="24030">(VPU59-VPU61)*$C$64*$C$66</f>
        <v>0</v>
      </c>
      <c r="VPW66" s="1678">
        <f t="shared" ref="VPW66" si="24031">(VPW59-VPW61)*$C$64*$C$66</f>
        <v>0</v>
      </c>
      <c r="VPY66" s="1678">
        <f t="shared" ref="VPY66" si="24032">(VPY59-VPY61)*$C$64*$C$66</f>
        <v>0</v>
      </c>
      <c r="VQA66" s="1678">
        <f t="shared" ref="VQA66" si="24033">(VQA59-VQA61)*$C$64*$C$66</f>
        <v>0</v>
      </c>
      <c r="VQC66" s="1678">
        <f t="shared" ref="VQC66" si="24034">(VQC59-VQC61)*$C$64*$C$66</f>
        <v>0</v>
      </c>
      <c r="VQE66" s="1678">
        <f t="shared" ref="VQE66" si="24035">(VQE59-VQE61)*$C$64*$C$66</f>
        <v>0</v>
      </c>
      <c r="VQG66" s="1678">
        <f t="shared" ref="VQG66" si="24036">(VQG59-VQG61)*$C$64*$C$66</f>
        <v>0</v>
      </c>
      <c r="VQI66" s="1678">
        <f t="shared" ref="VQI66" si="24037">(VQI59-VQI61)*$C$64*$C$66</f>
        <v>0</v>
      </c>
      <c r="VQK66" s="1678">
        <f t="shared" ref="VQK66" si="24038">(VQK59-VQK61)*$C$64*$C$66</f>
        <v>0</v>
      </c>
      <c r="VQM66" s="1678">
        <f t="shared" ref="VQM66" si="24039">(VQM59-VQM61)*$C$64*$C$66</f>
        <v>0</v>
      </c>
      <c r="VQO66" s="1678">
        <f t="shared" ref="VQO66" si="24040">(VQO59-VQO61)*$C$64*$C$66</f>
        <v>0</v>
      </c>
      <c r="VQQ66" s="1678">
        <f t="shared" ref="VQQ66" si="24041">(VQQ59-VQQ61)*$C$64*$C$66</f>
        <v>0</v>
      </c>
      <c r="VQS66" s="1678">
        <f t="shared" ref="VQS66" si="24042">(VQS59-VQS61)*$C$64*$C$66</f>
        <v>0</v>
      </c>
      <c r="VQU66" s="1678">
        <f t="shared" ref="VQU66" si="24043">(VQU59-VQU61)*$C$64*$C$66</f>
        <v>0</v>
      </c>
      <c r="VQW66" s="1678">
        <f t="shared" ref="VQW66" si="24044">(VQW59-VQW61)*$C$64*$C$66</f>
        <v>0</v>
      </c>
      <c r="VQY66" s="1678">
        <f t="shared" ref="VQY66" si="24045">(VQY59-VQY61)*$C$64*$C$66</f>
        <v>0</v>
      </c>
      <c r="VRA66" s="1678">
        <f t="shared" ref="VRA66" si="24046">(VRA59-VRA61)*$C$64*$C$66</f>
        <v>0</v>
      </c>
      <c r="VRC66" s="1678">
        <f t="shared" ref="VRC66" si="24047">(VRC59-VRC61)*$C$64*$C$66</f>
        <v>0</v>
      </c>
      <c r="VRE66" s="1678">
        <f t="shared" ref="VRE66" si="24048">(VRE59-VRE61)*$C$64*$C$66</f>
        <v>0</v>
      </c>
      <c r="VRG66" s="1678">
        <f t="shared" ref="VRG66" si="24049">(VRG59-VRG61)*$C$64*$C$66</f>
        <v>0</v>
      </c>
      <c r="VRI66" s="1678">
        <f t="shared" ref="VRI66" si="24050">(VRI59-VRI61)*$C$64*$C$66</f>
        <v>0</v>
      </c>
      <c r="VRK66" s="1678">
        <f t="shared" ref="VRK66" si="24051">(VRK59-VRK61)*$C$64*$C$66</f>
        <v>0</v>
      </c>
      <c r="VRM66" s="1678">
        <f t="shared" ref="VRM66" si="24052">(VRM59-VRM61)*$C$64*$C$66</f>
        <v>0</v>
      </c>
      <c r="VRO66" s="1678">
        <f t="shared" ref="VRO66" si="24053">(VRO59-VRO61)*$C$64*$C$66</f>
        <v>0</v>
      </c>
      <c r="VRQ66" s="1678">
        <f t="shared" ref="VRQ66" si="24054">(VRQ59-VRQ61)*$C$64*$C$66</f>
        <v>0</v>
      </c>
      <c r="VRS66" s="1678">
        <f t="shared" ref="VRS66" si="24055">(VRS59-VRS61)*$C$64*$C$66</f>
        <v>0</v>
      </c>
      <c r="VRU66" s="1678">
        <f t="shared" ref="VRU66" si="24056">(VRU59-VRU61)*$C$64*$C$66</f>
        <v>0</v>
      </c>
      <c r="VRW66" s="1678">
        <f t="shared" ref="VRW66" si="24057">(VRW59-VRW61)*$C$64*$C$66</f>
        <v>0</v>
      </c>
      <c r="VRY66" s="1678">
        <f t="shared" ref="VRY66" si="24058">(VRY59-VRY61)*$C$64*$C$66</f>
        <v>0</v>
      </c>
      <c r="VSA66" s="1678">
        <f t="shared" ref="VSA66" si="24059">(VSA59-VSA61)*$C$64*$C$66</f>
        <v>0</v>
      </c>
      <c r="VSC66" s="1678">
        <f t="shared" ref="VSC66" si="24060">(VSC59-VSC61)*$C$64*$C$66</f>
        <v>0</v>
      </c>
      <c r="VSE66" s="1678">
        <f t="shared" ref="VSE66" si="24061">(VSE59-VSE61)*$C$64*$C$66</f>
        <v>0</v>
      </c>
      <c r="VSG66" s="1678">
        <f t="shared" ref="VSG66" si="24062">(VSG59-VSG61)*$C$64*$C$66</f>
        <v>0</v>
      </c>
      <c r="VSI66" s="1678">
        <f t="shared" ref="VSI66" si="24063">(VSI59-VSI61)*$C$64*$C$66</f>
        <v>0</v>
      </c>
      <c r="VSK66" s="1678">
        <f t="shared" ref="VSK66" si="24064">(VSK59-VSK61)*$C$64*$C$66</f>
        <v>0</v>
      </c>
      <c r="VSM66" s="1678">
        <f t="shared" ref="VSM66" si="24065">(VSM59-VSM61)*$C$64*$C$66</f>
        <v>0</v>
      </c>
      <c r="VSO66" s="1678">
        <f t="shared" ref="VSO66" si="24066">(VSO59-VSO61)*$C$64*$C$66</f>
        <v>0</v>
      </c>
      <c r="VSQ66" s="1678">
        <f t="shared" ref="VSQ66" si="24067">(VSQ59-VSQ61)*$C$64*$C$66</f>
        <v>0</v>
      </c>
      <c r="VSS66" s="1678">
        <f t="shared" ref="VSS66" si="24068">(VSS59-VSS61)*$C$64*$C$66</f>
        <v>0</v>
      </c>
      <c r="VSU66" s="1678">
        <f t="shared" ref="VSU66" si="24069">(VSU59-VSU61)*$C$64*$C$66</f>
        <v>0</v>
      </c>
      <c r="VSW66" s="1678">
        <f t="shared" ref="VSW66" si="24070">(VSW59-VSW61)*$C$64*$C$66</f>
        <v>0</v>
      </c>
      <c r="VSY66" s="1678">
        <f t="shared" ref="VSY66" si="24071">(VSY59-VSY61)*$C$64*$C$66</f>
        <v>0</v>
      </c>
      <c r="VTA66" s="1678">
        <f t="shared" ref="VTA66" si="24072">(VTA59-VTA61)*$C$64*$C$66</f>
        <v>0</v>
      </c>
      <c r="VTC66" s="1678">
        <f t="shared" ref="VTC66" si="24073">(VTC59-VTC61)*$C$64*$C$66</f>
        <v>0</v>
      </c>
      <c r="VTE66" s="1678">
        <f t="shared" ref="VTE66" si="24074">(VTE59-VTE61)*$C$64*$C$66</f>
        <v>0</v>
      </c>
      <c r="VTG66" s="1678">
        <f t="shared" ref="VTG66" si="24075">(VTG59-VTG61)*$C$64*$C$66</f>
        <v>0</v>
      </c>
      <c r="VTI66" s="1678">
        <f t="shared" ref="VTI66" si="24076">(VTI59-VTI61)*$C$64*$C$66</f>
        <v>0</v>
      </c>
      <c r="VTK66" s="1678">
        <f t="shared" ref="VTK66" si="24077">(VTK59-VTK61)*$C$64*$C$66</f>
        <v>0</v>
      </c>
      <c r="VTM66" s="1678">
        <f t="shared" ref="VTM66" si="24078">(VTM59-VTM61)*$C$64*$C$66</f>
        <v>0</v>
      </c>
      <c r="VTO66" s="1678">
        <f t="shared" ref="VTO66" si="24079">(VTO59-VTO61)*$C$64*$C$66</f>
        <v>0</v>
      </c>
      <c r="VTQ66" s="1678">
        <f t="shared" ref="VTQ66" si="24080">(VTQ59-VTQ61)*$C$64*$C$66</f>
        <v>0</v>
      </c>
      <c r="VTS66" s="1678">
        <f t="shared" ref="VTS66" si="24081">(VTS59-VTS61)*$C$64*$C$66</f>
        <v>0</v>
      </c>
      <c r="VTU66" s="1678">
        <f t="shared" ref="VTU66" si="24082">(VTU59-VTU61)*$C$64*$C$66</f>
        <v>0</v>
      </c>
      <c r="VTW66" s="1678">
        <f t="shared" ref="VTW66" si="24083">(VTW59-VTW61)*$C$64*$C$66</f>
        <v>0</v>
      </c>
      <c r="VTY66" s="1678">
        <f t="shared" ref="VTY66" si="24084">(VTY59-VTY61)*$C$64*$C$66</f>
        <v>0</v>
      </c>
      <c r="VUA66" s="1678">
        <f t="shared" ref="VUA66" si="24085">(VUA59-VUA61)*$C$64*$C$66</f>
        <v>0</v>
      </c>
      <c r="VUC66" s="1678">
        <f t="shared" ref="VUC66" si="24086">(VUC59-VUC61)*$C$64*$C$66</f>
        <v>0</v>
      </c>
      <c r="VUE66" s="1678">
        <f t="shared" ref="VUE66" si="24087">(VUE59-VUE61)*$C$64*$C$66</f>
        <v>0</v>
      </c>
      <c r="VUG66" s="1678">
        <f t="shared" ref="VUG66" si="24088">(VUG59-VUG61)*$C$64*$C$66</f>
        <v>0</v>
      </c>
      <c r="VUI66" s="1678">
        <f t="shared" ref="VUI66" si="24089">(VUI59-VUI61)*$C$64*$C$66</f>
        <v>0</v>
      </c>
      <c r="VUK66" s="1678">
        <f t="shared" ref="VUK66" si="24090">(VUK59-VUK61)*$C$64*$C$66</f>
        <v>0</v>
      </c>
      <c r="VUM66" s="1678">
        <f t="shared" ref="VUM66" si="24091">(VUM59-VUM61)*$C$64*$C$66</f>
        <v>0</v>
      </c>
      <c r="VUO66" s="1678">
        <f t="shared" ref="VUO66" si="24092">(VUO59-VUO61)*$C$64*$C$66</f>
        <v>0</v>
      </c>
      <c r="VUQ66" s="1678">
        <f t="shared" ref="VUQ66" si="24093">(VUQ59-VUQ61)*$C$64*$C$66</f>
        <v>0</v>
      </c>
      <c r="VUS66" s="1678">
        <f t="shared" ref="VUS66" si="24094">(VUS59-VUS61)*$C$64*$C$66</f>
        <v>0</v>
      </c>
      <c r="VUU66" s="1678">
        <f t="shared" ref="VUU66" si="24095">(VUU59-VUU61)*$C$64*$C$66</f>
        <v>0</v>
      </c>
      <c r="VUW66" s="1678">
        <f t="shared" ref="VUW66" si="24096">(VUW59-VUW61)*$C$64*$C$66</f>
        <v>0</v>
      </c>
      <c r="VUY66" s="1678">
        <f t="shared" ref="VUY66" si="24097">(VUY59-VUY61)*$C$64*$C$66</f>
        <v>0</v>
      </c>
      <c r="VVA66" s="1678">
        <f t="shared" ref="VVA66" si="24098">(VVA59-VVA61)*$C$64*$C$66</f>
        <v>0</v>
      </c>
      <c r="VVC66" s="1678">
        <f t="shared" ref="VVC66" si="24099">(VVC59-VVC61)*$C$64*$C$66</f>
        <v>0</v>
      </c>
      <c r="VVE66" s="1678">
        <f t="shared" ref="VVE66" si="24100">(VVE59-VVE61)*$C$64*$C$66</f>
        <v>0</v>
      </c>
      <c r="VVG66" s="1678">
        <f t="shared" ref="VVG66" si="24101">(VVG59-VVG61)*$C$64*$C$66</f>
        <v>0</v>
      </c>
      <c r="VVI66" s="1678">
        <f t="shared" ref="VVI66" si="24102">(VVI59-VVI61)*$C$64*$C$66</f>
        <v>0</v>
      </c>
      <c r="VVK66" s="1678">
        <f t="shared" ref="VVK66" si="24103">(VVK59-VVK61)*$C$64*$C$66</f>
        <v>0</v>
      </c>
      <c r="VVM66" s="1678">
        <f t="shared" ref="VVM66" si="24104">(VVM59-VVM61)*$C$64*$C$66</f>
        <v>0</v>
      </c>
      <c r="VVO66" s="1678">
        <f t="shared" ref="VVO66" si="24105">(VVO59-VVO61)*$C$64*$C$66</f>
        <v>0</v>
      </c>
      <c r="VVQ66" s="1678">
        <f t="shared" ref="VVQ66" si="24106">(VVQ59-VVQ61)*$C$64*$C$66</f>
        <v>0</v>
      </c>
      <c r="VVS66" s="1678">
        <f t="shared" ref="VVS66" si="24107">(VVS59-VVS61)*$C$64*$C$66</f>
        <v>0</v>
      </c>
      <c r="VVU66" s="1678">
        <f t="shared" ref="VVU66" si="24108">(VVU59-VVU61)*$C$64*$C$66</f>
        <v>0</v>
      </c>
      <c r="VVW66" s="1678">
        <f t="shared" ref="VVW66" si="24109">(VVW59-VVW61)*$C$64*$C$66</f>
        <v>0</v>
      </c>
      <c r="VVY66" s="1678">
        <f t="shared" ref="VVY66" si="24110">(VVY59-VVY61)*$C$64*$C$66</f>
        <v>0</v>
      </c>
      <c r="VWA66" s="1678">
        <f t="shared" ref="VWA66" si="24111">(VWA59-VWA61)*$C$64*$C$66</f>
        <v>0</v>
      </c>
      <c r="VWC66" s="1678">
        <f t="shared" ref="VWC66" si="24112">(VWC59-VWC61)*$C$64*$C$66</f>
        <v>0</v>
      </c>
      <c r="VWE66" s="1678">
        <f t="shared" ref="VWE66" si="24113">(VWE59-VWE61)*$C$64*$C$66</f>
        <v>0</v>
      </c>
      <c r="VWG66" s="1678">
        <f t="shared" ref="VWG66" si="24114">(VWG59-VWG61)*$C$64*$C$66</f>
        <v>0</v>
      </c>
      <c r="VWI66" s="1678">
        <f t="shared" ref="VWI66" si="24115">(VWI59-VWI61)*$C$64*$C$66</f>
        <v>0</v>
      </c>
      <c r="VWK66" s="1678">
        <f t="shared" ref="VWK66" si="24116">(VWK59-VWK61)*$C$64*$C$66</f>
        <v>0</v>
      </c>
      <c r="VWM66" s="1678">
        <f t="shared" ref="VWM66" si="24117">(VWM59-VWM61)*$C$64*$C$66</f>
        <v>0</v>
      </c>
      <c r="VWO66" s="1678">
        <f t="shared" ref="VWO66" si="24118">(VWO59-VWO61)*$C$64*$C$66</f>
        <v>0</v>
      </c>
      <c r="VWQ66" s="1678">
        <f t="shared" ref="VWQ66" si="24119">(VWQ59-VWQ61)*$C$64*$C$66</f>
        <v>0</v>
      </c>
      <c r="VWS66" s="1678">
        <f t="shared" ref="VWS66" si="24120">(VWS59-VWS61)*$C$64*$C$66</f>
        <v>0</v>
      </c>
      <c r="VWU66" s="1678">
        <f t="shared" ref="VWU66" si="24121">(VWU59-VWU61)*$C$64*$C$66</f>
        <v>0</v>
      </c>
      <c r="VWW66" s="1678">
        <f t="shared" ref="VWW66" si="24122">(VWW59-VWW61)*$C$64*$C$66</f>
        <v>0</v>
      </c>
      <c r="VWY66" s="1678">
        <f t="shared" ref="VWY66" si="24123">(VWY59-VWY61)*$C$64*$C$66</f>
        <v>0</v>
      </c>
      <c r="VXA66" s="1678">
        <f t="shared" ref="VXA66" si="24124">(VXA59-VXA61)*$C$64*$C$66</f>
        <v>0</v>
      </c>
      <c r="VXC66" s="1678">
        <f t="shared" ref="VXC66" si="24125">(VXC59-VXC61)*$C$64*$C$66</f>
        <v>0</v>
      </c>
      <c r="VXE66" s="1678">
        <f t="shared" ref="VXE66" si="24126">(VXE59-VXE61)*$C$64*$C$66</f>
        <v>0</v>
      </c>
      <c r="VXG66" s="1678">
        <f t="shared" ref="VXG66" si="24127">(VXG59-VXG61)*$C$64*$C$66</f>
        <v>0</v>
      </c>
      <c r="VXI66" s="1678">
        <f t="shared" ref="VXI66" si="24128">(VXI59-VXI61)*$C$64*$C$66</f>
        <v>0</v>
      </c>
      <c r="VXK66" s="1678">
        <f t="shared" ref="VXK66" si="24129">(VXK59-VXK61)*$C$64*$C$66</f>
        <v>0</v>
      </c>
      <c r="VXM66" s="1678">
        <f t="shared" ref="VXM66" si="24130">(VXM59-VXM61)*$C$64*$C$66</f>
        <v>0</v>
      </c>
      <c r="VXO66" s="1678">
        <f t="shared" ref="VXO66" si="24131">(VXO59-VXO61)*$C$64*$C$66</f>
        <v>0</v>
      </c>
      <c r="VXQ66" s="1678">
        <f t="shared" ref="VXQ66" si="24132">(VXQ59-VXQ61)*$C$64*$C$66</f>
        <v>0</v>
      </c>
      <c r="VXS66" s="1678">
        <f t="shared" ref="VXS66" si="24133">(VXS59-VXS61)*$C$64*$C$66</f>
        <v>0</v>
      </c>
      <c r="VXU66" s="1678">
        <f t="shared" ref="VXU66" si="24134">(VXU59-VXU61)*$C$64*$C$66</f>
        <v>0</v>
      </c>
      <c r="VXW66" s="1678">
        <f t="shared" ref="VXW66" si="24135">(VXW59-VXW61)*$C$64*$C$66</f>
        <v>0</v>
      </c>
      <c r="VXY66" s="1678">
        <f t="shared" ref="VXY66" si="24136">(VXY59-VXY61)*$C$64*$C$66</f>
        <v>0</v>
      </c>
      <c r="VYA66" s="1678">
        <f t="shared" ref="VYA66" si="24137">(VYA59-VYA61)*$C$64*$C$66</f>
        <v>0</v>
      </c>
      <c r="VYC66" s="1678">
        <f t="shared" ref="VYC66" si="24138">(VYC59-VYC61)*$C$64*$C$66</f>
        <v>0</v>
      </c>
      <c r="VYE66" s="1678">
        <f t="shared" ref="VYE66" si="24139">(VYE59-VYE61)*$C$64*$C$66</f>
        <v>0</v>
      </c>
      <c r="VYG66" s="1678">
        <f t="shared" ref="VYG66" si="24140">(VYG59-VYG61)*$C$64*$C$66</f>
        <v>0</v>
      </c>
      <c r="VYI66" s="1678">
        <f t="shared" ref="VYI66" si="24141">(VYI59-VYI61)*$C$64*$C$66</f>
        <v>0</v>
      </c>
      <c r="VYK66" s="1678">
        <f t="shared" ref="VYK66" si="24142">(VYK59-VYK61)*$C$64*$C$66</f>
        <v>0</v>
      </c>
      <c r="VYM66" s="1678">
        <f t="shared" ref="VYM66" si="24143">(VYM59-VYM61)*$C$64*$C$66</f>
        <v>0</v>
      </c>
      <c r="VYO66" s="1678">
        <f t="shared" ref="VYO66" si="24144">(VYO59-VYO61)*$C$64*$C$66</f>
        <v>0</v>
      </c>
      <c r="VYQ66" s="1678">
        <f t="shared" ref="VYQ66" si="24145">(VYQ59-VYQ61)*$C$64*$C$66</f>
        <v>0</v>
      </c>
      <c r="VYS66" s="1678">
        <f t="shared" ref="VYS66" si="24146">(VYS59-VYS61)*$C$64*$C$66</f>
        <v>0</v>
      </c>
      <c r="VYU66" s="1678">
        <f t="shared" ref="VYU66" si="24147">(VYU59-VYU61)*$C$64*$C$66</f>
        <v>0</v>
      </c>
      <c r="VYW66" s="1678">
        <f t="shared" ref="VYW66" si="24148">(VYW59-VYW61)*$C$64*$C$66</f>
        <v>0</v>
      </c>
      <c r="VYY66" s="1678">
        <f t="shared" ref="VYY66" si="24149">(VYY59-VYY61)*$C$64*$C$66</f>
        <v>0</v>
      </c>
      <c r="VZA66" s="1678">
        <f t="shared" ref="VZA66" si="24150">(VZA59-VZA61)*$C$64*$C$66</f>
        <v>0</v>
      </c>
      <c r="VZC66" s="1678">
        <f t="shared" ref="VZC66" si="24151">(VZC59-VZC61)*$C$64*$C$66</f>
        <v>0</v>
      </c>
      <c r="VZE66" s="1678">
        <f t="shared" ref="VZE66" si="24152">(VZE59-VZE61)*$C$64*$C$66</f>
        <v>0</v>
      </c>
      <c r="VZG66" s="1678">
        <f t="shared" ref="VZG66" si="24153">(VZG59-VZG61)*$C$64*$C$66</f>
        <v>0</v>
      </c>
      <c r="VZI66" s="1678">
        <f t="shared" ref="VZI66" si="24154">(VZI59-VZI61)*$C$64*$C$66</f>
        <v>0</v>
      </c>
      <c r="VZK66" s="1678">
        <f t="shared" ref="VZK66" si="24155">(VZK59-VZK61)*$C$64*$C$66</f>
        <v>0</v>
      </c>
      <c r="VZM66" s="1678">
        <f t="shared" ref="VZM66" si="24156">(VZM59-VZM61)*$C$64*$C$66</f>
        <v>0</v>
      </c>
      <c r="VZO66" s="1678">
        <f t="shared" ref="VZO66" si="24157">(VZO59-VZO61)*$C$64*$C$66</f>
        <v>0</v>
      </c>
      <c r="VZQ66" s="1678">
        <f t="shared" ref="VZQ66" si="24158">(VZQ59-VZQ61)*$C$64*$C$66</f>
        <v>0</v>
      </c>
      <c r="VZS66" s="1678">
        <f t="shared" ref="VZS66" si="24159">(VZS59-VZS61)*$C$64*$C$66</f>
        <v>0</v>
      </c>
      <c r="VZU66" s="1678">
        <f t="shared" ref="VZU66" si="24160">(VZU59-VZU61)*$C$64*$C$66</f>
        <v>0</v>
      </c>
      <c r="VZW66" s="1678">
        <f t="shared" ref="VZW66" si="24161">(VZW59-VZW61)*$C$64*$C$66</f>
        <v>0</v>
      </c>
      <c r="VZY66" s="1678">
        <f t="shared" ref="VZY66" si="24162">(VZY59-VZY61)*$C$64*$C$66</f>
        <v>0</v>
      </c>
      <c r="WAA66" s="1678">
        <f t="shared" ref="WAA66" si="24163">(WAA59-WAA61)*$C$64*$C$66</f>
        <v>0</v>
      </c>
      <c r="WAC66" s="1678">
        <f t="shared" ref="WAC66" si="24164">(WAC59-WAC61)*$C$64*$C$66</f>
        <v>0</v>
      </c>
      <c r="WAE66" s="1678">
        <f t="shared" ref="WAE66" si="24165">(WAE59-WAE61)*$C$64*$C$66</f>
        <v>0</v>
      </c>
      <c r="WAG66" s="1678">
        <f t="shared" ref="WAG66" si="24166">(WAG59-WAG61)*$C$64*$C$66</f>
        <v>0</v>
      </c>
      <c r="WAI66" s="1678">
        <f t="shared" ref="WAI66" si="24167">(WAI59-WAI61)*$C$64*$C$66</f>
        <v>0</v>
      </c>
      <c r="WAK66" s="1678">
        <f t="shared" ref="WAK66" si="24168">(WAK59-WAK61)*$C$64*$C$66</f>
        <v>0</v>
      </c>
      <c r="WAM66" s="1678">
        <f t="shared" ref="WAM66" si="24169">(WAM59-WAM61)*$C$64*$C$66</f>
        <v>0</v>
      </c>
      <c r="WAO66" s="1678">
        <f t="shared" ref="WAO66" si="24170">(WAO59-WAO61)*$C$64*$C$66</f>
        <v>0</v>
      </c>
      <c r="WAQ66" s="1678">
        <f t="shared" ref="WAQ66" si="24171">(WAQ59-WAQ61)*$C$64*$C$66</f>
        <v>0</v>
      </c>
      <c r="WAS66" s="1678">
        <f t="shared" ref="WAS66" si="24172">(WAS59-WAS61)*$C$64*$C$66</f>
        <v>0</v>
      </c>
      <c r="WAU66" s="1678">
        <f t="shared" ref="WAU66" si="24173">(WAU59-WAU61)*$C$64*$C$66</f>
        <v>0</v>
      </c>
      <c r="WAW66" s="1678">
        <f t="shared" ref="WAW66" si="24174">(WAW59-WAW61)*$C$64*$C$66</f>
        <v>0</v>
      </c>
      <c r="WAY66" s="1678">
        <f t="shared" ref="WAY66" si="24175">(WAY59-WAY61)*$C$64*$C$66</f>
        <v>0</v>
      </c>
      <c r="WBA66" s="1678">
        <f t="shared" ref="WBA66" si="24176">(WBA59-WBA61)*$C$64*$C$66</f>
        <v>0</v>
      </c>
      <c r="WBC66" s="1678">
        <f t="shared" ref="WBC66" si="24177">(WBC59-WBC61)*$C$64*$C$66</f>
        <v>0</v>
      </c>
      <c r="WBE66" s="1678">
        <f t="shared" ref="WBE66" si="24178">(WBE59-WBE61)*$C$64*$C$66</f>
        <v>0</v>
      </c>
      <c r="WBG66" s="1678">
        <f t="shared" ref="WBG66" si="24179">(WBG59-WBG61)*$C$64*$C$66</f>
        <v>0</v>
      </c>
      <c r="WBI66" s="1678">
        <f t="shared" ref="WBI66" si="24180">(WBI59-WBI61)*$C$64*$C$66</f>
        <v>0</v>
      </c>
      <c r="WBK66" s="1678">
        <f t="shared" ref="WBK66" si="24181">(WBK59-WBK61)*$C$64*$C$66</f>
        <v>0</v>
      </c>
      <c r="WBM66" s="1678">
        <f t="shared" ref="WBM66" si="24182">(WBM59-WBM61)*$C$64*$C$66</f>
        <v>0</v>
      </c>
      <c r="WBO66" s="1678">
        <f t="shared" ref="WBO66" si="24183">(WBO59-WBO61)*$C$64*$C$66</f>
        <v>0</v>
      </c>
      <c r="WBQ66" s="1678">
        <f t="shared" ref="WBQ66" si="24184">(WBQ59-WBQ61)*$C$64*$C$66</f>
        <v>0</v>
      </c>
      <c r="WBS66" s="1678">
        <f t="shared" ref="WBS66" si="24185">(WBS59-WBS61)*$C$64*$C$66</f>
        <v>0</v>
      </c>
      <c r="WBU66" s="1678">
        <f t="shared" ref="WBU66" si="24186">(WBU59-WBU61)*$C$64*$C$66</f>
        <v>0</v>
      </c>
      <c r="WBW66" s="1678">
        <f t="shared" ref="WBW66" si="24187">(WBW59-WBW61)*$C$64*$C$66</f>
        <v>0</v>
      </c>
      <c r="WBY66" s="1678">
        <f t="shared" ref="WBY66" si="24188">(WBY59-WBY61)*$C$64*$C$66</f>
        <v>0</v>
      </c>
      <c r="WCA66" s="1678">
        <f t="shared" ref="WCA66" si="24189">(WCA59-WCA61)*$C$64*$C$66</f>
        <v>0</v>
      </c>
      <c r="WCC66" s="1678">
        <f t="shared" ref="WCC66" si="24190">(WCC59-WCC61)*$C$64*$C$66</f>
        <v>0</v>
      </c>
      <c r="WCE66" s="1678">
        <f t="shared" ref="WCE66" si="24191">(WCE59-WCE61)*$C$64*$C$66</f>
        <v>0</v>
      </c>
      <c r="WCG66" s="1678">
        <f t="shared" ref="WCG66" si="24192">(WCG59-WCG61)*$C$64*$C$66</f>
        <v>0</v>
      </c>
      <c r="WCI66" s="1678">
        <f t="shared" ref="WCI66" si="24193">(WCI59-WCI61)*$C$64*$C$66</f>
        <v>0</v>
      </c>
      <c r="WCK66" s="1678">
        <f t="shared" ref="WCK66" si="24194">(WCK59-WCK61)*$C$64*$C$66</f>
        <v>0</v>
      </c>
      <c r="WCM66" s="1678">
        <f t="shared" ref="WCM66" si="24195">(WCM59-WCM61)*$C$64*$C$66</f>
        <v>0</v>
      </c>
      <c r="WCO66" s="1678">
        <f t="shared" ref="WCO66" si="24196">(WCO59-WCO61)*$C$64*$C$66</f>
        <v>0</v>
      </c>
      <c r="WCQ66" s="1678">
        <f t="shared" ref="WCQ66" si="24197">(WCQ59-WCQ61)*$C$64*$C$66</f>
        <v>0</v>
      </c>
      <c r="WCS66" s="1678">
        <f t="shared" ref="WCS66" si="24198">(WCS59-WCS61)*$C$64*$C$66</f>
        <v>0</v>
      </c>
      <c r="WCU66" s="1678">
        <f t="shared" ref="WCU66" si="24199">(WCU59-WCU61)*$C$64*$C$66</f>
        <v>0</v>
      </c>
      <c r="WCW66" s="1678">
        <f t="shared" ref="WCW66" si="24200">(WCW59-WCW61)*$C$64*$C$66</f>
        <v>0</v>
      </c>
      <c r="WCY66" s="1678">
        <f t="shared" ref="WCY66" si="24201">(WCY59-WCY61)*$C$64*$C$66</f>
        <v>0</v>
      </c>
      <c r="WDA66" s="1678">
        <f t="shared" ref="WDA66" si="24202">(WDA59-WDA61)*$C$64*$C$66</f>
        <v>0</v>
      </c>
      <c r="WDC66" s="1678">
        <f t="shared" ref="WDC66" si="24203">(WDC59-WDC61)*$C$64*$C$66</f>
        <v>0</v>
      </c>
      <c r="WDE66" s="1678">
        <f t="shared" ref="WDE66" si="24204">(WDE59-WDE61)*$C$64*$C$66</f>
        <v>0</v>
      </c>
      <c r="WDG66" s="1678">
        <f t="shared" ref="WDG66" si="24205">(WDG59-WDG61)*$C$64*$C$66</f>
        <v>0</v>
      </c>
      <c r="WDI66" s="1678">
        <f t="shared" ref="WDI66" si="24206">(WDI59-WDI61)*$C$64*$C$66</f>
        <v>0</v>
      </c>
      <c r="WDK66" s="1678">
        <f t="shared" ref="WDK66" si="24207">(WDK59-WDK61)*$C$64*$C$66</f>
        <v>0</v>
      </c>
      <c r="WDM66" s="1678">
        <f t="shared" ref="WDM66" si="24208">(WDM59-WDM61)*$C$64*$C$66</f>
        <v>0</v>
      </c>
      <c r="WDO66" s="1678">
        <f t="shared" ref="WDO66" si="24209">(WDO59-WDO61)*$C$64*$C$66</f>
        <v>0</v>
      </c>
      <c r="WDQ66" s="1678">
        <f t="shared" ref="WDQ66" si="24210">(WDQ59-WDQ61)*$C$64*$C$66</f>
        <v>0</v>
      </c>
      <c r="WDS66" s="1678">
        <f t="shared" ref="WDS66" si="24211">(WDS59-WDS61)*$C$64*$C$66</f>
        <v>0</v>
      </c>
      <c r="WDU66" s="1678">
        <f t="shared" ref="WDU66" si="24212">(WDU59-WDU61)*$C$64*$C$66</f>
        <v>0</v>
      </c>
      <c r="WDW66" s="1678">
        <f t="shared" ref="WDW66" si="24213">(WDW59-WDW61)*$C$64*$C$66</f>
        <v>0</v>
      </c>
      <c r="WDY66" s="1678">
        <f t="shared" ref="WDY66" si="24214">(WDY59-WDY61)*$C$64*$C$66</f>
        <v>0</v>
      </c>
      <c r="WEA66" s="1678">
        <f t="shared" ref="WEA66" si="24215">(WEA59-WEA61)*$C$64*$C$66</f>
        <v>0</v>
      </c>
      <c r="WEC66" s="1678">
        <f t="shared" ref="WEC66" si="24216">(WEC59-WEC61)*$C$64*$C$66</f>
        <v>0</v>
      </c>
      <c r="WEE66" s="1678">
        <f t="shared" ref="WEE66" si="24217">(WEE59-WEE61)*$C$64*$C$66</f>
        <v>0</v>
      </c>
      <c r="WEG66" s="1678">
        <f t="shared" ref="WEG66" si="24218">(WEG59-WEG61)*$C$64*$C$66</f>
        <v>0</v>
      </c>
      <c r="WEI66" s="1678">
        <f t="shared" ref="WEI66" si="24219">(WEI59-WEI61)*$C$64*$C$66</f>
        <v>0</v>
      </c>
      <c r="WEK66" s="1678">
        <f t="shared" ref="WEK66" si="24220">(WEK59-WEK61)*$C$64*$C$66</f>
        <v>0</v>
      </c>
      <c r="WEM66" s="1678">
        <f t="shared" ref="WEM66" si="24221">(WEM59-WEM61)*$C$64*$C$66</f>
        <v>0</v>
      </c>
      <c r="WEO66" s="1678">
        <f t="shared" ref="WEO66" si="24222">(WEO59-WEO61)*$C$64*$C$66</f>
        <v>0</v>
      </c>
      <c r="WEQ66" s="1678">
        <f t="shared" ref="WEQ66" si="24223">(WEQ59-WEQ61)*$C$64*$C$66</f>
        <v>0</v>
      </c>
      <c r="WES66" s="1678">
        <f t="shared" ref="WES66" si="24224">(WES59-WES61)*$C$64*$C$66</f>
        <v>0</v>
      </c>
      <c r="WEU66" s="1678">
        <f t="shared" ref="WEU66" si="24225">(WEU59-WEU61)*$C$64*$C$66</f>
        <v>0</v>
      </c>
      <c r="WEW66" s="1678">
        <f t="shared" ref="WEW66" si="24226">(WEW59-WEW61)*$C$64*$C$66</f>
        <v>0</v>
      </c>
      <c r="WEY66" s="1678">
        <f t="shared" ref="WEY66" si="24227">(WEY59-WEY61)*$C$64*$C$66</f>
        <v>0</v>
      </c>
      <c r="WFA66" s="1678">
        <f t="shared" ref="WFA66" si="24228">(WFA59-WFA61)*$C$64*$C$66</f>
        <v>0</v>
      </c>
      <c r="WFC66" s="1678">
        <f t="shared" ref="WFC66" si="24229">(WFC59-WFC61)*$C$64*$C$66</f>
        <v>0</v>
      </c>
      <c r="WFE66" s="1678">
        <f t="shared" ref="WFE66" si="24230">(WFE59-WFE61)*$C$64*$C$66</f>
        <v>0</v>
      </c>
      <c r="WFG66" s="1678">
        <f t="shared" ref="WFG66" si="24231">(WFG59-WFG61)*$C$64*$C$66</f>
        <v>0</v>
      </c>
      <c r="WFI66" s="1678">
        <f t="shared" ref="WFI66" si="24232">(WFI59-WFI61)*$C$64*$C$66</f>
        <v>0</v>
      </c>
      <c r="WFK66" s="1678">
        <f t="shared" ref="WFK66" si="24233">(WFK59-WFK61)*$C$64*$C$66</f>
        <v>0</v>
      </c>
      <c r="WFM66" s="1678">
        <f t="shared" ref="WFM66" si="24234">(WFM59-WFM61)*$C$64*$C$66</f>
        <v>0</v>
      </c>
      <c r="WFO66" s="1678">
        <f t="shared" ref="WFO66" si="24235">(WFO59-WFO61)*$C$64*$C$66</f>
        <v>0</v>
      </c>
      <c r="WFQ66" s="1678">
        <f t="shared" ref="WFQ66" si="24236">(WFQ59-WFQ61)*$C$64*$C$66</f>
        <v>0</v>
      </c>
      <c r="WFS66" s="1678">
        <f t="shared" ref="WFS66" si="24237">(WFS59-WFS61)*$C$64*$C$66</f>
        <v>0</v>
      </c>
      <c r="WFU66" s="1678">
        <f t="shared" ref="WFU66" si="24238">(WFU59-WFU61)*$C$64*$C$66</f>
        <v>0</v>
      </c>
      <c r="WFW66" s="1678">
        <f t="shared" ref="WFW66" si="24239">(WFW59-WFW61)*$C$64*$C$66</f>
        <v>0</v>
      </c>
      <c r="WFY66" s="1678">
        <f t="shared" ref="WFY66" si="24240">(WFY59-WFY61)*$C$64*$C$66</f>
        <v>0</v>
      </c>
      <c r="WGA66" s="1678">
        <f t="shared" ref="WGA66" si="24241">(WGA59-WGA61)*$C$64*$C$66</f>
        <v>0</v>
      </c>
      <c r="WGC66" s="1678">
        <f t="shared" ref="WGC66" si="24242">(WGC59-WGC61)*$C$64*$C$66</f>
        <v>0</v>
      </c>
      <c r="WGE66" s="1678">
        <f t="shared" ref="WGE66" si="24243">(WGE59-WGE61)*$C$64*$C$66</f>
        <v>0</v>
      </c>
      <c r="WGG66" s="1678">
        <f t="shared" ref="WGG66" si="24244">(WGG59-WGG61)*$C$64*$C$66</f>
        <v>0</v>
      </c>
      <c r="WGI66" s="1678">
        <f t="shared" ref="WGI66" si="24245">(WGI59-WGI61)*$C$64*$C$66</f>
        <v>0</v>
      </c>
      <c r="WGK66" s="1678">
        <f t="shared" ref="WGK66" si="24246">(WGK59-WGK61)*$C$64*$C$66</f>
        <v>0</v>
      </c>
      <c r="WGM66" s="1678">
        <f t="shared" ref="WGM66" si="24247">(WGM59-WGM61)*$C$64*$C$66</f>
        <v>0</v>
      </c>
      <c r="WGO66" s="1678">
        <f t="shared" ref="WGO66" si="24248">(WGO59-WGO61)*$C$64*$C$66</f>
        <v>0</v>
      </c>
      <c r="WGQ66" s="1678">
        <f t="shared" ref="WGQ66" si="24249">(WGQ59-WGQ61)*$C$64*$C$66</f>
        <v>0</v>
      </c>
      <c r="WGS66" s="1678">
        <f t="shared" ref="WGS66" si="24250">(WGS59-WGS61)*$C$64*$C$66</f>
        <v>0</v>
      </c>
      <c r="WGU66" s="1678">
        <f t="shared" ref="WGU66" si="24251">(WGU59-WGU61)*$C$64*$C$66</f>
        <v>0</v>
      </c>
      <c r="WGW66" s="1678">
        <f t="shared" ref="WGW66" si="24252">(WGW59-WGW61)*$C$64*$C$66</f>
        <v>0</v>
      </c>
      <c r="WGY66" s="1678">
        <f t="shared" ref="WGY66" si="24253">(WGY59-WGY61)*$C$64*$C$66</f>
        <v>0</v>
      </c>
      <c r="WHA66" s="1678">
        <f t="shared" ref="WHA66" si="24254">(WHA59-WHA61)*$C$64*$C$66</f>
        <v>0</v>
      </c>
      <c r="WHC66" s="1678">
        <f t="shared" ref="WHC66" si="24255">(WHC59-WHC61)*$C$64*$C$66</f>
        <v>0</v>
      </c>
      <c r="WHE66" s="1678">
        <f t="shared" ref="WHE66" si="24256">(WHE59-WHE61)*$C$64*$C$66</f>
        <v>0</v>
      </c>
      <c r="WHG66" s="1678">
        <f t="shared" ref="WHG66" si="24257">(WHG59-WHG61)*$C$64*$C$66</f>
        <v>0</v>
      </c>
      <c r="WHI66" s="1678">
        <f t="shared" ref="WHI66" si="24258">(WHI59-WHI61)*$C$64*$C$66</f>
        <v>0</v>
      </c>
      <c r="WHK66" s="1678">
        <f t="shared" ref="WHK66" si="24259">(WHK59-WHK61)*$C$64*$C$66</f>
        <v>0</v>
      </c>
      <c r="WHM66" s="1678">
        <f t="shared" ref="WHM66" si="24260">(WHM59-WHM61)*$C$64*$C$66</f>
        <v>0</v>
      </c>
      <c r="WHO66" s="1678">
        <f t="shared" ref="WHO66" si="24261">(WHO59-WHO61)*$C$64*$C$66</f>
        <v>0</v>
      </c>
      <c r="WHQ66" s="1678">
        <f t="shared" ref="WHQ66" si="24262">(WHQ59-WHQ61)*$C$64*$C$66</f>
        <v>0</v>
      </c>
      <c r="WHS66" s="1678">
        <f t="shared" ref="WHS66" si="24263">(WHS59-WHS61)*$C$64*$C$66</f>
        <v>0</v>
      </c>
      <c r="WHU66" s="1678">
        <f t="shared" ref="WHU66" si="24264">(WHU59-WHU61)*$C$64*$C$66</f>
        <v>0</v>
      </c>
      <c r="WHW66" s="1678">
        <f t="shared" ref="WHW66" si="24265">(WHW59-WHW61)*$C$64*$C$66</f>
        <v>0</v>
      </c>
      <c r="WHY66" s="1678">
        <f t="shared" ref="WHY66" si="24266">(WHY59-WHY61)*$C$64*$C$66</f>
        <v>0</v>
      </c>
      <c r="WIA66" s="1678">
        <f t="shared" ref="WIA66" si="24267">(WIA59-WIA61)*$C$64*$C$66</f>
        <v>0</v>
      </c>
      <c r="WIC66" s="1678">
        <f t="shared" ref="WIC66" si="24268">(WIC59-WIC61)*$C$64*$C$66</f>
        <v>0</v>
      </c>
      <c r="WIE66" s="1678">
        <f t="shared" ref="WIE66" si="24269">(WIE59-WIE61)*$C$64*$C$66</f>
        <v>0</v>
      </c>
      <c r="WIG66" s="1678">
        <f t="shared" ref="WIG66" si="24270">(WIG59-WIG61)*$C$64*$C$66</f>
        <v>0</v>
      </c>
      <c r="WII66" s="1678">
        <f t="shared" ref="WII66" si="24271">(WII59-WII61)*$C$64*$C$66</f>
        <v>0</v>
      </c>
      <c r="WIK66" s="1678">
        <f t="shared" ref="WIK66" si="24272">(WIK59-WIK61)*$C$64*$C$66</f>
        <v>0</v>
      </c>
      <c r="WIM66" s="1678">
        <f t="shared" ref="WIM66" si="24273">(WIM59-WIM61)*$C$64*$C$66</f>
        <v>0</v>
      </c>
      <c r="WIO66" s="1678">
        <f t="shared" ref="WIO66" si="24274">(WIO59-WIO61)*$C$64*$C$66</f>
        <v>0</v>
      </c>
      <c r="WIQ66" s="1678">
        <f t="shared" ref="WIQ66" si="24275">(WIQ59-WIQ61)*$C$64*$C$66</f>
        <v>0</v>
      </c>
      <c r="WIS66" s="1678">
        <f t="shared" ref="WIS66" si="24276">(WIS59-WIS61)*$C$64*$C$66</f>
        <v>0</v>
      </c>
      <c r="WIU66" s="1678">
        <f t="shared" ref="WIU66" si="24277">(WIU59-WIU61)*$C$64*$C$66</f>
        <v>0</v>
      </c>
      <c r="WIW66" s="1678">
        <f t="shared" ref="WIW66" si="24278">(WIW59-WIW61)*$C$64*$C$66</f>
        <v>0</v>
      </c>
      <c r="WIY66" s="1678">
        <f t="shared" ref="WIY66" si="24279">(WIY59-WIY61)*$C$64*$C$66</f>
        <v>0</v>
      </c>
      <c r="WJA66" s="1678">
        <f t="shared" ref="WJA66" si="24280">(WJA59-WJA61)*$C$64*$C$66</f>
        <v>0</v>
      </c>
      <c r="WJC66" s="1678">
        <f t="shared" ref="WJC66" si="24281">(WJC59-WJC61)*$C$64*$C$66</f>
        <v>0</v>
      </c>
      <c r="WJE66" s="1678">
        <f t="shared" ref="WJE66" si="24282">(WJE59-WJE61)*$C$64*$C$66</f>
        <v>0</v>
      </c>
      <c r="WJG66" s="1678">
        <f t="shared" ref="WJG66" si="24283">(WJG59-WJG61)*$C$64*$C$66</f>
        <v>0</v>
      </c>
      <c r="WJI66" s="1678">
        <f t="shared" ref="WJI66" si="24284">(WJI59-WJI61)*$C$64*$C$66</f>
        <v>0</v>
      </c>
      <c r="WJK66" s="1678">
        <f t="shared" ref="WJK66" si="24285">(WJK59-WJK61)*$C$64*$C$66</f>
        <v>0</v>
      </c>
      <c r="WJM66" s="1678">
        <f t="shared" ref="WJM66" si="24286">(WJM59-WJM61)*$C$64*$C$66</f>
        <v>0</v>
      </c>
      <c r="WJO66" s="1678">
        <f t="shared" ref="WJO66" si="24287">(WJO59-WJO61)*$C$64*$C$66</f>
        <v>0</v>
      </c>
      <c r="WJQ66" s="1678">
        <f t="shared" ref="WJQ66" si="24288">(WJQ59-WJQ61)*$C$64*$C$66</f>
        <v>0</v>
      </c>
      <c r="WJS66" s="1678">
        <f t="shared" ref="WJS66" si="24289">(WJS59-WJS61)*$C$64*$C$66</f>
        <v>0</v>
      </c>
      <c r="WJU66" s="1678">
        <f t="shared" ref="WJU66" si="24290">(WJU59-WJU61)*$C$64*$C$66</f>
        <v>0</v>
      </c>
      <c r="WJW66" s="1678">
        <f t="shared" ref="WJW66" si="24291">(WJW59-WJW61)*$C$64*$C$66</f>
        <v>0</v>
      </c>
      <c r="WJY66" s="1678">
        <f t="shared" ref="WJY66" si="24292">(WJY59-WJY61)*$C$64*$C$66</f>
        <v>0</v>
      </c>
      <c r="WKA66" s="1678">
        <f t="shared" ref="WKA66" si="24293">(WKA59-WKA61)*$C$64*$C$66</f>
        <v>0</v>
      </c>
      <c r="WKC66" s="1678">
        <f t="shared" ref="WKC66" si="24294">(WKC59-WKC61)*$C$64*$C$66</f>
        <v>0</v>
      </c>
      <c r="WKE66" s="1678">
        <f t="shared" ref="WKE66" si="24295">(WKE59-WKE61)*$C$64*$C$66</f>
        <v>0</v>
      </c>
      <c r="WKG66" s="1678">
        <f t="shared" ref="WKG66" si="24296">(WKG59-WKG61)*$C$64*$C$66</f>
        <v>0</v>
      </c>
      <c r="WKI66" s="1678">
        <f t="shared" ref="WKI66" si="24297">(WKI59-WKI61)*$C$64*$C$66</f>
        <v>0</v>
      </c>
      <c r="WKK66" s="1678">
        <f t="shared" ref="WKK66" si="24298">(WKK59-WKK61)*$C$64*$C$66</f>
        <v>0</v>
      </c>
      <c r="WKM66" s="1678">
        <f t="shared" ref="WKM66" si="24299">(WKM59-WKM61)*$C$64*$C$66</f>
        <v>0</v>
      </c>
      <c r="WKO66" s="1678">
        <f t="shared" ref="WKO66" si="24300">(WKO59-WKO61)*$C$64*$C$66</f>
        <v>0</v>
      </c>
      <c r="WKQ66" s="1678">
        <f t="shared" ref="WKQ66" si="24301">(WKQ59-WKQ61)*$C$64*$C$66</f>
        <v>0</v>
      </c>
      <c r="WKS66" s="1678">
        <f t="shared" ref="WKS66" si="24302">(WKS59-WKS61)*$C$64*$C$66</f>
        <v>0</v>
      </c>
      <c r="WKU66" s="1678">
        <f t="shared" ref="WKU66" si="24303">(WKU59-WKU61)*$C$64*$C$66</f>
        <v>0</v>
      </c>
      <c r="WKW66" s="1678">
        <f t="shared" ref="WKW66" si="24304">(WKW59-WKW61)*$C$64*$C$66</f>
        <v>0</v>
      </c>
      <c r="WKY66" s="1678">
        <f t="shared" ref="WKY66" si="24305">(WKY59-WKY61)*$C$64*$C$66</f>
        <v>0</v>
      </c>
      <c r="WLA66" s="1678">
        <f t="shared" ref="WLA66" si="24306">(WLA59-WLA61)*$C$64*$C$66</f>
        <v>0</v>
      </c>
      <c r="WLC66" s="1678">
        <f t="shared" ref="WLC66" si="24307">(WLC59-WLC61)*$C$64*$C$66</f>
        <v>0</v>
      </c>
      <c r="WLE66" s="1678">
        <f t="shared" ref="WLE66" si="24308">(WLE59-WLE61)*$C$64*$C$66</f>
        <v>0</v>
      </c>
      <c r="WLG66" s="1678">
        <f t="shared" ref="WLG66" si="24309">(WLG59-WLG61)*$C$64*$C$66</f>
        <v>0</v>
      </c>
      <c r="WLI66" s="1678">
        <f t="shared" ref="WLI66" si="24310">(WLI59-WLI61)*$C$64*$C$66</f>
        <v>0</v>
      </c>
      <c r="WLK66" s="1678">
        <f t="shared" ref="WLK66" si="24311">(WLK59-WLK61)*$C$64*$C$66</f>
        <v>0</v>
      </c>
      <c r="WLM66" s="1678">
        <f t="shared" ref="WLM66" si="24312">(WLM59-WLM61)*$C$64*$C$66</f>
        <v>0</v>
      </c>
      <c r="WLO66" s="1678">
        <f t="shared" ref="WLO66" si="24313">(WLO59-WLO61)*$C$64*$C$66</f>
        <v>0</v>
      </c>
      <c r="WLQ66" s="1678">
        <f t="shared" ref="WLQ66" si="24314">(WLQ59-WLQ61)*$C$64*$C$66</f>
        <v>0</v>
      </c>
      <c r="WLS66" s="1678">
        <f t="shared" ref="WLS66" si="24315">(WLS59-WLS61)*$C$64*$C$66</f>
        <v>0</v>
      </c>
      <c r="WLU66" s="1678">
        <f t="shared" ref="WLU66" si="24316">(WLU59-WLU61)*$C$64*$C$66</f>
        <v>0</v>
      </c>
      <c r="WLW66" s="1678">
        <f t="shared" ref="WLW66" si="24317">(WLW59-WLW61)*$C$64*$C$66</f>
        <v>0</v>
      </c>
      <c r="WLY66" s="1678">
        <f t="shared" ref="WLY66" si="24318">(WLY59-WLY61)*$C$64*$C$66</f>
        <v>0</v>
      </c>
      <c r="WMA66" s="1678">
        <f t="shared" ref="WMA66" si="24319">(WMA59-WMA61)*$C$64*$C$66</f>
        <v>0</v>
      </c>
      <c r="WMC66" s="1678">
        <f t="shared" ref="WMC66" si="24320">(WMC59-WMC61)*$C$64*$C$66</f>
        <v>0</v>
      </c>
      <c r="WME66" s="1678">
        <f t="shared" ref="WME66" si="24321">(WME59-WME61)*$C$64*$C$66</f>
        <v>0</v>
      </c>
      <c r="WMG66" s="1678">
        <f t="shared" ref="WMG66" si="24322">(WMG59-WMG61)*$C$64*$C$66</f>
        <v>0</v>
      </c>
      <c r="WMI66" s="1678">
        <f t="shared" ref="WMI66" si="24323">(WMI59-WMI61)*$C$64*$C$66</f>
        <v>0</v>
      </c>
      <c r="WMK66" s="1678">
        <f t="shared" ref="WMK66" si="24324">(WMK59-WMK61)*$C$64*$C$66</f>
        <v>0</v>
      </c>
      <c r="WMM66" s="1678">
        <f t="shared" ref="WMM66" si="24325">(WMM59-WMM61)*$C$64*$C$66</f>
        <v>0</v>
      </c>
      <c r="WMO66" s="1678">
        <f t="shared" ref="WMO66" si="24326">(WMO59-WMO61)*$C$64*$C$66</f>
        <v>0</v>
      </c>
      <c r="WMQ66" s="1678">
        <f t="shared" ref="WMQ66" si="24327">(WMQ59-WMQ61)*$C$64*$C$66</f>
        <v>0</v>
      </c>
      <c r="WMS66" s="1678">
        <f t="shared" ref="WMS66" si="24328">(WMS59-WMS61)*$C$64*$C$66</f>
        <v>0</v>
      </c>
      <c r="WMU66" s="1678">
        <f t="shared" ref="WMU66" si="24329">(WMU59-WMU61)*$C$64*$C$66</f>
        <v>0</v>
      </c>
      <c r="WMW66" s="1678">
        <f t="shared" ref="WMW66" si="24330">(WMW59-WMW61)*$C$64*$C$66</f>
        <v>0</v>
      </c>
      <c r="WMY66" s="1678">
        <f t="shared" ref="WMY66" si="24331">(WMY59-WMY61)*$C$64*$C$66</f>
        <v>0</v>
      </c>
      <c r="WNA66" s="1678">
        <f t="shared" ref="WNA66" si="24332">(WNA59-WNA61)*$C$64*$C$66</f>
        <v>0</v>
      </c>
      <c r="WNC66" s="1678">
        <f t="shared" ref="WNC66" si="24333">(WNC59-WNC61)*$C$64*$C$66</f>
        <v>0</v>
      </c>
      <c r="WNE66" s="1678">
        <f t="shared" ref="WNE66" si="24334">(WNE59-WNE61)*$C$64*$C$66</f>
        <v>0</v>
      </c>
      <c r="WNG66" s="1678">
        <f t="shared" ref="WNG66" si="24335">(WNG59-WNG61)*$C$64*$C$66</f>
        <v>0</v>
      </c>
      <c r="WNI66" s="1678">
        <f t="shared" ref="WNI66" si="24336">(WNI59-WNI61)*$C$64*$C$66</f>
        <v>0</v>
      </c>
      <c r="WNK66" s="1678">
        <f t="shared" ref="WNK66" si="24337">(WNK59-WNK61)*$C$64*$C$66</f>
        <v>0</v>
      </c>
      <c r="WNM66" s="1678">
        <f t="shared" ref="WNM66" si="24338">(WNM59-WNM61)*$C$64*$C$66</f>
        <v>0</v>
      </c>
      <c r="WNO66" s="1678">
        <f t="shared" ref="WNO66" si="24339">(WNO59-WNO61)*$C$64*$C$66</f>
        <v>0</v>
      </c>
      <c r="WNQ66" s="1678">
        <f t="shared" ref="WNQ66" si="24340">(WNQ59-WNQ61)*$C$64*$C$66</f>
        <v>0</v>
      </c>
      <c r="WNS66" s="1678">
        <f t="shared" ref="WNS66" si="24341">(WNS59-WNS61)*$C$64*$C$66</f>
        <v>0</v>
      </c>
      <c r="WNU66" s="1678">
        <f t="shared" ref="WNU66" si="24342">(WNU59-WNU61)*$C$64*$C$66</f>
        <v>0</v>
      </c>
      <c r="WNW66" s="1678">
        <f t="shared" ref="WNW66" si="24343">(WNW59-WNW61)*$C$64*$C$66</f>
        <v>0</v>
      </c>
      <c r="WNY66" s="1678">
        <f t="shared" ref="WNY66" si="24344">(WNY59-WNY61)*$C$64*$C$66</f>
        <v>0</v>
      </c>
      <c r="WOA66" s="1678">
        <f t="shared" ref="WOA66" si="24345">(WOA59-WOA61)*$C$64*$C$66</f>
        <v>0</v>
      </c>
      <c r="WOC66" s="1678">
        <f t="shared" ref="WOC66" si="24346">(WOC59-WOC61)*$C$64*$C$66</f>
        <v>0</v>
      </c>
      <c r="WOE66" s="1678">
        <f t="shared" ref="WOE66" si="24347">(WOE59-WOE61)*$C$64*$C$66</f>
        <v>0</v>
      </c>
      <c r="WOG66" s="1678">
        <f t="shared" ref="WOG66" si="24348">(WOG59-WOG61)*$C$64*$C$66</f>
        <v>0</v>
      </c>
      <c r="WOI66" s="1678">
        <f t="shared" ref="WOI66" si="24349">(WOI59-WOI61)*$C$64*$C$66</f>
        <v>0</v>
      </c>
      <c r="WOK66" s="1678">
        <f t="shared" ref="WOK66" si="24350">(WOK59-WOK61)*$C$64*$C$66</f>
        <v>0</v>
      </c>
      <c r="WOM66" s="1678">
        <f t="shared" ref="WOM66" si="24351">(WOM59-WOM61)*$C$64*$C$66</f>
        <v>0</v>
      </c>
      <c r="WOO66" s="1678">
        <f t="shared" ref="WOO66" si="24352">(WOO59-WOO61)*$C$64*$C$66</f>
        <v>0</v>
      </c>
      <c r="WOQ66" s="1678">
        <f t="shared" ref="WOQ66" si="24353">(WOQ59-WOQ61)*$C$64*$C$66</f>
        <v>0</v>
      </c>
      <c r="WOS66" s="1678">
        <f t="shared" ref="WOS66" si="24354">(WOS59-WOS61)*$C$64*$C$66</f>
        <v>0</v>
      </c>
      <c r="WOU66" s="1678">
        <f t="shared" ref="WOU66" si="24355">(WOU59-WOU61)*$C$64*$C$66</f>
        <v>0</v>
      </c>
      <c r="WOW66" s="1678">
        <f t="shared" ref="WOW66" si="24356">(WOW59-WOW61)*$C$64*$C$66</f>
        <v>0</v>
      </c>
      <c r="WOY66" s="1678">
        <f t="shared" ref="WOY66" si="24357">(WOY59-WOY61)*$C$64*$C$66</f>
        <v>0</v>
      </c>
      <c r="WPA66" s="1678">
        <f t="shared" ref="WPA66" si="24358">(WPA59-WPA61)*$C$64*$C$66</f>
        <v>0</v>
      </c>
      <c r="WPC66" s="1678">
        <f t="shared" ref="WPC66" si="24359">(WPC59-WPC61)*$C$64*$C$66</f>
        <v>0</v>
      </c>
      <c r="WPE66" s="1678">
        <f t="shared" ref="WPE66" si="24360">(WPE59-WPE61)*$C$64*$C$66</f>
        <v>0</v>
      </c>
      <c r="WPG66" s="1678">
        <f t="shared" ref="WPG66" si="24361">(WPG59-WPG61)*$C$64*$C$66</f>
        <v>0</v>
      </c>
      <c r="WPI66" s="1678">
        <f t="shared" ref="WPI66" si="24362">(WPI59-WPI61)*$C$64*$C$66</f>
        <v>0</v>
      </c>
      <c r="WPK66" s="1678">
        <f t="shared" ref="WPK66" si="24363">(WPK59-WPK61)*$C$64*$C$66</f>
        <v>0</v>
      </c>
      <c r="WPM66" s="1678">
        <f t="shared" ref="WPM66" si="24364">(WPM59-WPM61)*$C$64*$C$66</f>
        <v>0</v>
      </c>
      <c r="WPO66" s="1678">
        <f t="shared" ref="WPO66" si="24365">(WPO59-WPO61)*$C$64*$C$66</f>
        <v>0</v>
      </c>
      <c r="WPQ66" s="1678">
        <f t="shared" ref="WPQ66" si="24366">(WPQ59-WPQ61)*$C$64*$C$66</f>
        <v>0</v>
      </c>
      <c r="WPS66" s="1678">
        <f t="shared" ref="WPS66" si="24367">(WPS59-WPS61)*$C$64*$C$66</f>
        <v>0</v>
      </c>
      <c r="WPU66" s="1678">
        <f t="shared" ref="WPU66" si="24368">(WPU59-WPU61)*$C$64*$C$66</f>
        <v>0</v>
      </c>
      <c r="WPW66" s="1678">
        <f t="shared" ref="WPW66" si="24369">(WPW59-WPW61)*$C$64*$C$66</f>
        <v>0</v>
      </c>
      <c r="WPY66" s="1678">
        <f t="shared" ref="WPY66" si="24370">(WPY59-WPY61)*$C$64*$C$66</f>
        <v>0</v>
      </c>
      <c r="WQA66" s="1678">
        <f t="shared" ref="WQA66" si="24371">(WQA59-WQA61)*$C$64*$C$66</f>
        <v>0</v>
      </c>
      <c r="WQC66" s="1678">
        <f t="shared" ref="WQC66" si="24372">(WQC59-WQC61)*$C$64*$C$66</f>
        <v>0</v>
      </c>
      <c r="WQE66" s="1678">
        <f t="shared" ref="WQE66" si="24373">(WQE59-WQE61)*$C$64*$C$66</f>
        <v>0</v>
      </c>
      <c r="WQG66" s="1678">
        <f t="shared" ref="WQG66" si="24374">(WQG59-WQG61)*$C$64*$C$66</f>
        <v>0</v>
      </c>
      <c r="WQI66" s="1678">
        <f t="shared" ref="WQI66" si="24375">(WQI59-WQI61)*$C$64*$C$66</f>
        <v>0</v>
      </c>
      <c r="WQK66" s="1678">
        <f t="shared" ref="WQK66" si="24376">(WQK59-WQK61)*$C$64*$C$66</f>
        <v>0</v>
      </c>
      <c r="WQM66" s="1678">
        <f t="shared" ref="WQM66" si="24377">(WQM59-WQM61)*$C$64*$C$66</f>
        <v>0</v>
      </c>
      <c r="WQO66" s="1678">
        <f t="shared" ref="WQO66" si="24378">(WQO59-WQO61)*$C$64*$C$66</f>
        <v>0</v>
      </c>
      <c r="WQQ66" s="1678">
        <f t="shared" ref="WQQ66" si="24379">(WQQ59-WQQ61)*$C$64*$C$66</f>
        <v>0</v>
      </c>
      <c r="WQS66" s="1678">
        <f t="shared" ref="WQS66" si="24380">(WQS59-WQS61)*$C$64*$C$66</f>
        <v>0</v>
      </c>
      <c r="WQU66" s="1678">
        <f t="shared" ref="WQU66" si="24381">(WQU59-WQU61)*$C$64*$C$66</f>
        <v>0</v>
      </c>
      <c r="WQW66" s="1678">
        <f t="shared" ref="WQW66" si="24382">(WQW59-WQW61)*$C$64*$C$66</f>
        <v>0</v>
      </c>
      <c r="WQY66" s="1678">
        <f t="shared" ref="WQY66" si="24383">(WQY59-WQY61)*$C$64*$C$66</f>
        <v>0</v>
      </c>
      <c r="WRA66" s="1678">
        <f t="shared" ref="WRA66" si="24384">(WRA59-WRA61)*$C$64*$C$66</f>
        <v>0</v>
      </c>
      <c r="WRC66" s="1678">
        <f t="shared" ref="WRC66" si="24385">(WRC59-WRC61)*$C$64*$C$66</f>
        <v>0</v>
      </c>
      <c r="WRE66" s="1678">
        <f t="shared" ref="WRE66" si="24386">(WRE59-WRE61)*$C$64*$C$66</f>
        <v>0</v>
      </c>
      <c r="WRG66" s="1678">
        <f t="shared" ref="WRG66" si="24387">(WRG59-WRG61)*$C$64*$C$66</f>
        <v>0</v>
      </c>
      <c r="WRI66" s="1678">
        <f t="shared" ref="WRI66" si="24388">(WRI59-WRI61)*$C$64*$C$66</f>
        <v>0</v>
      </c>
      <c r="WRK66" s="1678">
        <f t="shared" ref="WRK66" si="24389">(WRK59-WRK61)*$C$64*$C$66</f>
        <v>0</v>
      </c>
      <c r="WRM66" s="1678">
        <f t="shared" ref="WRM66" si="24390">(WRM59-WRM61)*$C$64*$C$66</f>
        <v>0</v>
      </c>
      <c r="WRO66" s="1678">
        <f t="shared" ref="WRO66" si="24391">(WRO59-WRO61)*$C$64*$C$66</f>
        <v>0</v>
      </c>
      <c r="WRQ66" s="1678">
        <f t="shared" ref="WRQ66" si="24392">(WRQ59-WRQ61)*$C$64*$C$66</f>
        <v>0</v>
      </c>
      <c r="WRS66" s="1678">
        <f t="shared" ref="WRS66" si="24393">(WRS59-WRS61)*$C$64*$C$66</f>
        <v>0</v>
      </c>
      <c r="WRU66" s="1678">
        <f t="shared" ref="WRU66" si="24394">(WRU59-WRU61)*$C$64*$C$66</f>
        <v>0</v>
      </c>
      <c r="WRW66" s="1678">
        <f t="shared" ref="WRW66" si="24395">(WRW59-WRW61)*$C$64*$C$66</f>
        <v>0</v>
      </c>
      <c r="WRY66" s="1678">
        <f t="shared" ref="WRY66" si="24396">(WRY59-WRY61)*$C$64*$C$66</f>
        <v>0</v>
      </c>
      <c r="WSA66" s="1678">
        <f t="shared" ref="WSA66" si="24397">(WSA59-WSA61)*$C$64*$C$66</f>
        <v>0</v>
      </c>
      <c r="WSC66" s="1678">
        <f t="shared" ref="WSC66" si="24398">(WSC59-WSC61)*$C$64*$C$66</f>
        <v>0</v>
      </c>
      <c r="WSE66" s="1678">
        <f t="shared" ref="WSE66" si="24399">(WSE59-WSE61)*$C$64*$C$66</f>
        <v>0</v>
      </c>
      <c r="WSG66" s="1678">
        <f t="shared" ref="WSG66" si="24400">(WSG59-WSG61)*$C$64*$C$66</f>
        <v>0</v>
      </c>
      <c r="WSI66" s="1678">
        <f t="shared" ref="WSI66" si="24401">(WSI59-WSI61)*$C$64*$C$66</f>
        <v>0</v>
      </c>
      <c r="WSK66" s="1678">
        <f t="shared" ref="WSK66" si="24402">(WSK59-WSK61)*$C$64*$C$66</f>
        <v>0</v>
      </c>
      <c r="WSM66" s="1678">
        <f t="shared" ref="WSM66" si="24403">(WSM59-WSM61)*$C$64*$C$66</f>
        <v>0</v>
      </c>
      <c r="WSO66" s="1678">
        <f t="shared" ref="WSO66" si="24404">(WSO59-WSO61)*$C$64*$C$66</f>
        <v>0</v>
      </c>
      <c r="WSQ66" s="1678">
        <f t="shared" ref="WSQ66" si="24405">(WSQ59-WSQ61)*$C$64*$C$66</f>
        <v>0</v>
      </c>
      <c r="WSS66" s="1678">
        <f t="shared" ref="WSS66" si="24406">(WSS59-WSS61)*$C$64*$C$66</f>
        <v>0</v>
      </c>
      <c r="WSU66" s="1678">
        <f t="shared" ref="WSU66" si="24407">(WSU59-WSU61)*$C$64*$C$66</f>
        <v>0</v>
      </c>
      <c r="WSW66" s="1678">
        <f t="shared" ref="WSW66" si="24408">(WSW59-WSW61)*$C$64*$C$66</f>
        <v>0</v>
      </c>
      <c r="WSY66" s="1678">
        <f t="shared" ref="WSY66" si="24409">(WSY59-WSY61)*$C$64*$C$66</f>
        <v>0</v>
      </c>
      <c r="WTA66" s="1678">
        <f t="shared" ref="WTA66" si="24410">(WTA59-WTA61)*$C$64*$C$66</f>
        <v>0</v>
      </c>
      <c r="WTC66" s="1678">
        <f t="shared" ref="WTC66" si="24411">(WTC59-WTC61)*$C$64*$C$66</f>
        <v>0</v>
      </c>
      <c r="WTE66" s="1678">
        <f t="shared" ref="WTE66" si="24412">(WTE59-WTE61)*$C$64*$C$66</f>
        <v>0</v>
      </c>
      <c r="WTG66" s="1678">
        <f t="shared" ref="WTG66" si="24413">(WTG59-WTG61)*$C$64*$C$66</f>
        <v>0</v>
      </c>
      <c r="WTI66" s="1678">
        <f t="shared" ref="WTI66" si="24414">(WTI59-WTI61)*$C$64*$C$66</f>
        <v>0</v>
      </c>
      <c r="WTK66" s="1678">
        <f t="shared" ref="WTK66" si="24415">(WTK59-WTK61)*$C$64*$C$66</f>
        <v>0</v>
      </c>
      <c r="WTM66" s="1678">
        <f t="shared" ref="WTM66" si="24416">(WTM59-WTM61)*$C$64*$C$66</f>
        <v>0</v>
      </c>
      <c r="WTO66" s="1678">
        <f t="shared" ref="WTO66" si="24417">(WTO59-WTO61)*$C$64*$C$66</f>
        <v>0</v>
      </c>
      <c r="WTQ66" s="1678">
        <f t="shared" ref="WTQ66" si="24418">(WTQ59-WTQ61)*$C$64*$C$66</f>
        <v>0</v>
      </c>
      <c r="WTS66" s="1678">
        <f t="shared" ref="WTS66" si="24419">(WTS59-WTS61)*$C$64*$C$66</f>
        <v>0</v>
      </c>
      <c r="WTU66" s="1678">
        <f t="shared" ref="WTU66" si="24420">(WTU59-WTU61)*$C$64*$C$66</f>
        <v>0</v>
      </c>
      <c r="WTW66" s="1678">
        <f t="shared" ref="WTW66" si="24421">(WTW59-WTW61)*$C$64*$C$66</f>
        <v>0</v>
      </c>
      <c r="WTY66" s="1678">
        <f t="shared" ref="WTY66" si="24422">(WTY59-WTY61)*$C$64*$C$66</f>
        <v>0</v>
      </c>
      <c r="WUA66" s="1678">
        <f t="shared" ref="WUA66" si="24423">(WUA59-WUA61)*$C$64*$C$66</f>
        <v>0</v>
      </c>
      <c r="WUC66" s="1678">
        <f t="shared" ref="WUC66" si="24424">(WUC59-WUC61)*$C$64*$C$66</f>
        <v>0</v>
      </c>
      <c r="WUE66" s="1678">
        <f t="shared" ref="WUE66" si="24425">(WUE59-WUE61)*$C$64*$C$66</f>
        <v>0</v>
      </c>
      <c r="WUG66" s="1678">
        <f t="shared" ref="WUG66" si="24426">(WUG59-WUG61)*$C$64*$C$66</f>
        <v>0</v>
      </c>
      <c r="WUI66" s="1678">
        <f t="shared" ref="WUI66" si="24427">(WUI59-WUI61)*$C$64*$C$66</f>
        <v>0</v>
      </c>
      <c r="WUK66" s="1678">
        <f t="shared" ref="WUK66" si="24428">(WUK59-WUK61)*$C$64*$C$66</f>
        <v>0</v>
      </c>
      <c r="WUM66" s="1678">
        <f t="shared" ref="WUM66" si="24429">(WUM59-WUM61)*$C$64*$C$66</f>
        <v>0</v>
      </c>
      <c r="WUO66" s="1678">
        <f t="shared" ref="WUO66" si="24430">(WUO59-WUO61)*$C$64*$C$66</f>
        <v>0</v>
      </c>
      <c r="WUQ66" s="1678">
        <f t="shared" ref="WUQ66" si="24431">(WUQ59-WUQ61)*$C$64*$C$66</f>
        <v>0</v>
      </c>
      <c r="WUS66" s="1678">
        <f t="shared" ref="WUS66" si="24432">(WUS59-WUS61)*$C$64*$C$66</f>
        <v>0</v>
      </c>
      <c r="WUU66" s="1678">
        <f t="shared" ref="WUU66" si="24433">(WUU59-WUU61)*$C$64*$C$66</f>
        <v>0</v>
      </c>
      <c r="WUW66" s="1678">
        <f t="shared" ref="WUW66" si="24434">(WUW59-WUW61)*$C$64*$C$66</f>
        <v>0</v>
      </c>
      <c r="WUY66" s="1678">
        <f t="shared" ref="WUY66" si="24435">(WUY59-WUY61)*$C$64*$C$66</f>
        <v>0</v>
      </c>
      <c r="WVA66" s="1678">
        <f t="shared" ref="WVA66" si="24436">(WVA59-WVA61)*$C$64*$C$66</f>
        <v>0</v>
      </c>
      <c r="WVC66" s="1678">
        <f t="shared" ref="WVC66" si="24437">(WVC59-WVC61)*$C$64*$C$66</f>
        <v>0</v>
      </c>
      <c r="WVE66" s="1678">
        <f t="shared" ref="WVE66" si="24438">(WVE59-WVE61)*$C$64*$C$66</f>
        <v>0</v>
      </c>
      <c r="WVG66" s="1678">
        <f t="shared" ref="WVG66" si="24439">(WVG59-WVG61)*$C$64*$C$66</f>
        <v>0</v>
      </c>
      <c r="WVI66" s="1678">
        <f t="shared" ref="WVI66" si="24440">(WVI59-WVI61)*$C$64*$C$66</f>
        <v>0</v>
      </c>
      <c r="WVK66" s="1678">
        <f t="shared" ref="WVK66" si="24441">(WVK59-WVK61)*$C$64*$C$66</f>
        <v>0</v>
      </c>
      <c r="WVM66" s="1678">
        <f t="shared" ref="WVM66" si="24442">(WVM59-WVM61)*$C$64*$C$66</f>
        <v>0</v>
      </c>
      <c r="WVO66" s="1678">
        <f t="shared" ref="WVO66" si="24443">(WVO59-WVO61)*$C$64*$C$66</f>
        <v>0</v>
      </c>
      <c r="WVQ66" s="1678">
        <f t="shared" ref="WVQ66" si="24444">(WVQ59-WVQ61)*$C$64*$C$66</f>
        <v>0</v>
      </c>
      <c r="WVS66" s="1678">
        <f t="shared" ref="WVS66" si="24445">(WVS59-WVS61)*$C$64*$C$66</f>
        <v>0</v>
      </c>
      <c r="WVU66" s="1678">
        <f t="shared" ref="WVU66" si="24446">(WVU59-WVU61)*$C$64*$C$66</f>
        <v>0</v>
      </c>
      <c r="WVW66" s="1678">
        <f t="shared" ref="WVW66" si="24447">(WVW59-WVW61)*$C$64*$C$66</f>
        <v>0</v>
      </c>
      <c r="WVY66" s="1678">
        <f t="shared" ref="WVY66" si="24448">(WVY59-WVY61)*$C$64*$C$66</f>
        <v>0</v>
      </c>
      <c r="WWA66" s="1678">
        <f t="shared" ref="WWA66" si="24449">(WWA59-WWA61)*$C$64*$C$66</f>
        <v>0</v>
      </c>
      <c r="WWC66" s="1678">
        <f t="shared" ref="WWC66" si="24450">(WWC59-WWC61)*$C$64*$C$66</f>
        <v>0</v>
      </c>
      <c r="WWE66" s="1678">
        <f t="shared" ref="WWE66" si="24451">(WWE59-WWE61)*$C$64*$C$66</f>
        <v>0</v>
      </c>
      <c r="WWG66" s="1678">
        <f t="shared" ref="WWG66" si="24452">(WWG59-WWG61)*$C$64*$C$66</f>
        <v>0</v>
      </c>
      <c r="WWI66" s="1678">
        <f t="shared" ref="WWI66" si="24453">(WWI59-WWI61)*$C$64*$C$66</f>
        <v>0</v>
      </c>
      <c r="WWK66" s="1678">
        <f t="shared" ref="WWK66" si="24454">(WWK59-WWK61)*$C$64*$C$66</f>
        <v>0</v>
      </c>
      <c r="WWM66" s="1678">
        <f t="shared" ref="WWM66" si="24455">(WWM59-WWM61)*$C$64*$C$66</f>
        <v>0</v>
      </c>
      <c r="WWO66" s="1678">
        <f t="shared" ref="WWO66" si="24456">(WWO59-WWO61)*$C$64*$C$66</f>
        <v>0</v>
      </c>
      <c r="WWQ66" s="1678">
        <f t="shared" ref="WWQ66" si="24457">(WWQ59-WWQ61)*$C$64*$C$66</f>
        <v>0</v>
      </c>
      <c r="WWS66" s="1678">
        <f t="shared" ref="WWS66" si="24458">(WWS59-WWS61)*$C$64*$C$66</f>
        <v>0</v>
      </c>
      <c r="WWU66" s="1678">
        <f t="shared" ref="WWU66" si="24459">(WWU59-WWU61)*$C$64*$C$66</f>
        <v>0</v>
      </c>
      <c r="WWW66" s="1678">
        <f t="shared" ref="WWW66" si="24460">(WWW59-WWW61)*$C$64*$C$66</f>
        <v>0</v>
      </c>
      <c r="WWY66" s="1678">
        <f t="shared" ref="WWY66" si="24461">(WWY59-WWY61)*$C$64*$C$66</f>
        <v>0</v>
      </c>
      <c r="WXA66" s="1678">
        <f t="shared" ref="WXA66" si="24462">(WXA59-WXA61)*$C$64*$C$66</f>
        <v>0</v>
      </c>
      <c r="WXC66" s="1678">
        <f t="shared" ref="WXC66" si="24463">(WXC59-WXC61)*$C$64*$C$66</f>
        <v>0</v>
      </c>
      <c r="WXE66" s="1678">
        <f t="shared" ref="WXE66" si="24464">(WXE59-WXE61)*$C$64*$C$66</f>
        <v>0</v>
      </c>
      <c r="WXG66" s="1678">
        <f t="shared" ref="WXG66" si="24465">(WXG59-WXG61)*$C$64*$C$66</f>
        <v>0</v>
      </c>
      <c r="WXI66" s="1678">
        <f t="shared" ref="WXI66" si="24466">(WXI59-WXI61)*$C$64*$C$66</f>
        <v>0</v>
      </c>
      <c r="WXK66" s="1678">
        <f t="shared" ref="WXK66" si="24467">(WXK59-WXK61)*$C$64*$C$66</f>
        <v>0</v>
      </c>
      <c r="WXM66" s="1678">
        <f t="shared" ref="WXM66" si="24468">(WXM59-WXM61)*$C$64*$C$66</f>
        <v>0</v>
      </c>
      <c r="WXO66" s="1678">
        <f t="shared" ref="WXO66" si="24469">(WXO59-WXO61)*$C$64*$C$66</f>
        <v>0</v>
      </c>
      <c r="WXQ66" s="1678">
        <f t="shared" ref="WXQ66" si="24470">(WXQ59-WXQ61)*$C$64*$C$66</f>
        <v>0</v>
      </c>
      <c r="WXS66" s="1678">
        <f t="shared" ref="WXS66" si="24471">(WXS59-WXS61)*$C$64*$C$66</f>
        <v>0</v>
      </c>
      <c r="WXU66" s="1678">
        <f t="shared" ref="WXU66" si="24472">(WXU59-WXU61)*$C$64*$C$66</f>
        <v>0</v>
      </c>
      <c r="WXW66" s="1678">
        <f t="shared" ref="WXW66" si="24473">(WXW59-WXW61)*$C$64*$C$66</f>
        <v>0</v>
      </c>
      <c r="WXY66" s="1678">
        <f t="shared" ref="WXY66" si="24474">(WXY59-WXY61)*$C$64*$C$66</f>
        <v>0</v>
      </c>
      <c r="WYA66" s="1678">
        <f t="shared" ref="WYA66" si="24475">(WYA59-WYA61)*$C$64*$C$66</f>
        <v>0</v>
      </c>
      <c r="WYC66" s="1678">
        <f t="shared" ref="WYC66" si="24476">(WYC59-WYC61)*$C$64*$C$66</f>
        <v>0</v>
      </c>
      <c r="WYE66" s="1678">
        <f t="shared" ref="WYE66" si="24477">(WYE59-WYE61)*$C$64*$C$66</f>
        <v>0</v>
      </c>
      <c r="WYG66" s="1678">
        <f t="shared" ref="WYG66" si="24478">(WYG59-WYG61)*$C$64*$C$66</f>
        <v>0</v>
      </c>
      <c r="WYI66" s="1678">
        <f t="shared" ref="WYI66" si="24479">(WYI59-WYI61)*$C$64*$C$66</f>
        <v>0</v>
      </c>
      <c r="WYK66" s="1678">
        <f t="shared" ref="WYK66" si="24480">(WYK59-WYK61)*$C$64*$C$66</f>
        <v>0</v>
      </c>
      <c r="WYM66" s="1678">
        <f t="shared" ref="WYM66" si="24481">(WYM59-WYM61)*$C$64*$C$66</f>
        <v>0</v>
      </c>
      <c r="WYO66" s="1678">
        <f t="shared" ref="WYO66" si="24482">(WYO59-WYO61)*$C$64*$C$66</f>
        <v>0</v>
      </c>
      <c r="WYQ66" s="1678">
        <f t="shared" ref="WYQ66" si="24483">(WYQ59-WYQ61)*$C$64*$C$66</f>
        <v>0</v>
      </c>
      <c r="WYS66" s="1678">
        <f t="shared" ref="WYS66" si="24484">(WYS59-WYS61)*$C$64*$C$66</f>
        <v>0</v>
      </c>
      <c r="WYU66" s="1678">
        <f t="shared" ref="WYU66" si="24485">(WYU59-WYU61)*$C$64*$C$66</f>
        <v>0</v>
      </c>
      <c r="WYW66" s="1678">
        <f t="shared" ref="WYW66" si="24486">(WYW59-WYW61)*$C$64*$C$66</f>
        <v>0</v>
      </c>
      <c r="WYY66" s="1678">
        <f t="shared" ref="WYY66" si="24487">(WYY59-WYY61)*$C$64*$C$66</f>
        <v>0</v>
      </c>
      <c r="WZA66" s="1678">
        <f t="shared" ref="WZA66" si="24488">(WZA59-WZA61)*$C$64*$C$66</f>
        <v>0</v>
      </c>
      <c r="WZC66" s="1678">
        <f t="shared" ref="WZC66" si="24489">(WZC59-WZC61)*$C$64*$C$66</f>
        <v>0</v>
      </c>
      <c r="WZE66" s="1678">
        <f t="shared" ref="WZE66" si="24490">(WZE59-WZE61)*$C$64*$C$66</f>
        <v>0</v>
      </c>
      <c r="WZG66" s="1678">
        <f t="shared" ref="WZG66" si="24491">(WZG59-WZG61)*$C$64*$C$66</f>
        <v>0</v>
      </c>
      <c r="WZI66" s="1678">
        <f t="shared" ref="WZI66" si="24492">(WZI59-WZI61)*$C$64*$C$66</f>
        <v>0</v>
      </c>
      <c r="WZK66" s="1678">
        <f t="shared" ref="WZK66" si="24493">(WZK59-WZK61)*$C$64*$C$66</f>
        <v>0</v>
      </c>
      <c r="WZM66" s="1678">
        <f t="shared" ref="WZM66" si="24494">(WZM59-WZM61)*$C$64*$C$66</f>
        <v>0</v>
      </c>
      <c r="WZO66" s="1678">
        <f t="shared" ref="WZO66" si="24495">(WZO59-WZO61)*$C$64*$C$66</f>
        <v>0</v>
      </c>
      <c r="WZQ66" s="1678">
        <f t="shared" ref="WZQ66" si="24496">(WZQ59-WZQ61)*$C$64*$C$66</f>
        <v>0</v>
      </c>
      <c r="WZS66" s="1678">
        <f t="shared" ref="WZS66" si="24497">(WZS59-WZS61)*$C$64*$C$66</f>
        <v>0</v>
      </c>
      <c r="WZU66" s="1678">
        <f t="shared" ref="WZU66" si="24498">(WZU59-WZU61)*$C$64*$C$66</f>
        <v>0</v>
      </c>
      <c r="WZW66" s="1678">
        <f t="shared" ref="WZW66" si="24499">(WZW59-WZW61)*$C$64*$C$66</f>
        <v>0</v>
      </c>
      <c r="WZY66" s="1678">
        <f t="shared" ref="WZY66" si="24500">(WZY59-WZY61)*$C$64*$C$66</f>
        <v>0</v>
      </c>
      <c r="XAA66" s="1678">
        <f t="shared" ref="XAA66" si="24501">(XAA59-XAA61)*$C$64*$C$66</f>
        <v>0</v>
      </c>
      <c r="XAC66" s="1678">
        <f t="shared" ref="XAC66" si="24502">(XAC59-XAC61)*$C$64*$C$66</f>
        <v>0</v>
      </c>
      <c r="XAE66" s="1678">
        <f t="shared" ref="XAE66" si="24503">(XAE59-XAE61)*$C$64*$C$66</f>
        <v>0</v>
      </c>
      <c r="XAG66" s="1678">
        <f t="shared" ref="XAG66" si="24504">(XAG59-XAG61)*$C$64*$C$66</f>
        <v>0</v>
      </c>
      <c r="XAI66" s="1678">
        <f t="shared" ref="XAI66" si="24505">(XAI59-XAI61)*$C$64*$C$66</f>
        <v>0</v>
      </c>
      <c r="XAK66" s="1678">
        <f t="shared" ref="XAK66" si="24506">(XAK59-XAK61)*$C$64*$C$66</f>
        <v>0</v>
      </c>
      <c r="XAM66" s="1678">
        <f t="shared" ref="XAM66" si="24507">(XAM59-XAM61)*$C$64*$C$66</f>
        <v>0</v>
      </c>
      <c r="XAO66" s="1678">
        <f t="shared" ref="XAO66" si="24508">(XAO59-XAO61)*$C$64*$C$66</f>
        <v>0</v>
      </c>
      <c r="XAQ66" s="1678">
        <f t="shared" ref="XAQ66" si="24509">(XAQ59-XAQ61)*$C$64*$C$66</f>
        <v>0</v>
      </c>
      <c r="XAS66" s="1678">
        <f t="shared" ref="XAS66" si="24510">(XAS59-XAS61)*$C$64*$C$66</f>
        <v>0</v>
      </c>
      <c r="XAU66" s="1678">
        <f t="shared" ref="XAU66" si="24511">(XAU59-XAU61)*$C$64*$C$66</f>
        <v>0</v>
      </c>
      <c r="XAW66" s="1678">
        <f t="shared" ref="XAW66" si="24512">(XAW59-XAW61)*$C$64*$C$66</f>
        <v>0</v>
      </c>
      <c r="XAY66" s="1678">
        <f t="shared" ref="XAY66" si="24513">(XAY59-XAY61)*$C$64*$C$66</f>
        <v>0</v>
      </c>
      <c r="XBA66" s="1678">
        <f t="shared" ref="XBA66" si="24514">(XBA59-XBA61)*$C$64*$C$66</f>
        <v>0</v>
      </c>
      <c r="XBC66" s="1678">
        <f t="shared" ref="XBC66" si="24515">(XBC59-XBC61)*$C$64*$C$66</f>
        <v>0</v>
      </c>
      <c r="XBE66" s="1678">
        <f t="shared" ref="XBE66" si="24516">(XBE59-XBE61)*$C$64*$C$66</f>
        <v>0</v>
      </c>
      <c r="XBG66" s="1678">
        <f t="shared" ref="XBG66" si="24517">(XBG59-XBG61)*$C$64*$C$66</f>
        <v>0</v>
      </c>
      <c r="XBI66" s="1678">
        <f t="shared" ref="XBI66" si="24518">(XBI59-XBI61)*$C$64*$C$66</f>
        <v>0</v>
      </c>
      <c r="XBK66" s="1678">
        <f t="shared" ref="XBK66" si="24519">(XBK59-XBK61)*$C$64*$C$66</f>
        <v>0</v>
      </c>
      <c r="XBM66" s="1678">
        <f t="shared" ref="XBM66" si="24520">(XBM59-XBM61)*$C$64*$C$66</f>
        <v>0</v>
      </c>
      <c r="XBO66" s="1678">
        <f t="shared" ref="XBO66" si="24521">(XBO59-XBO61)*$C$64*$C$66</f>
        <v>0</v>
      </c>
      <c r="XBQ66" s="1678">
        <f t="shared" ref="XBQ66" si="24522">(XBQ59-XBQ61)*$C$64*$C$66</f>
        <v>0</v>
      </c>
      <c r="XBS66" s="1678">
        <f t="shared" ref="XBS66" si="24523">(XBS59-XBS61)*$C$64*$C$66</f>
        <v>0</v>
      </c>
      <c r="XBU66" s="1678">
        <f t="shared" ref="XBU66" si="24524">(XBU59-XBU61)*$C$64*$C$66</f>
        <v>0</v>
      </c>
      <c r="XBW66" s="1678">
        <f t="shared" ref="XBW66" si="24525">(XBW59-XBW61)*$C$64*$C$66</f>
        <v>0</v>
      </c>
      <c r="XBY66" s="1678">
        <f t="shared" ref="XBY66" si="24526">(XBY59-XBY61)*$C$64*$C$66</f>
        <v>0</v>
      </c>
      <c r="XCA66" s="1678">
        <f t="shared" ref="XCA66" si="24527">(XCA59-XCA61)*$C$64*$C$66</f>
        <v>0</v>
      </c>
      <c r="XCC66" s="1678">
        <f t="shared" ref="XCC66" si="24528">(XCC59-XCC61)*$C$64*$C$66</f>
        <v>0</v>
      </c>
      <c r="XCE66" s="1678">
        <f t="shared" ref="XCE66" si="24529">(XCE59-XCE61)*$C$64*$C$66</f>
        <v>0</v>
      </c>
      <c r="XCG66" s="1678">
        <f t="shared" ref="XCG66" si="24530">(XCG59-XCG61)*$C$64*$C$66</f>
        <v>0</v>
      </c>
      <c r="XCI66" s="1678">
        <f t="shared" ref="XCI66" si="24531">(XCI59-XCI61)*$C$64*$C$66</f>
        <v>0</v>
      </c>
      <c r="XCK66" s="1678">
        <f t="shared" ref="XCK66" si="24532">(XCK59-XCK61)*$C$64*$C$66</f>
        <v>0</v>
      </c>
      <c r="XCM66" s="1678">
        <f t="shared" ref="XCM66" si="24533">(XCM59-XCM61)*$C$64*$C$66</f>
        <v>0</v>
      </c>
      <c r="XCO66" s="1678">
        <f t="shared" ref="XCO66" si="24534">(XCO59-XCO61)*$C$64*$C$66</f>
        <v>0</v>
      </c>
      <c r="XCQ66" s="1678">
        <f t="shared" ref="XCQ66" si="24535">(XCQ59-XCQ61)*$C$64*$C$66</f>
        <v>0</v>
      </c>
      <c r="XCS66" s="1678">
        <f t="shared" ref="XCS66" si="24536">(XCS59-XCS61)*$C$64*$C$66</f>
        <v>0</v>
      </c>
      <c r="XCU66" s="1678">
        <f t="shared" ref="XCU66" si="24537">(XCU59-XCU61)*$C$64*$C$66</f>
        <v>0</v>
      </c>
      <c r="XCW66" s="1678">
        <f t="shared" ref="XCW66" si="24538">(XCW59-XCW61)*$C$64*$C$66</f>
        <v>0</v>
      </c>
      <c r="XCY66" s="1678">
        <f t="shared" ref="XCY66" si="24539">(XCY59-XCY61)*$C$64*$C$66</f>
        <v>0</v>
      </c>
      <c r="XDA66" s="1678">
        <f t="shared" ref="XDA66" si="24540">(XDA59-XDA61)*$C$64*$C$66</f>
        <v>0</v>
      </c>
      <c r="XDC66" s="1678">
        <f t="shared" ref="XDC66" si="24541">(XDC59-XDC61)*$C$64*$C$66</f>
        <v>0</v>
      </c>
      <c r="XDE66" s="1678">
        <f t="shared" ref="XDE66" si="24542">(XDE59-XDE61)*$C$64*$C$66</f>
        <v>0</v>
      </c>
      <c r="XDG66" s="1678">
        <f t="shared" ref="XDG66" si="24543">(XDG59-XDG61)*$C$64*$C$66</f>
        <v>0</v>
      </c>
      <c r="XDI66" s="1678">
        <f t="shared" ref="XDI66" si="24544">(XDI59-XDI61)*$C$64*$C$66</f>
        <v>0</v>
      </c>
      <c r="XDK66" s="1678">
        <f t="shared" ref="XDK66" si="24545">(XDK59-XDK61)*$C$64*$C$66</f>
        <v>0</v>
      </c>
      <c r="XDM66" s="1678">
        <f t="shared" ref="XDM66" si="24546">(XDM59-XDM61)*$C$64*$C$66</f>
        <v>0</v>
      </c>
      <c r="XDO66" s="1678">
        <f t="shared" ref="XDO66" si="24547">(XDO59-XDO61)*$C$64*$C$66</f>
        <v>0</v>
      </c>
      <c r="XDQ66" s="1678">
        <f t="shared" ref="XDQ66" si="24548">(XDQ59-XDQ61)*$C$64*$C$66</f>
        <v>0</v>
      </c>
      <c r="XDS66" s="1678">
        <f t="shared" ref="XDS66" si="24549">(XDS59-XDS61)*$C$64*$C$66</f>
        <v>0</v>
      </c>
      <c r="XDU66" s="1678">
        <f t="shared" ref="XDU66" si="24550">(XDU59-XDU61)*$C$64*$C$66</f>
        <v>0</v>
      </c>
      <c r="XDW66" s="1678">
        <f t="shared" ref="XDW66" si="24551">(XDW59-XDW61)*$C$64*$C$66</f>
        <v>0</v>
      </c>
      <c r="XDY66" s="1678">
        <f t="shared" ref="XDY66" si="24552">(XDY59-XDY61)*$C$64*$C$66</f>
        <v>0</v>
      </c>
      <c r="XEA66" s="1678">
        <f t="shared" ref="XEA66" si="24553">(XEA59-XEA61)*$C$64*$C$66</f>
        <v>0</v>
      </c>
      <c r="XEC66" s="1678">
        <f t="shared" ref="XEC66" si="24554">(XEC59-XEC61)*$C$64*$C$66</f>
        <v>0</v>
      </c>
      <c r="XEE66" s="1678">
        <f t="shared" ref="XEE66" si="24555">(XEE59-XEE61)*$C$64*$C$66</f>
        <v>0</v>
      </c>
      <c r="XEG66" s="1678">
        <f t="shared" ref="XEG66" si="24556">(XEG59-XEG61)*$C$64*$C$66</f>
        <v>0</v>
      </c>
      <c r="XEI66" s="1678">
        <f t="shared" ref="XEI66" si="24557">(XEI59-XEI61)*$C$64*$C$66</f>
        <v>0</v>
      </c>
      <c r="XEK66" s="1678">
        <f t="shared" ref="XEK66" si="24558">(XEK59-XEK61)*$C$64*$C$66</f>
        <v>0</v>
      </c>
      <c r="XEM66" s="1678">
        <f t="shared" ref="XEM66" si="24559">(XEM59-XEM61)*$C$64*$C$66</f>
        <v>0</v>
      </c>
      <c r="XEO66" s="1678">
        <f t="shared" ref="XEO66" si="24560">(XEO59-XEO61)*$C$64*$C$66</f>
        <v>0</v>
      </c>
      <c r="XEQ66" s="1678">
        <f t="shared" ref="XEQ66" si="24561">(XEQ59-XEQ61)*$C$64*$C$66</f>
        <v>0</v>
      </c>
      <c r="XES66" s="1678">
        <f t="shared" ref="XES66" si="24562">(XES59-XES61)*$C$64*$C$66</f>
        <v>0</v>
      </c>
      <c r="XEU66" s="1678">
        <f t="shared" ref="XEU66" si="24563">(XEU59-XEU61)*$C$64*$C$66</f>
        <v>0</v>
      </c>
      <c r="XEW66" s="1678">
        <f t="shared" ref="XEW66" si="24564">(XEW59-XEW61)*$C$64*$C$66</f>
        <v>0</v>
      </c>
      <c r="XEY66" s="1678">
        <f t="shared" ref="XEY66" si="24565">(XEY59-XEY61)*$C$64*$C$66</f>
        <v>0</v>
      </c>
      <c r="XFA66" s="1678">
        <f t="shared" ref="XFA66" si="24566">(XFA59-XFA61)*$C$64*$C$66</f>
        <v>0</v>
      </c>
      <c r="XFC66" s="1678">
        <f t="shared" ref="XFC66" si="24567">(XFC59-XFC61)*$C$64*$C$66</f>
        <v>0</v>
      </c>
    </row>
    <row r="67" spans="1:1023 1025:2047 2049:3071 3073:4095 4097:5119 5121:6143 6145:7167 7169:8191 8193:9215 9217:10239 10241:11263 11265:12287 12289:13311 13313:14335 14337:15359 15361:16383" s="1674" customFormat="1">
      <c r="A67" s="1679"/>
      <c r="B67" s="1679"/>
      <c r="C67" s="1685"/>
      <c r="E67" s="1679"/>
      <c r="G67" s="1674">
        <f t="shared" ref="G67:AG68" si="24568">E67*$C$65</f>
        <v>0</v>
      </c>
      <c r="I67" s="1674">
        <f t="shared" si="24568"/>
        <v>0</v>
      </c>
      <c r="K67" s="1674">
        <f t="shared" si="24568"/>
        <v>0</v>
      </c>
      <c r="M67" s="1674">
        <f t="shared" si="24568"/>
        <v>0</v>
      </c>
      <c r="O67" s="1674">
        <f t="shared" si="24568"/>
        <v>0</v>
      </c>
      <c r="Q67" s="1674">
        <f t="shared" si="24568"/>
        <v>0</v>
      </c>
      <c r="S67" s="1674">
        <f t="shared" si="24568"/>
        <v>0</v>
      </c>
      <c r="U67" s="1674">
        <f t="shared" si="24568"/>
        <v>0</v>
      </c>
      <c r="W67" s="1674">
        <f t="shared" si="24568"/>
        <v>0</v>
      </c>
      <c r="Y67" s="1674">
        <f t="shared" si="24568"/>
        <v>0</v>
      </c>
      <c r="AA67" s="1674">
        <f t="shared" si="24568"/>
        <v>0</v>
      </c>
      <c r="AC67" s="1674">
        <f t="shared" si="24568"/>
        <v>0</v>
      </c>
      <c r="AE67" s="1674">
        <f t="shared" si="24568"/>
        <v>0</v>
      </c>
      <c r="AG67" s="1674">
        <f t="shared" si="24568"/>
        <v>0</v>
      </c>
    </row>
    <row r="68" spans="1:1023 1025:2047 2049:3071 3073:4095 4097:5119 5121:6143 6145:7167 7169:8191 8193:9215 9217:10239 10241:11263 11265:12287 12289:13311 13313:14335 14337:15359 15361:16383" s="1674" customFormat="1">
      <c r="A68" s="1679"/>
      <c r="B68" s="1679"/>
      <c r="C68" s="1685"/>
      <c r="E68" s="1681"/>
      <c r="G68" s="1682">
        <f t="shared" si="24568"/>
        <v>0</v>
      </c>
      <c r="I68" s="1682">
        <f t="shared" si="24568"/>
        <v>0</v>
      </c>
      <c r="K68" s="1682">
        <f t="shared" si="24568"/>
        <v>0</v>
      </c>
      <c r="M68" s="1682">
        <f t="shared" si="24568"/>
        <v>0</v>
      </c>
      <c r="O68" s="1682">
        <f t="shared" si="24568"/>
        <v>0</v>
      </c>
      <c r="Q68" s="1682">
        <f t="shared" si="24568"/>
        <v>0</v>
      </c>
      <c r="S68" s="1682">
        <f t="shared" si="24568"/>
        <v>0</v>
      </c>
      <c r="U68" s="1682">
        <f t="shared" si="24568"/>
        <v>0</v>
      </c>
      <c r="W68" s="1682">
        <f t="shared" si="24568"/>
        <v>0</v>
      </c>
      <c r="Y68" s="1682">
        <f t="shared" si="24568"/>
        <v>0</v>
      </c>
      <c r="AA68" s="1682">
        <f t="shared" si="24568"/>
        <v>0</v>
      </c>
      <c r="AC68" s="1682">
        <f t="shared" si="24568"/>
        <v>0</v>
      </c>
      <c r="AE68" s="1682">
        <f t="shared" si="24568"/>
        <v>0</v>
      </c>
      <c r="AG68" s="1682">
        <f t="shared" si="24568"/>
        <v>0</v>
      </c>
    </row>
    <row r="69" spans="1:1023 1025:2047 2049:3071 3073:4095 4097:5119 5121:6143 6145:7167 7169:8191 8193:9215 9217:10239 10241:11263 11265:12287 12289:13311 13313:14335 14337:15359 15361:16383" s="1686" customFormat="1">
      <c r="A69" s="1676" t="s">
        <v>915</v>
      </c>
      <c r="C69" s="1685"/>
      <c r="E69" s="1686">
        <f>SUM(E65:E68)</f>
        <v>130686.74761704332</v>
      </c>
      <c r="G69" s="1686">
        <f>SUM(G65:G68)</f>
        <v>147802.54949204344</v>
      </c>
      <c r="I69" s="1686">
        <f>SUM(I65:I68)</f>
        <v>165030.93273266801</v>
      </c>
      <c r="K69" s="1686">
        <f>SUM(K65:K68)</f>
        <v>182363.6076959644</v>
      </c>
      <c r="M69" s="1686">
        <f>SUM(M65:M68)</f>
        <v>199791.68748774347</v>
      </c>
      <c r="O69" s="1686">
        <f>SUM(O65:O68)</f>
        <v>217305.65935365972</v>
      </c>
      <c r="Q69" s="1686">
        <f>SUM(Q65:Q68)</f>
        <v>234895.35487581679</v>
      </c>
      <c r="S69" s="1686">
        <f>SUM(S65:S68)</f>
        <v>252549.9189282275</v>
      </c>
      <c r="U69" s="1686">
        <f>SUM(U65:U68)</f>
        <v>270257.7773427447</v>
      </c>
      <c r="W69" s="1686">
        <f>SUM(W65:W68)</f>
        <v>288006.60323524551</v>
      </c>
      <c r="Y69" s="1686">
        <f>SUM(Y65:Y68)</f>
        <v>305783.28193994088</v>
      </c>
      <c r="AA69" s="1686">
        <f>SUM(AA65:AA68)</f>
        <v>323573.8744977896</v>
      </c>
      <c r="AC69" s="1686">
        <f>SUM(AC65:AC68)</f>
        <v>341363.57964289142</v>
      </c>
      <c r="AE69" s="1686">
        <f>SUM(AE65:AE68)</f>
        <v>359136.69422870688</v>
      </c>
      <c r="AG69" s="1686">
        <f>SUM(AG65:AG68)</f>
        <v>376876.57203372498</v>
      </c>
    </row>
    <row r="70" spans="1:1023 1025:2047 2049:3071 3073:4095 4097:5119 5121:6143 6145:7167 7169:8191 8193:9215 9217:10239 10241:11263 11265:12287 12289:13311 13313:14335 14337:15359 15361:16383" s="1686" customFormat="1">
      <c r="A70" s="1676"/>
      <c r="C70" s="1685"/>
    </row>
    <row r="71" spans="1:1023 1025:2047 2049:3071 3073:4095 4097:5119 5121:6143 6145:7167 7169:8191 8193:9215 9217:10239 10241:11263 11265:12287 12289:13311 13313:14335 14337:15359 15361:1638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1023 1025:2047 2049:3071 3073:4095 4097:5119 5121:6143 6145:7167 7169:8191 8193:9215 9217:10239 10241:11263 11265:12287 12289:13311 13313:14335 14337:15359 15361:16383" s="1674" customFormat="1" ht="13">
      <c r="A72" s="915"/>
      <c r="C72" s="1687"/>
    </row>
    <row r="73" spans="1:1023 1025:2047 2049:3071 3073:4095 4097:5119 5121:6143 6145:7167 7169:8191 8193:9215 9217:10239 10241:11263 11265:12287 12289:13311 13313:14335 14337:15359 15361:16383" s="351" customFormat="1" ht="13">
      <c r="A73" s="915"/>
      <c r="C73" s="352"/>
    </row>
    <row r="74" spans="1:1023 1025:2047 2049:3071 3073:4095 4097:5119 5121:6143 6145:7167 7169:8191 8193:9215 9217:10239 10241:11263 11265:12287 12289:13311 13313:14335 14337:15359 15361:16383" s="351" customFormat="1">
      <c r="A74" s="1674" t="s">
        <v>2219</v>
      </c>
      <c r="C74" s="352"/>
    </row>
    <row r="75" spans="1:1023 1025:2047 2049:3071 3073:4095 4097:5119 5121:6143 6145:7167 7169:8191 8193:9215 9217:10239 10241:11263 11265:12287 12289:13311 13313:14335 14337:15359 15361:16383" s="351" customFormat="1">
      <c r="C75" s="352"/>
    </row>
    <row r="76" spans="1:1023 1025:2047 2049:3071 3073:4095 4097:5119 5121:6143 6145:7167 7169:8191 8193:9215 9217:10239 10241:11263 11265:12287 12289:13311 13313:14335 14337:15359 15361:16383" s="370" customFormat="1" ht="30" customHeight="1">
      <c r="A76" s="3371" t="s">
        <v>2218</v>
      </c>
      <c r="B76" s="3372"/>
      <c r="C76" s="3372"/>
      <c r="D76" s="3372"/>
      <c r="E76" s="3372"/>
      <c r="F76" s="3372"/>
      <c r="G76" s="3372"/>
      <c r="H76" s="3372"/>
      <c r="I76" s="3372"/>
      <c r="J76" s="3372"/>
      <c r="K76" s="3372"/>
      <c r="L76" s="3372"/>
      <c r="M76" s="3372"/>
      <c r="N76" s="3372"/>
      <c r="O76" s="3372"/>
      <c r="P76" s="3372"/>
      <c r="Q76" s="3372"/>
      <c r="R76" s="3372"/>
      <c r="S76" s="3372"/>
      <c r="T76" s="3372"/>
      <c r="U76" s="3372"/>
      <c r="V76" s="3372"/>
      <c r="W76" s="3372"/>
      <c r="X76" s="3372"/>
      <c r="Y76" s="3372"/>
      <c r="Z76" s="3372"/>
      <c r="AA76" s="3372"/>
      <c r="AB76" s="3372"/>
      <c r="AC76" s="3372"/>
      <c r="AD76" s="3372"/>
      <c r="AE76" s="3372"/>
      <c r="AF76" s="3372"/>
      <c r="AG76" s="3372"/>
    </row>
    <row r="77" spans="1:1023 1025:2047 2049:3071 3073:4095 4097:5119 5121:6143 6145:7167 7169:8191 8193:9215 9217:10239 10241:11263 11265:12287 12289:13311 13313:14335 14337:15359 15361:16383" s="348" customFormat="1" hidden="1">
      <c r="C77" s="350"/>
    </row>
    <row r="78" spans="1:1023 1025:2047 2049:3071 3073:4095 4097:5119 5121:6143 6145:7167 7169:8191 8193:9215 9217:10239 10241:11263 11265:12287 12289:13311 13313:14335 14337:15359 15361:16383" s="348" customFormat="1" hidden="1">
      <c r="C78" s="350"/>
    </row>
    <row r="79" spans="1:1023 1025:2047 2049:3071 3073:4095 4097:5119 5121:6143 6145:7167 7169:8191 8193:9215 9217:10239 10241:11263 11265:12287 12289:13311 13313:14335 14337:15359 15361:16383" s="348" customFormat="1" hidden="1">
      <c r="C79" s="350"/>
    </row>
    <row r="80" spans="1:1023 1025:2047 2049:3071 3073:4095 4097:5119 5121:6143 6145:7167 7169:8191 8193:9215 9217:10239 10241:11263 11265:12287 12289:13311 13313:14335 14337:15359 15361:1638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4" sqref="A6:E14"/>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4" t="s">
        <v>978</v>
      </c>
      <c r="B1" s="3374"/>
      <c r="C1" s="3374"/>
      <c r="D1" s="3374"/>
      <c r="E1" s="3374"/>
      <c r="F1" s="3374"/>
      <c r="G1" s="3374"/>
      <c r="H1" s="3374"/>
      <c r="I1" s="3374"/>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8</v>
      </c>
      <c r="C4" s="658">
        <f>Application!O728</f>
        <v>1611</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15</v>
      </c>
      <c r="C5" s="658">
        <f>Application!O729</f>
        <v>1855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51</v>
      </c>
      <c r="C6" s="658">
        <f>Application!O730</f>
        <v>1089</v>
      </c>
      <c r="D6" s="659"/>
      <c r="E6" s="476">
        <f>'[9]main spreadsheet'!$I$28</f>
        <v>2681</v>
      </c>
      <c r="F6" s="660">
        <f t="shared" si="0"/>
        <v>136731</v>
      </c>
      <c r="G6" s="661"/>
      <c r="H6" s="658">
        <f t="shared" si="1"/>
        <v>1592</v>
      </c>
      <c r="I6" s="660">
        <f t="shared" si="2"/>
        <v>81192</v>
      </c>
      <c r="J6" s="325"/>
      <c r="K6" s="473"/>
    </row>
    <row r="7" spans="1:11">
      <c r="A7" s="658" t="str">
        <f>Application!B731</f>
        <v>2 Bedrooms</v>
      </c>
      <c r="B7" s="667">
        <f>Application!G731</f>
        <v>2</v>
      </c>
      <c r="C7" s="658">
        <f>Application!O731</f>
        <v>1912</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3</v>
      </c>
      <c r="C8" s="658">
        <f>Application!O732</f>
        <v>2323</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18</v>
      </c>
      <c r="C10" s="658">
        <f>Application!O734</f>
        <v>1239</v>
      </c>
      <c r="D10" s="659"/>
      <c r="E10" s="476">
        <f>'[9]main spreadsheet'!$I$29</f>
        <v>3600</v>
      </c>
      <c r="F10" s="660">
        <f t="shared" si="0"/>
        <v>64800</v>
      </c>
      <c r="G10" s="661"/>
      <c r="H10" s="658">
        <f t="shared" si="1"/>
        <v>2361</v>
      </c>
      <c r="I10" s="660">
        <f t="shared" si="2"/>
        <v>42498</v>
      </c>
      <c r="J10" s="325"/>
      <c r="K10" s="473"/>
    </row>
    <row r="11" spans="1:11">
      <c r="A11" s="658" t="str">
        <f>Application!B735</f>
        <v>3 Bedrooms</v>
      </c>
      <c r="B11" s="667">
        <f>Application!G735</f>
        <v>3</v>
      </c>
      <c r="C11" s="658">
        <f>Application!O735</f>
        <v>2189</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2664</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2</v>
      </c>
      <c r="C14" s="658">
        <f>Application!O738</f>
        <v>1358</v>
      </c>
      <c r="D14" s="659"/>
      <c r="E14" s="476">
        <f>'[9]main spreadsheet'!$I$30</f>
        <v>3834</v>
      </c>
      <c r="F14" s="660">
        <f t="shared" si="0"/>
        <v>7668</v>
      </c>
      <c r="G14" s="661"/>
      <c r="H14" s="658">
        <f t="shared" si="1"/>
        <v>2476</v>
      </c>
      <c r="I14" s="660">
        <f t="shared" si="2"/>
        <v>4952</v>
      </c>
      <c r="J14" s="325"/>
      <c r="K14" s="473"/>
    </row>
    <row r="15" spans="1:11">
      <c r="A15" s="658" t="str">
        <f>Application!B739</f>
        <v>4 Bedrooms</v>
      </c>
      <c r="B15" s="667">
        <f>Application!G739</f>
        <v>3</v>
      </c>
      <c r="C15" s="658">
        <f>Application!O739</f>
        <v>2418</v>
      </c>
      <c r="D15" s="659"/>
      <c r="E15" s="476"/>
      <c r="F15" s="660">
        <f t="shared" si="0"/>
        <v>0</v>
      </c>
      <c r="G15" s="661"/>
      <c r="H15" s="658" t="str">
        <f t="shared" si="1"/>
        <v xml:space="preserve"> </v>
      </c>
      <c r="I15" s="660" t="str">
        <f t="shared" si="2"/>
        <v xml:space="preserve"> </v>
      </c>
      <c r="J15" s="325"/>
      <c r="K15" s="473"/>
    </row>
    <row r="16" spans="1:11">
      <c r="A16" s="658" t="str">
        <f>Application!B740</f>
        <v>4 Bedrooms</v>
      </c>
      <c r="B16" s="667">
        <f>Application!G740</f>
        <v>4</v>
      </c>
      <c r="C16" s="658">
        <f>Application!O740</f>
        <v>2948</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170996</v>
      </c>
      <c r="D30" s="659"/>
      <c r="E30" s="659"/>
      <c r="F30" s="664">
        <f>SUM(F4:F28)*12</f>
        <v>2510388</v>
      </c>
      <c r="G30" s="665"/>
      <c r="H30" s="663"/>
      <c r="I30" s="664">
        <f>SUM(I4:I28)*12</f>
        <v>1543704</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25000</v>
      </c>
      <c r="C9" s="425">
        <f>SUM(C5:C8)</f>
        <v>25000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25000</v>
      </c>
      <c r="C13" s="425">
        <f>SUM(C9+C12)</f>
        <v>25000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198500</v>
      </c>
      <c r="C14" s="421">
        <f>'Sources and Uses Budget'!$C13</f>
        <v>198500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86534500.239999995</v>
      </c>
      <c r="C31" s="421">
        <f>'Sources and Uses Budget'!$C30</f>
        <v>86534500.239999995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5002297</v>
      </c>
      <c r="C32" s="421">
        <f>'Sources and Uses Budget'!$C31</f>
        <v>5002297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1606494</v>
      </c>
      <c r="C33" s="421">
        <f>'Sources and Uses Budget'!$C32</f>
        <v>1606494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1606494</v>
      </c>
      <c r="C34" s="421">
        <f>'Sources and Uses Budget'!$C33</f>
        <v>1606494</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1970641</v>
      </c>
      <c r="C36" s="421">
        <f>'Sources and Uses Budget'!$C35</f>
        <v>1970641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170000</v>
      </c>
      <c r="C37" s="421">
        <f>'Sources and Uses Budget'!$C36</f>
        <v>170000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f>'Sources and Uses Budget'!A37</f>
        <v>0</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96890426.239999995</v>
      </c>
      <c r="C39" s="425">
        <f>SUM(C30:C38)</f>
        <v>96890426.239999995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3656562</v>
      </c>
      <c r="C41" s="421">
        <f>'Sources and Uses Budget'!$C40</f>
        <v>3656562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3656562</v>
      </c>
      <c r="C43" s="425">
        <f>SUM(C41:C42)</f>
        <v>3656562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405656</v>
      </c>
      <c r="C44" s="421">
        <f>'Sources and Uses Budget'!$C43</f>
        <v>405656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3618142.0555394012</v>
      </c>
      <c r="C46" s="421">
        <f>'Sources and Uses Budget'!$C45</f>
        <v>3618142.0555394012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798401.74178086652</v>
      </c>
      <c r="C47" s="421">
        <f>'Sources and Uses Budget'!$C46</f>
        <v>798401.74178086652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741728.35590385029</v>
      </c>
      <c r="C50" s="421">
        <f>'Sources and Uses Budget'!$C49</f>
        <v>741728.35590385029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980000</v>
      </c>
      <c r="C53" s="421">
        <f>'Sources and Uses Budget'!$C52</f>
        <v>980000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(Deferred Interest Soft Loans)</v>
      </c>
      <c r="B54" s="421">
        <f>'Sources and Uses Budget'!$C53</f>
        <v>1068280.3852288101</v>
      </c>
      <c r="C54" s="421">
        <f>'Sources and Uses Budget'!$C53</f>
        <v>1068280.3852288101</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7256552.538452928</v>
      </c>
      <c r="C55" s="428">
        <f>SUM(C46:C54)</f>
        <v>7256552.538452928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17500</v>
      </c>
      <c r="C57" s="421">
        <f>'Sources and Uses Budget'!$C56</f>
        <v>17500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(Perm Loan Legal)</v>
      </c>
      <c r="B62" s="421">
        <f>'Sources and Uses Budget'!$C61</f>
        <v>65000</v>
      </c>
      <c r="C62" s="421">
        <f>'Sources and Uses Budget'!$C61</f>
        <v>65000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97500</v>
      </c>
      <c r="C63" s="425">
        <f>SUM(C57:C62)</f>
        <v>97500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108530196.77845292</v>
      </c>
      <c r="C64" s="425">
        <f>SUM(C9+C12+C14+C15+C17+C26+C28+C39+C43+C44+C55+C63)</f>
        <v>108530196.77845292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Construction Legal Fees</v>
      </c>
      <c r="B70" s="421">
        <f>'Sources and Uses Budget'!$C69</f>
        <v>35000</v>
      </c>
      <c r="C70" s="421">
        <f>'Sources and Uses Budget'!$C69</f>
        <v>35000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35000</v>
      </c>
      <c r="C71" s="425">
        <f>SUM(C66:C70)</f>
        <v>35000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1871724.1047172765</v>
      </c>
      <c r="C76" s="421">
        <f>'Sources and Uses Budget'!$C75</f>
        <v>1871724.1047172765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1871724.1047172765</v>
      </c>
      <c r="C78" s="425">
        <f>SUM(C73:C77)</f>
        <v>1871724.1047172765</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4836021.3119999999</v>
      </c>
      <c r="C80" s="421">
        <f>'Sources and Uses Budget'!$C79</f>
        <v>4836021.3119999999</v>
      </c>
      <c r="D80" s="425">
        <f t="shared" si="1"/>
        <v>0</v>
      </c>
      <c r="E80" s="423"/>
      <c r="F80" s="422"/>
      <c r="G80" s="553"/>
    </row>
    <row r="81" spans="1:7" s="547" customFormat="1">
      <c r="A81" s="861" t="s">
        <v>61</v>
      </c>
      <c r="B81" s="421">
        <f>'Sources and Uses Budget'!$C80</f>
        <v>957227.85292220593</v>
      </c>
      <c r="C81" s="421">
        <f>'Sources and Uses Budget'!$C80</f>
        <v>957227.85292220593</v>
      </c>
      <c r="D81" s="425">
        <f>C81-B81</f>
        <v>0</v>
      </c>
      <c r="E81" s="423"/>
      <c r="F81" s="422"/>
      <c r="G81" s="553"/>
    </row>
    <row r="82" spans="1:7" s="547" customFormat="1" ht="13">
      <c r="A82" s="426" t="s">
        <v>1417</v>
      </c>
      <c r="B82" s="425">
        <f>SUM(B80:B81)</f>
        <v>5793249.1649222057</v>
      </c>
      <c r="C82" s="425">
        <f>SUM(C80:C81)</f>
        <v>5793249.1649222057</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107054.25995025298</v>
      </c>
      <c r="C84" s="421">
        <f>'Sources and Uses Budget'!$C83</f>
        <v>107054.25995025298</v>
      </c>
      <c r="D84" s="425">
        <f t="shared" si="1"/>
        <v>0</v>
      </c>
      <c r="E84" s="423"/>
      <c r="F84" s="422"/>
      <c r="G84" s="553"/>
    </row>
    <row r="85" spans="1:7" s="547" customFormat="1">
      <c r="A85" s="424" t="s">
        <v>824</v>
      </c>
      <c r="B85" s="421">
        <f>'Sources and Uses Budget'!$C84</f>
        <v>100000</v>
      </c>
      <c r="C85" s="421">
        <f>'Sources and Uses Budget'!$C84</f>
        <v>100000</v>
      </c>
      <c r="D85" s="425">
        <f t="shared" si="1"/>
        <v>0</v>
      </c>
      <c r="E85" s="423"/>
      <c r="F85" s="422"/>
      <c r="G85" s="553"/>
    </row>
    <row r="86" spans="1:7" s="547" customFormat="1">
      <c r="A86" s="424" t="s">
        <v>825</v>
      </c>
      <c r="B86" s="421">
        <f>'Sources and Uses Budget'!$C85</f>
        <v>253290</v>
      </c>
      <c r="C86" s="421">
        <f>'Sources and Uses Budget'!$C85</f>
        <v>253290</v>
      </c>
      <c r="D86" s="425">
        <f t="shared" si="1"/>
        <v>0</v>
      </c>
      <c r="E86" s="423"/>
      <c r="F86" s="422"/>
      <c r="G86" s="553"/>
    </row>
    <row r="87" spans="1:7" s="547" customFormat="1">
      <c r="A87" s="424" t="s">
        <v>826</v>
      </c>
      <c r="B87" s="421">
        <f>'Sources and Uses Budget'!$C86</f>
        <v>1355200</v>
      </c>
      <c r="C87" s="421">
        <f>'Sources and Uses Budget'!$C86</f>
        <v>1355200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350000</v>
      </c>
      <c r="C89" s="421">
        <f>'Sources and Uses Budget'!$C88</f>
        <v>350000</v>
      </c>
      <c r="D89" s="425">
        <f t="shared" si="1"/>
        <v>0</v>
      </c>
      <c r="E89" s="423"/>
      <c r="F89" s="422"/>
      <c r="G89" s="553"/>
    </row>
    <row r="90" spans="1:7" s="547" customFormat="1">
      <c r="A90" s="424" t="s">
        <v>829</v>
      </c>
      <c r="B90" s="421">
        <f>'Sources and Uses Budget'!$C89</f>
        <v>572650</v>
      </c>
      <c r="C90" s="421">
        <f>'Sources and Uses Budget'!$C89</f>
        <v>572650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831</v>
      </c>
      <c r="B97" s="425">
        <f>SUM(B84:B96)</f>
        <v>2768194.2599502532</v>
      </c>
      <c r="C97" s="425">
        <f>SUM(C84:C96)</f>
        <v>2768194.2599502532</v>
      </c>
      <c r="D97" s="425">
        <f t="shared" si="1"/>
        <v>0</v>
      </c>
      <c r="E97" s="423"/>
      <c r="F97" s="422"/>
      <c r="G97" s="553"/>
    </row>
    <row r="98" spans="1:7" s="547" customFormat="1" ht="13">
      <c r="A98" s="426" t="s">
        <v>832</v>
      </c>
      <c r="B98" s="425">
        <f>SUM(B64+B71+B78+B82+B97)</f>
        <v>118998364.30804265</v>
      </c>
      <c r="C98" s="425">
        <f>SUM(C64+C71+C78+C82+C97)</f>
        <v>118998364.30804265</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3740000</v>
      </c>
      <c r="C100" s="421">
        <f>'Sources and Uses Budget'!$C99</f>
        <v>3740000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3740000</v>
      </c>
      <c r="C105" s="425">
        <f>SUM(C100:C104)</f>
        <v>3740000</v>
      </c>
      <c r="D105" s="425">
        <f t="shared" si="1"/>
        <v>0</v>
      </c>
      <c r="E105" s="423"/>
      <c r="F105" s="422"/>
      <c r="G105" s="551"/>
    </row>
    <row r="106" spans="1:7" s="546" customFormat="1" ht="13">
      <c r="A106" s="426" t="s">
        <v>837</v>
      </c>
      <c r="B106" s="428">
        <f>SUM(B98+B105)</f>
        <v>122738364.30804265</v>
      </c>
      <c r="C106" s="428">
        <f>SUM(C98+C105)</f>
        <v>122738364.30804265</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8" t="s">
        <v>1156</v>
      </c>
      <c r="B2" s="1918"/>
      <c r="C2" s="1919"/>
      <c r="D2" s="1919"/>
      <c r="E2" s="1919"/>
      <c r="F2" s="1919"/>
      <c r="G2" s="1919"/>
    </row>
    <row r="3" spans="1:9" s="256" customFormat="1" ht="13">
      <c r="A3" s="1918" t="s">
        <v>1086</v>
      </c>
      <c r="B3" s="1918"/>
      <c r="C3" s="1919"/>
      <c r="D3" s="1919"/>
      <c r="E3" s="1919"/>
      <c r="F3" s="1919"/>
      <c r="G3" s="1919"/>
      <c r="I3" s="677" t="s">
        <v>316</v>
      </c>
    </row>
    <row r="4" spans="1:9">
      <c r="I4" s="678" t="s">
        <v>1157</v>
      </c>
    </row>
    <row r="5" spans="1:9" s="39" customFormat="1" ht="13">
      <c r="A5" s="1922" t="s">
        <v>1087</v>
      </c>
      <c r="B5" s="1922"/>
      <c r="C5" s="1923"/>
      <c r="D5" s="1923"/>
      <c r="E5" s="1923"/>
      <c r="F5" s="1923"/>
      <c r="G5" s="1923"/>
      <c r="I5" s="678" t="s">
        <v>1158</v>
      </c>
    </row>
    <row r="6" spans="1:9" s="39" customFormat="1" ht="13">
      <c r="A6" s="1922" t="s">
        <v>879</v>
      </c>
      <c r="B6" s="1922"/>
      <c r="C6" s="1923"/>
      <c r="D6" s="1923"/>
      <c r="E6" s="1923"/>
      <c r="F6" s="1923"/>
      <c r="G6" s="1923"/>
      <c r="I6" s="677" t="s">
        <v>625</v>
      </c>
    </row>
    <row r="7" spans="1:9" ht="11.9" customHeight="1"/>
    <row r="8" spans="1:9" s="39" customFormat="1" ht="13">
      <c r="A8" s="1920" t="s">
        <v>1253</v>
      </c>
      <c r="B8" s="1920"/>
      <c r="C8" s="1921"/>
      <c r="D8" s="1921"/>
      <c r="E8" s="1921"/>
      <c r="F8" s="1921"/>
      <c r="G8" s="1921"/>
    </row>
    <row r="9" spans="1:9" s="39" customFormat="1" ht="13">
      <c r="A9" s="1920" t="s">
        <v>1254</v>
      </c>
      <c r="B9" s="1920"/>
      <c r="C9" s="1921"/>
      <c r="D9" s="1921"/>
      <c r="E9" s="1921"/>
      <c r="F9" s="1921"/>
      <c r="G9" s="1921"/>
    </row>
    <row r="10" spans="1:9" ht="13">
      <c r="A10" s="258"/>
      <c r="B10" s="258"/>
      <c r="C10" s="255"/>
      <c r="D10" s="255"/>
      <c r="E10" s="255"/>
      <c r="F10" s="255"/>
    </row>
    <row r="11" spans="1:9" ht="13">
      <c r="A11" s="1924" t="s">
        <v>1256</v>
      </c>
      <c r="B11" s="1924"/>
      <c r="C11" s="1924"/>
      <c r="D11" s="1924"/>
      <c r="E11" s="1924"/>
      <c r="F11" s="1924"/>
      <c r="G11" s="1924"/>
    </row>
    <row r="12" spans="1:9" ht="13">
      <c r="A12" s="255"/>
      <c r="B12" s="673"/>
      <c r="E12" s="50"/>
    </row>
    <row r="13" spans="1:9" ht="13.15" customHeight="1">
      <c r="C13" s="255"/>
      <c r="D13" s="1942" t="s">
        <v>1255</v>
      </c>
      <c r="E13" s="1942"/>
      <c r="F13" s="1942"/>
    </row>
    <row r="14" spans="1:9" ht="13">
      <c r="C14" s="255"/>
      <c r="D14" s="1942"/>
      <c r="E14" s="1942"/>
      <c r="F14" s="1942"/>
    </row>
    <row r="15" spans="1:9" ht="13">
      <c r="A15" s="260"/>
      <c r="B15" s="260"/>
      <c r="C15" s="260"/>
      <c r="D15" s="1881" t="s">
        <v>1238</v>
      </c>
      <c r="E15" s="1881"/>
      <c r="F15" s="1881"/>
    </row>
    <row r="16" spans="1:9" ht="13">
      <c r="A16" s="260"/>
      <c r="B16" s="260"/>
      <c r="C16" s="260"/>
      <c r="D16" s="327"/>
    </row>
    <row r="17" spans="1:7" ht="13">
      <c r="A17" s="261"/>
      <c r="B17" s="679" t="s">
        <v>316</v>
      </c>
      <c r="C17" s="313"/>
      <c r="D17" s="1868" t="s">
        <v>1239</v>
      </c>
      <c r="E17" s="1868"/>
      <c r="F17" s="1868"/>
    </row>
    <row r="18" spans="1:7" ht="13">
      <c r="A18" s="260"/>
      <c r="B18" s="260"/>
      <c r="C18" s="313"/>
      <c r="D18" s="1868"/>
      <c r="E18" s="1868"/>
      <c r="F18" s="1868"/>
    </row>
    <row r="19" spans="1:7" ht="13">
      <c r="A19" s="260"/>
      <c r="B19" s="260"/>
      <c r="C19" s="313"/>
      <c r="D19" s="1868"/>
      <c r="E19" s="1868"/>
      <c r="F19" s="1868"/>
    </row>
    <row r="20" spans="1:7" ht="13">
      <c r="A20" s="260"/>
      <c r="B20" s="260"/>
      <c r="C20" s="260"/>
    </row>
    <row r="21" spans="1:7" ht="13">
      <c r="A21" s="261"/>
      <c r="B21" s="679" t="s">
        <v>316</v>
      </c>
      <c r="D21" s="1934" t="s">
        <v>1240</v>
      </c>
      <c r="E21" s="1934"/>
      <c r="F21" s="1934"/>
    </row>
    <row r="22" spans="1:7" ht="13">
      <c r="A22" s="261"/>
      <c r="B22" s="261"/>
      <c r="D22" s="135"/>
    </row>
    <row r="23" spans="1:7" ht="13">
      <c r="A23" s="261"/>
      <c r="B23" s="679" t="s">
        <v>316</v>
      </c>
      <c r="D23" s="1868" t="s">
        <v>1241</v>
      </c>
      <c r="E23" s="1868"/>
      <c r="F23" s="1868"/>
    </row>
    <row r="24" spans="1:7" ht="13">
      <c r="A24" s="261"/>
      <c r="B24" s="261"/>
      <c r="D24" s="1868"/>
      <c r="E24" s="1868"/>
      <c r="F24" s="1868"/>
    </row>
    <row r="25" spans="1:7"/>
    <row r="26" spans="1:7" ht="13">
      <c r="A26" s="261"/>
      <c r="B26" s="679" t="s">
        <v>316</v>
      </c>
      <c r="D26" s="1903" t="s">
        <v>1242</v>
      </c>
      <c r="E26" s="1903"/>
      <c r="F26" s="1903"/>
    </row>
    <row r="27" spans="1:7">
      <c r="D27" s="1903"/>
      <c r="E27" s="1903"/>
      <c r="F27" s="1903"/>
    </row>
    <row r="28" spans="1:7">
      <c r="D28" s="1903"/>
      <c r="E28" s="1903"/>
      <c r="F28" s="1903"/>
    </row>
    <row r="29" spans="1:7">
      <c r="A29" s="558"/>
      <c r="C29" s="558"/>
      <c r="D29" s="1903"/>
      <c r="E29" s="1903"/>
      <c r="F29" s="1903"/>
    </row>
    <row r="30" spans="1:7">
      <c r="A30" s="558"/>
      <c r="C30" s="558"/>
      <c r="D30" s="1903"/>
      <c r="E30" s="1903"/>
      <c r="F30" s="1903"/>
    </row>
    <row r="31" spans="1:7" s="39" customFormat="1">
      <c r="A31" s="273"/>
      <c r="B31" s="273"/>
      <c r="C31" s="273"/>
      <c r="D31" s="443"/>
      <c r="E31" s="130"/>
      <c r="F31" s="130"/>
      <c r="G31" s="130"/>
    </row>
    <row r="32" spans="1:7" s="39" customFormat="1">
      <c r="A32" s="273"/>
      <c r="B32" s="679" t="s">
        <v>316</v>
      </c>
      <c r="C32" s="273"/>
      <c r="D32" s="1869" t="s">
        <v>1243</v>
      </c>
      <c r="E32" s="1869"/>
      <c r="F32" s="1869"/>
      <c r="G32" s="130"/>
    </row>
    <row r="33" spans="1:7" s="39" customFormat="1">
      <c r="A33" s="273"/>
      <c r="B33" s="273"/>
      <c r="C33" s="273"/>
      <c r="D33" s="1869"/>
      <c r="E33" s="1869"/>
      <c r="F33" s="1869"/>
      <c r="G33" s="130"/>
    </row>
    <row r="34" spans="1:7" ht="13">
      <c r="A34" s="261"/>
      <c r="B34" s="261"/>
      <c r="D34" s="404"/>
    </row>
    <row r="35" spans="1:7" ht="14.5" customHeight="1">
      <c r="A35" s="261"/>
      <c r="B35" s="679" t="s">
        <v>316</v>
      </c>
      <c r="C35" s="554"/>
      <c r="D35" s="1869" t="s">
        <v>1244</v>
      </c>
      <c r="E35" s="1869"/>
      <c r="F35" s="1869"/>
    </row>
    <row r="36" spans="1:7" ht="13">
      <c r="A36" s="261"/>
      <c r="B36" s="261"/>
      <c r="C36" s="554"/>
      <c r="D36" s="1869"/>
      <c r="E36" s="1869"/>
      <c r="F36" s="1869"/>
    </row>
    <row r="37" spans="1:7" ht="13">
      <c r="A37" s="261"/>
      <c r="B37" s="261"/>
      <c r="C37" s="554"/>
      <c r="D37" s="1869"/>
      <c r="E37" s="1869"/>
      <c r="F37" s="1869"/>
    </row>
    <row r="38" spans="1:7" ht="13">
      <c r="A38" s="261"/>
      <c r="B38" s="261"/>
      <c r="C38" s="554"/>
      <c r="D38" s="12"/>
    </row>
    <row r="39" spans="1:7" s="682" customFormat="1" ht="13">
      <c r="A39" s="261"/>
      <c r="B39" s="679" t="s">
        <v>316</v>
      </c>
      <c r="C39" s="699"/>
      <c r="D39" s="1869" t="s">
        <v>1245</v>
      </c>
      <c r="E39" s="1869"/>
      <c r="F39" s="1869"/>
      <c r="G39" s="7"/>
    </row>
    <row r="40" spans="1:7" s="682" customFormat="1" ht="13">
      <c r="A40" s="261"/>
      <c r="B40" s="261"/>
      <c r="C40" s="699"/>
      <c r="D40" s="1869"/>
      <c r="E40" s="1869"/>
      <c r="F40" s="1869"/>
      <c r="G40" s="7"/>
    </row>
    <row r="41" spans="1:7" s="682" customFormat="1" ht="13">
      <c r="A41" s="261"/>
      <c r="B41" s="261"/>
      <c r="C41" s="699"/>
      <c r="D41" s="1869"/>
      <c r="E41" s="1869"/>
      <c r="F41" s="1869"/>
      <c r="G41" s="7"/>
    </row>
    <row r="42" spans="1:7" s="682" customFormat="1" ht="13">
      <c r="A42" s="261"/>
      <c r="B42" s="261"/>
      <c r="C42" s="699"/>
      <c r="D42" s="1869"/>
      <c r="E42" s="1869"/>
      <c r="F42" s="1869"/>
      <c r="G42" s="7"/>
    </row>
    <row r="43" spans="1:7" s="682" customFormat="1" ht="13">
      <c r="A43" s="261"/>
      <c r="B43" s="261"/>
      <c r="C43" s="699"/>
      <c r="D43" s="1869"/>
      <c r="E43" s="1869"/>
      <c r="F43" s="1869"/>
      <c r="G43" s="7"/>
    </row>
    <row r="44" spans="1:7" s="682" customFormat="1" ht="13">
      <c r="A44" s="261"/>
      <c r="B44" s="261"/>
      <c r="C44" s="699"/>
      <c r="D44" s="698"/>
      <c r="E44" s="698"/>
      <c r="F44" s="698"/>
      <c r="G44" s="7"/>
    </row>
    <row r="45" spans="1:7" ht="13">
      <c r="A45" s="261"/>
      <c r="B45" s="679" t="s">
        <v>316</v>
      </c>
      <c r="C45" s="554"/>
      <c r="D45" s="1869" t="s">
        <v>1246</v>
      </c>
      <c r="E45" s="1869"/>
      <c r="F45" s="1869"/>
    </row>
    <row r="46" spans="1:7" ht="13">
      <c r="A46" s="261"/>
      <c r="B46" s="261"/>
      <c r="C46" s="554"/>
      <c r="D46" s="1869"/>
      <c r="E46" s="1869"/>
      <c r="F46" s="1869"/>
    </row>
    <row r="47" spans="1:7" ht="13">
      <c r="A47" s="261"/>
      <c r="B47" s="261"/>
      <c r="C47" s="554"/>
      <c r="D47" s="1869"/>
      <c r="E47" s="1869"/>
      <c r="F47" s="1869"/>
    </row>
    <row r="48" spans="1:7" ht="23.25" customHeight="1">
      <c r="A48" s="261"/>
      <c r="B48" s="261"/>
      <c r="C48" s="554"/>
      <c r="D48" s="1869"/>
      <c r="E48" s="1869"/>
      <c r="F48" s="1869"/>
    </row>
    <row r="49" spans="1:7" ht="13">
      <c r="A49" s="261"/>
      <c r="B49" s="261"/>
      <c r="D49" s="151"/>
    </row>
    <row r="50" spans="1:7" ht="14.5" customHeight="1">
      <c r="A50" s="261"/>
      <c r="B50" s="679" t="s">
        <v>316</v>
      </c>
      <c r="D50" s="1869" t="s">
        <v>1247</v>
      </c>
      <c r="E50" s="1869"/>
      <c r="F50" s="1869"/>
    </row>
    <row r="51" spans="1:7" ht="13">
      <c r="A51" s="261"/>
      <c r="B51" s="261"/>
      <c r="D51" s="1869"/>
      <c r="E51" s="1869"/>
      <c r="F51" s="1869"/>
    </row>
    <row r="52" spans="1:7" ht="13">
      <c r="A52" s="261"/>
      <c r="B52" s="261"/>
      <c r="D52" s="1869"/>
      <c r="E52" s="1869"/>
      <c r="F52" s="1869"/>
    </row>
    <row r="53" spans="1:7" s="2" customFormat="1" ht="13">
      <c r="A53" s="261"/>
      <c r="B53" s="261"/>
      <c r="C53" s="556"/>
      <c r="D53" s="239"/>
      <c r="E53" s="22"/>
      <c r="F53" s="22"/>
      <c r="G53" s="22"/>
    </row>
    <row r="54" spans="1:7" s="2" customFormat="1" ht="13">
      <c r="A54" s="403"/>
      <c r="B54" s="679" t="s">
        <v>316</v>
      </c>
      <c r="C54" s="557"/>
      <c r="D54" s="1869" t="s">
        <v>1248</v>
      </c>
      <c r="E54" s="1869"/>
      <c r="F54" s="1869"/>
      <c r="G54" s="22"/>
    </row>
    <row r="55" spans="1:7" s="2" customFormat="1" ht="13">
      <c r="A55" s="403"/>
      <c r="B55" s="403"/>
      <c r="C55" s="557"/>
      <c r="D55" s="1869"/>
      <c r="E55" s="1869"/>
      <c r="F55" s="1869"/>
      <c r="G55" s="22"/>
    </row>
    <row r="56" spans="1:7" s="39" customFormat="1">
      <c r="A56" s="273"/>
      <c r="B56" s="273"/>
      <c r="C56" s="273"/>
      <c r="D56" s="443"/>
      <c r="E56" s="130"/>
      <c r="F56" s="130"/>
      <c r="G56" s="130"/>
    </row>
    <row r="57" spans="1:7" ht="13">
      <c r="A57" s="261"/>
      <c r="B57" s="679" t="s">
        <v>316</v>
      </c>
      <c r="D57" s="1869" t="s">
        <v>1249</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3">
      <c r="A61" s="261"/>
      <c r="B61" s="679" t="s">
        <v>316</v>
      </c>
      <c r="D61" s="1869" t="s">
        <v>1250</v>
      </c>
      <c r="E61" s="1869"/>
      <c r="F61" s="1869"/>
    </row>
    <row r="62" spans="1:7">
      <c r="D62" s="1869"/>
      <c r="E62" s="1869"/>
      <c r="F62" s="1869"/>
    </row>
    <row r="63" spans="1:7"/>
    <row r="64" spans="1:7" ht="13">
      <c r="A64" s="261"/>
      <c r="B64" s="679" t="s">
        <v>316</v>
      </c>
      <c r="D64" s="1869" t="s">
        <v>1251</v>
      </c>
      <c r="E64" s="1869"/>
      <c r="F64" s="1869"/>
    </row>
    <row r="65" spans="1:7">
      <c r="D65" s="1869"/>
      <c r="E65" s="1869"/>
      <c r="F65" s="1869"/>
    </row>
    <row r="66" spans="1:7">
      <c r="A66" s="555"/>
      <c r="C66" s="555"/>
      <c r="D66" s="1869"/>
      <c r="E66" s="1869"/>
      <c r="F66" s="1869"/>
    </row>
    <row r="67" spans="1:7">
      <c r="D67" s="12"/>
    </row>
    <row r="68" spans="1:7" ht="13">
      <c r="A68" s="261"/>
      <c r="B68" s="679" t="s">
        <v>316</v>
      </c>
      <c r="D68" s="1868" t="s">
        <v>1252</v>
      </c>
      <c r="E68" s="1868"/>
      <c r="F68" s="1868"/>
    </row>
    <row r="69" spans="1:7">
      <c r="D69" s="1868"/>
      <c r="E69" s="1868"/>
      <c r="F69" s="1868"/>
    </row>
    <row r="70" spans="1:7" ht="13">
      <c r="A70" s="261"/>
      <c r="B70" s="261"/>
      <c r="D70" s="135"/>
    </row>
    <row r="71" spans="1:7" ht="13">
      <c r="A71" s="1888" t="s">
        <v>1159</v>
      </c>
      <c r="B71" s="1888"/>
      <c r="C71" s="1888"/>
      <c r="D71" s="1888"/>
      <c r="E71" s="1888"/>
      <c r="F71" s="1888"/>
      <c r="G71" s="1888"/>
    </row>
    <row r="72" spans="1:7"/>
    <row r="73" spans="1:7" ht="13">
      <c r="C73" s="262"/>
      <c r="D73" s="1917" t="s">
        <v>1257</v>
      </c>
      <c r="E73" s="1917"/>
      <c r="F73" s="1917"/>
    </row>
    <row r="74" spans="1:7">
      <c r="A74" s="135"/>
      <c r="B74" s="135"/>
      <c r="D74" s="1868" t="s">
        <v>1284</v>
      </c>
      <c r="E74" s="1868"/>
      <c r="F74" s="1868"/>
    </row>
    <row r="75" spans="1:7">
      <c r="A75" s="135"/>
      <c r="B75" s="135"/>
    </row>
    <row r="76" spans="1:7" ht="13">
      <c r="A76" s="261"/>
      <c r="B76" s="679" t="s">
        <v>316</v>
      </c>
      <c r="D76" s="1868" t="s">
        <v>1258</v>
      </c>
      <c r="E76" s="1868"/>
      <c r="F76" s="1868"/>
    </row>
    <row r="77" spans="1:7" ht="13">
      <c r="A77" s="261"/>
      <c r="B77" s="261"/>
      <c r="D77" s="1868"/>
      <c r="E77" s="1868"/>
      <c r="F77" s="1868"/>
    </row>
    <row r="78" spans="1:7" ht="13">
      <c r="A78" s="261"/>
      <c r="B78" s="261"/>
      <c r="D78" s="1868"/>
      <c r="E78" s="1868"/>
      <c r="F78" s="1868"/>
    </row>
    <row r="79" spans="1:7" ht="13">
      <c r="A79" s="261"/>
      <c r="B79" s="261"/>
      <c r="D79" s="1868"/>
      <c r="E79" s="1868"/>
      <c r="F79" s="1868"/>
    </row>
    <row r="80" spans="1:7" ht="13">
      <c r="A80" s="261"/>
      <c r="B80" s="261"/>
      <c r="D80" s="1868"/>
      <c r="E80" s="1868"/>
      <c r="F80" s="1868"/>
    </row>
    <row r="81" spans="1:7" ht="13">
      <c r="A81" s="261"/>
      <c r="B81" s="261"/>
      <c r="D81" s="1868"/>
      <c r="E81" s="1868"/>
      <c r="F81" s="1868"/>
    </row>
    <row r="82" spans="1:7" s="706" customFormat="1" ht="13">
      <c r="A82" s="707"/>
      <c r="B82" s="707"/>
      <c r="C82" s="705"/>
      <c r="D82" s="709"/>
      <c r="E82" s="709"/>
      <c r="F82" s="709"/>
      <c r="G82" s="7"/>
    </row>
    <row r="83" spans="1:7" s="706" customFormat="1" ht="14.5" customHeight="1">
      <c r="A83" s="707"/>
      <c r="B83" s="712" t="s">
        <v>316</v>
      </c>
      <c r="C83" s="705"/>
      <c r="D83" s="1897" t="s">
        <v>1357</v>
      </c>
      <c r="E83" s="1897"/>
      <c r="F83" s="1897"/>
      <c r="G83" s="7"/>
    </row>
    <row r="84" spans="1:7" s="706" customFormat="1" ht="13">
      <c r="A84" s="707"/>
      <c r="B84" s="707"/>
      <c r="C84" s="705"/>
      <c r="D84" s="1897"/>
      <c r="E84" s="1897"/>
      <c r="F84" s="1897"/>
      <c r="G84" s="7"/>
    </row>
    <row r="85" spans="1:7" s="706" customFormat="1" ht="13">
      <c r="A85" s="707"/>
      <c r="B85" s="707"/>
      <c r="C85" s="705"/>
      <c r="D85" s="1897"/>
      <c r="E85" s="1897"/>
      <c r="F85" s="1897"/>
      <c r="G85" s="7"/>
    </row>
    <row r="86" spans="1:7" s="706" customFormat="1" ht="13">
      <c r="A86" s="707"/>
      <c r="B86" s="707"/>
      <c r="C86" s="705"/>
      <c r="D86" s="1897"/>
      <c r="E86" s="1897"/>
      <c r="F86" s="1897"/>
      <c r="G86" s="7"/>
    </row>
    <row r="87" spans="1:7" s="706" customFormat="1" ht="13">
      <c r="A87" s="707"/>
      <c r="B87" s="707"/>
      <c r="C87" s="705"/>
      <c r="D87" s="1897"/>
      <c r="E87" s="1897"/>
      <c r="F87" s="1897"/>
      <c r="G87" s="7"/>
    </row>
    <row r="88" spans="1:7" s="719" customFormat="1" ht="13">
      <c r="A88" s="714"/>
      <c r="B88" s="714"/>
      <c r="C88" s="745"/>
      <c r="D88" s="1897"/>
      <c r="E88" s="1897"/>
      <c r="F88" s="1897"/>
      <c r="G88" s="7"/>
    </row>
    <row r="89" spans="1:7" s="719" customFormat="1" ht="13">
      <c r="A89" s="714"/>
      <c r="B89" s="714"/>
      <c r="C89" s="745"/>
      <c r="D89" s="1897"/>
      <c r="E89" s="1897"/>
      <c r="F89" s="1897"/>
      <c r="G89" s="7"/>
    </row>
    <row r="90" spans="1:7" s="719" customFormat="1" ht="13">
      <c r="A90" s="714"/>
      <c r="B90" s="714"/>
      <c r="C90" s="745"/>
      <c r="D90" s="1897"/>
      <c r="E90" s="1897"/>
      <c r="F90" s="1897"/>
      <c r="G90" s="7"/>
    </row>
    <row r="91" spans="1:7" ht="13">
      <c r="A91" s="261"/>
      <c r="B91" s="261"/>
      <c r="D91" s="1897"/>
      <c r="E91" s="1897"/>
      <c r="F91" s="1897"/>
    </row>
    <row r="92" spans="1:7" ht="13">
      <c r="A92" s="261"/>
      <c r="B92" s="261"/>
      <c r="D92" s="1897"/>
      <c r="E92" s="1897"/>
      <c r="F92" s="1897"/>
    </row>
    <row r="93" spans="1:7" ht="13">
      <c r="A93" s="261"/>
      <c r="B93" s="261"/>
      <c r="D93" s="1897"/>
      <c r="E93" s="1897"/>
      <c r="F93" s="1897"/>
    </row>
    <row r="94" spans="1:7" ht="13">
      <c r="A94" s="261"/>
      <c r="B94" s="261"/>
      <c r="D94" s="1897"/>
      <c r="E94" s="1897"/>
      <c r="F94" s="1897"/>
    </row>
    <row r="95" spans="1:7" ht="13">
      <c r="A95" s="261"/>
      <c r="B95" s="261"/>
      <c r="D95" s="1897"/>
      <c r="E95" s="1897"/>
      <c r="F95" s="1897"/>
    </row>
    <row r="96" spans="1:7" ht="13">
      <c r="A96" s="261"/>
      <c r="B96" s="261"/>
      <c r="D96" s="1897"/>
      <c r="E96" s="1897"/>
      <c r="F96" s="1897"/>
    </row>
    <row r="97" spans="1:11" s="710" customFormat="1" ht="13">
      <c r="A97" s="711"/>
      <c r="B97" s="715" t="s">
        <v>316</v>
      </c>
      <c r="C97" s="705"/>
      <c r="D97" s="1868" t="s">
        <v>1259</v>
      </c>
      <c r="E97" s="1868"/>
      <c r="F97" s="1868"/>
      <c r="G97" s="7"/>
    </row>
    <row r="98" spans="1:11" s="710" customFormat="1" ht="13">
      <c r="A98" s="711"/>
      <c r="B98" s="711"/>
      <c r="C98" s="705"/>
      <c r="D98" s="1868"/>
      <c r="E98" s="1868"/>
      <c r="F98" s="1868"/>
      <c r="G98" s="7"/>
    </row>
    <row r="99" spans="1:11" s="710" customFormat="1" ht="13">
      <c r="A99" s="711"/>
      <c r="B99" s="711"/>
      <c r="C99" s="705"/>
      <c r="D99" s="1868"/>
      <c r="E99" s="1868"/>
      <c r="F99" s="1868"/>
      <c r="G99" s="7"/>
    </row>
    <row r="100" spans="1:11" s="710" customFormat="1" ht="13">
      <c r="A100" s="711"/>
      <c r="B100" s="711"/>
      <c r="C100" s="705"/>
      <c r="D100" s="1868"/>
      <c r="E100" s="1868"/>
      <c r="F100" s="1868"/>
      <c r="G100" s="7"/>
    </row>
    <row r="101" spans="1:11" s="710" customFormat="1" ht="13">
      <c r="A101" s="711"/>
      <c r="B101" s="711"/>
      <c r="C101" s="705"/>
      <c r="D101" s="1868"/>
      <c r="E101" s="1868"/>
      <c r="F101" s="1868"/>
      <c r="G101" s="7"/>
    </row>
    <row r="102" spans="1:11" s="710" customFormat="1" ht="13">
      <c r="A102" s="711"/>
      <c r="B102" s="711"/>
      <c r="C102" s="705"/>
      <c r="D102" s="1868"/>
      <c r="E102" s="1868"/>
      <c r="F102" s="1868"/>
      <c r="G102" s="7"/>
    </row>
    <row r="103" spans="1:11" s="710" customFormat="1" ht="13">
      <c r="A103" s="711"/>
      <c r="B103" s="711"/>
      <c r="C103" s="705"/>
      <c r="D103" s="1868"/>
      <c r="E103" s="1868"/>
      <c r="F103" s="1868"/>
      <c r="G103" s="7"/>
    </row>
    <row r="104" spans="1:11" s="710" customFormat="1" ht="13">
      <c r="A104" s="711"/>
      <c r="B104" s="711"/>
      <c r="C104" s="705"/>
      <c r="D104" s="1868"/>
      <c r="E104" s="1868"/>
      <c r="F104" s="1868"/>
      <c r="G104" s="7"/>
    </row>
    <row r="105" spans="1:11" s="713" customFormat="1" ht="13">
      <c r="A105" s="714"/>
      <c r="B105" s="714"/>
      <c r="C105" s="705"/>
      <c r="D105" s="716"/>
      <c r="E105" s="716"/>
      <c r="F105" s="716"/>
      <c r="G105" s="7"/>
    </row>
    <row r="106" spans="1:11" ht="13">
      <c r="A106" s="403"/>
      <c r="B106" s="708" t="s">
        <v>316</v>
      </c>
      <c r="C106" s="469"/>
      <c r="D106" s="1925" t="s">
        <v>1260</v>
      </c>
      <c r="E106" s="1925"/>
      <c r="F106" s="1925"/>
      <c r="G106" s="470"/>
      <c r="H106" s="468"/>
      <c r="I106" s="468"/>
      <c r="J106" s="468"/>
      <c r="K106" s="468"/>
    </row>
    <row r="107" spans="1:11" ht="13">
      <c r="A107" s="261"/>
      <c r="B107" s="261"/>
      <c r="C107" s="315"/>
      <c r="D107" s="1925"/>
      <c r="E107" s="1925"/>
      <c r="F107" s="1925"/>
      <c r="G107" s="470"/>
      <c r="H107" s="468"/>
      <c r="I107" s="468"/>
      <c r="J107" s="468"/>
      <c r="K107" s="468"/>
    </row>
    <row r="108" spans="1:11" ht="13">
      <c r="A108" s="261"/>
      <c r="B108" s="261"/>
      <c r="C108" s="315"/>
      <c r="D108" s="1925"/>
      <c r="E108" s="1925"/>
      <c r="F108" s="1925"/>
      <c r="G108" s="470"/>
      <c r="H108" s="468"/>
      <c r="I108" s="468"/>
      <c r="J108" s="468"/>
      <c r="K108" s="468"/>
    </row>
    <row r="109" spans="1:11" ht="13">
      <c r="A109" s="261"/>
      <c r="B109" s="261"/>
      <c r="C109" s="315"/>
      <c r="D109" s="1925"/>
      <c r="E109" s="1925"/>
      <c r="F109" s="1925"/>
      <c r="G109" s="470"/>
      <c r="H109" s="468"/>
      <c r="I109" s="468"/>
      <c r="J109" s="468"/>
      <c r="K109" s="468"/>
    </row>
    <row r="110" spans="1:11" ht="13">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3">
      <c r="A114" s="261"/>
      <c r="B114" s="679" t="s">
        <v>316</v>
      </c>
      <c r="C114"/>
      <c r="D114" s="1926" t="s">
        <v>1261</v>
      </c>
      <c r="E114" s="1926"/>
      <c r="F114" s="1926"/>
      <c r="G114"/>
      <c r="H114"/>
      <c r="I114"/>
      <c r="J114"/>
      <c r="K114"/>
    </row>
    <row r="115" spans="1:11" ht="13">
      <c r="A115" s="261"/>
      <c r="B115" s="261"/>
      <c r="C115"/>
      <c r="D115" s="1926"/>
      <c r="E115" s="1926"/>
      <c r="F115" s="1926"/>
      <c r="G115"/>
      <c r="H115"/>
      <c r="I115"/>
      <c r="J115"/>
      <c r="K115"/>
    </row>
    <row r="116" spans="1:11"/>
    <row r="117" spans="1:11" ht="13">
      <c r="A117" s="261"/>
      <c r="B117" s="679" t="s">
        <v>316</v>
      </c>
      <c r="C117" s="10"/>
      <c r="D117" s="1868" t="s">
        <v>1262</v>
      </c>
      <c r="E117" s="1868"/>
      <c r="F117" s="1868"/>
    </row>
    <row r="118" spans="1:11">
      <c r="C118" s="10"/>
      <c r="D118" s="1868"/>
      <c r="E118" s="1868"/>
      <c r="F118" s="1868"/>
    </row>
    <row r="119" spans="1:11">
      <c r="C119" s="10"/>
      <c r="D119" s="1868"/>
      <c r="E119" s="1868"/>
      <c r="F119" s="1868"/>
    </row>
    <row r="120" spans="1:11">
      <c r="C120" s="10"/>
      <c r="D120" s="1868"/>
      <c r="E120" s="1868"/>
      <c r="F120" s="1868"/>
    </row>
    <row r="121" spans="1:11">
      <c r="C121" s="10"/>
      <c r="D121" s="1868"/>
      <c r="E121" s="1868"/>
      <c r="F121" s="1868"/>
    </row>
    <row r="122" spans="1:11">
      <c r="C122" s="10"/>
      <c r="D122" s="149"/>
      <c r="E122" s="149"/>
      <c r="F122" s="149"/>
    </row>
    <row r="123" spans="1:11" customFormat="1" ht="13">
      <c r="A123" s="261"/>
      <c r="B123" s="679" t="s">
        <v>316</v>
      </c>
      <c r="C123" s="10"/>
      <c r="D123" s="1869" t="s">
        <v>1263</v>
      </c>
      <c r="E123" s="1869"/>
      <c r="F123" s="1869"/>
      <c r="G123" s="149"/>
    </row>
    <row r="124" spans="1:11" s="296" customFormat="1" ht="13.75" customHeight="1">
      <c r="A124" s="293"/>
      <c r="B124" s="293"/>
      <c r="C124" s="294"/>
      <c r="D124" s="1869"/>
      <c r="E124" s="1869"/>
      <c r="F124" s="1869"/>
      <c r="G124" s="295"/>
    </row>
    <row r="125" spans="1:11" customFormat="1" ht="13.75" customHeight="1">
      <c r="A125" s="132"/>
      <c r="B125" s="676"/>
      <c r="C125" s="10"/>
      <c r="D125" s="1869"/>
      <c r="E125" s="1869"/>
      <c r="F125" s="1869"/>
      <c r="G125" s="149"/>
    </row>
    <row r="126" spans="1:11" customFormat="1" ht="13.75" customHeight="1">
      <c r="A126" s="132"/>
      <c r="B126" s="676"/>
      <c r="C126" s="10"/>
      <c r="D126" s="1869"/>
      <c r="E126" s="1869"/>
      <c r="F126" s="1869"/>
      <c r="G126" s="149"/>
    </row>
    <row r="127" spans="1:11" customFormat="1" ht="13.75" customHeight="1">
      <c r="A127" s="132"/>
      <c r="B127" s="676"/>
      <c r="C127" s="10"/>
      <c r="D127" s="1869"/>
      <c r="E127" s="1869"/>
      <c r="F127" s="1869"/>
      <c r="G127" s="149"/>
    </row>
    <row r="128" spans="1:11" customFormat="1" ht="13.75" customHeight="1">
      <c r="A128" s="378"/>
      <c r="B128" s="378"/>
      <c r="C128" s="10"/>
      <c r="D128" s="1869"/>
      <c r="E128" s="1869"/>
      <c r="F128" s="1869"/>
      <c r="G128" s="149"/>
    </row>
    <row r="129" spans="1:7" s="2" customFormat="1" ht="13.75" customHeight="1">
      <c r="A129" s="273"/>
      <c r="B129" s="273"/>
      <c r="C129" s="442"/>
      <c r="D129" s="1869"/>
      <c r="E129" s="1869"/>
      <c r="F129" s="1869"/>
      <c r="G129" s="182"/>
    </row>
    <row r="130" spans="1:7" s="2" customFormat="1" ht="13.75" customHeight="1">
      <c r="A130" s="273"/>
      <c r="B130" s="273"/>
      <c r="C130" s="442"/>
      <c r="D130" s="1869"/>
      <c r="E130" s="1869"/>
      <c r="F130" s="1869"/>
      <c r="G130" s="182"/>
    </row>
    <row r="131" spans="1:7" customFormat="1" ht="13.75" customHeight="1">
      <c r="A131" s="132"/>
      <c r="B131" s="676"/>
      <c r="C131" s="10"/>
      <c r="D131" s="1869"/>
      <c r="E131" s="1869"/>
      <c r="F131" s="1869"/>
      <c r="G131" s="149"/>
    </row>
    <row r="132" spans="1:7" customFormat="1" ht="13.75" customHeight="1">
      <c r="A132" s="132"/>
      <c r="B132" s="676"/>
      <c r="C132" s="10"/>
      <c r="D132" s="1869"/>
      <c r="E132" s="1869"/>
      <c r="F132" s="1869"/>
      <c r="G132" s="149"/>
    </row>
    <row r="133" spans="1:7" customFormat="1" ht="13.75" customHeight="1">
      <c r="A133" s="132"/>
      <c r="B133" s="676"/>
      <c r="C133" s="10"/>
      <c r="D133" s="1869"/>
      <c r="E133" s="1869"/>
      <c r="F133" s="1869"/>
      <c r="G133" s="149"/>
    </row>
    <row r="134" spans="1:7" customFormat="1" ht="13.75" customHeight="1">
      <c r="A134" s="132"/>
      <c r="B134" s="676"/>
      <c r="C134" s="10"/>
      <c r="D134" s="1869"/>
      <c r="E134" s="1869"/>
      <c r="F134" s="1869"/>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8" t="s">
        <v>1371</v>
      </c>
      <c r="E136" s="1868"/>
      <c r="F136" s="1868"/>
      <c r="G136" s="149"/>
    </row>
    <row r="137" spans="1:7" s="717" customFormat="1" ht="13.75" customHeight="1">
      <c r="A137" s="705"/>
      <c r="B137" s="705"/>
      <c r="C137" s="10"/>
      <c r="D137" s="1868"/>
      <c r="E137" s="1868"/>
      <c r="F137" s="1868"/>
      <c r="G137" s="149"/>
    </row>
    <row r="138" spans="1:7" s="717" customFormat="1" ht="13.75" customHeight="1">
      <c r="A138" s="705"/>
      <c r="B138" s="705"/>
      <c r="C138" s="10"/>
      <c r="D138" s="1868"/>
      <c r="E138" s="1868"/>
      <c r="F138" s="1868"/>
      <c r="G138" s="149"/>
    </row>
    <row r="139" spans="1:7" s="717" customFormat="1" ht="13.75" customHeight="1">
      <c r="A139" s="705"/>
      <c r="B139" s="705"/>
      <c r="C139" s="10"/>
      <c r="D139" s="1868"/>
      <c r="E139" s="1868"/>
      <c r="F139" s="1868"/>
      <c r="G139" s="149"/>
    </row>
    <row r="140" spans="1:7" s="717" customFormat="1" ht="13.75" customHeight="1">
      <c r="A140" s="705"/>
      <c r="B140" s="705"/>
      <c r="C140" s="10"/>
      <c r="D140" s="1868"/>
      <c r="E140" s="1868"/>
      <c r="F140" s="1868"/>
      <c r="G140" s="149"/>
    </row>
    <row r="141" spans="1:7" s="717" customFormat="1" ht="13.75" customHeight="1">
      <c r="A141" s="705"/>
      <c r="B141" s="705"/>
      <c r="C141" s="10"/>
      <c r="D141" s="1868"/>
      <c r="E141" s="1868"/>
      <c r="F141" s="1868"/>
      <c r="G141" s="149"/>
    </row>
    <row r="142" spans="1:7" s="717" customFormat="1" ht="13.75" customHeight="1">
      <c r="A142" s="705"/>
      <c r="B142" s="705"/>
      <c r="C142" s="10"/>
      <c r="D142" s="1868"/>
      <c r="E142" s="1868"/>
      <c r="F142" s="1868"/>
      <c r="G142" s="149"/>
    </row>
    <row r="143" spans="1:7" s="717" customFormat="1" ht="13.75" customHeight="1">
      <c r="A143" s="705"/>
      <c r="B143" s="705"/>
      <c r="C143" s="10"/>
      <c r="D143" s="1868"/>
      <c r="E143" s="1868"/>
      <c r="F143" s="1868"/>
      <c r="G143" s="149"/>
    </row>
    <row r="144" spans="1:7" s="717" customFormat="1" ht="13.75" customHeight="1">
      <c r="A144" s="705"/>
      <c r="B144" s="705"/>
      <c r="C144" s="10"/>
      <c r="D144" s="1868"/>
      <c r="E144" s="1868"/>
      <c r="F144" s="1868"/>
      <c r="G144" s="149"/>
    </row>
    <row r="145" spans="1:7" s="717" customFormat="1" ht="13.75" customHeight="1">
      <c r="A145" s="705"/>
      <c r="B145" s="705"/>
      <c r="C145" s="10"/>
      <c r="D145" s="1868"/>
      <c r="E145" s="1868"/>
      <c r="F145" s="1868"/>
      <c r="G145" s="149"/>
    </row>
    <row r="146" spans="1:7" s="717" customFormat="1" ht="13.75" customHeight="1">
      <c r="A146" s="747"/>
      <c r="B146" s="747"/>
      <c r="C146" s="10"/>
      <c r="D146" s="1868"/>
      <c r="E146" s="1868"/>
      <c r="F146" s="1868"/>
      <c r="G146" s="149"/>
    </row>
    <row r="147" spans="1:7" s="717" customFormat="1" ht="13.75" customHeight="1">
      <c r="A147" s="747"/>
      <c r="B147" s="747"/>
      <c r="C147" s="10"/>
      <c r="D147" s="1868"/>
      <c r="E147" s="1868"/>
      <c r="F147" s="1868"/>
      <c r="G147" s="149"/>
    </row>
    <row r="148" spans="1:7" s="717" customFormat="1" ht="13.75" customHeight="1">
      <c r="A148" s="705"/>
      <c r="B148" s="705"/>
      <c r="C148" s="10"/>
      <c r="D148" s="1868"/>
      <c r="E148" s="1868"/>
      <c r="F148" s="1868"/>
      <c r="G148" s="149"/>
    </row>
    <row r="149" spans="1:7" s="717" customFormat="1" ht="13.75" customHeight="1">
      <c r="A149" s="705"/>
      <c r="B149" s="705"/>
      <c r="C149" s="10"/>
      <c r="D149" s="1868"/>
      <c r="E149" s="1868"/>
      <c r="F149" s="1868"/>
      <c r="G149" s="149"/>
    </row>
    <row r="150" spans="1:7" s="717" customFormat="1" ht="13.75" customHeight="1">
      <c r="A150" s="705"/>
      <c r="B150" s="705"/>
      <c r="C150" s="10"/>
      <c r="D150" s="1868"/>
      <c r="E150" s="1868"/>
      <c r="F150" s="1868"/>
      <c r="G150" s="149"/>
    </row>
    <row r="151" spans="1:7" s="717" customFormat="1" ht="13.75" customHeight="1">
      <c r="A151" s="705"/>
      <c r="B151" s="705"/>
      <c r="C151" s="10"/>
      <c r="D151" s="1868"/>
      <c r="E151" s="1868"/>
      <c r="F151" s="1868"/>
      <c r="G151" s="149"/>
    </row>
    <row r="152" spans="1:7" s="717" customFormat="1" ht="13.75" customHeight="1">
      <c r="A152" s="705"/>
      <c r="B152" s="705"/>
      <c r="C152" s="10"/>
      <c r="D152" s="1868"/>
      <c r="E152" s="1868"/>
      <c r="F152" s="1868"/>
      <c r="G152" s="149"/>
    </row>
    <row r="153" spans="1:7" s="717" customFormat="1" ht="13.75" customHeight="1">
      <c r="A153" s="705"/>
      <c r="B153" s="705"/>
      <c r="C153" s="10"/>
      <c r="D153" s="1868"/>
      <c r="E153" s="1868"/>
      <c r="F153" s="1868"/>
      <c r="G153" s="149"/>
    </row>
    <row r="154" spans="1:7" s="717" customFormat="1" ht="13.75" customHeight="1">
      <c r="A154" s="705"/>
      <c r="B154" s="705"/>
      <c r="C154" s="10"/>
      <c r="D154" s="1868"/>
      <c r="E154" s="1868"/>
      <c r="F154" s="1868"/>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80" t="s">
        <v>1264</v>
      </c>
      <c r="E156" s="1880"/>
      <c r="F156" s="1880"/>
      <c r="G156" s="444"/>
    </row>
    <row r="157" spans="1:7" customFormat="1" ht="13.75" customHeight="1">
      <c r="A157" s="378"/>
      <c r="B157" s="378"/>
      <c r="C157" s="325"/>
      <c r="D157" s="1880"/>
      <c r="E157" s="1880"/>
      <c r="F157" s="1880"/>
      <c r="G157" s="444"/>
    </row>
    <row r="158" spans="1:7" customFormat="1" ht="13.75" customHeight="1">
      <c r="A158" s="378"/>
      <c r="B158" s="378"/>
      <c r="C158" s="325"/>
      <c r="D158" s="327"/>
      <c r="E158" s="325"/>
      <c r="F158" s="325"/>
      <c r="G158" s="444"/>
    </row>
    <row r="159" spans="1:7" customFormat="1" ht="13.75" customHeight="1">
      <c r="A159" s="378"/>
      <c r="B159" s="679" t="s">
        <v>316</v>
      </c>
      <c r="C159" s="325"/>
      <c r="D159" s="1876" t="s">
        <v>1265</v>
      </c>
      <c r="E159" s="1876"/>
      <c r="F159" s="1876"/>
      <c r="G159" s="444"/>
    </row>
    <row r="160" spans="1:7" customFormat="1" ht="13.75" customHeight="1">
      <c r="A160" s="378"/>
      <c r="B160" s="378"/>
      <c r="C160" s="325"/>
      <c r="D160" s="1876"/>
      <c r="E160" s="1876"/>
      <c r="F160" s="1876"/>
      <c r="G160" s="444"/>
    </row>
    <row r="161" spans="1:7" customFormat="1" ht="13.75" customHeight="1">
      <c r="A161" s="378"/>
      <c r="B161" s="378"/>
      <c r="C161" s="325"/>
      <c r="D161" s="1876"/>
      <c r="E161" s="1876"/>
      <c r="F161" s="1876"/>
      <c r="G161" s="444"/>
    </row>
    <row r="162" spans="1:7" customFormat="1" ht="13.75" customHeight="1">
      <c r="A162" s="378"/>
      <c r="B162" s="378"/>
      <c r="C162" s="325"/>
      <c r="D162" s="1876"/>
      <c r="E162" s="1876"/>
      <c r="F162" s="1876"/>
      <c r="G162" s="444"/>
    </row>
    <row r="163" spans="1:7" customFormat="1" ht="13.75" customHeight="1">
      <c r="A163" s="132"/>
      <c r="B163" s="676"/>
      <c r="C163" s="10"/>
      <c r="D163" s="151"/>
      <c r="E163" s="151"/>
      <c r="F163" s="151"/>
      <c r="G163" s="149"/>
    </row>
    <row r="164" spans="1:7" customFormat="1" ht="13.75" customHeight="1">
      <c r="A164" s="132"/>
      <c r="B164" s="679" t="s">
        <v>316</v>
      </c>
      <c r="C164" s="10"/>
      <c r="D164" s="1911" t="s">
        <v>1266</v>
      </c>
      <c r="E164" s="1911"/>
      <c r="F164" s="1911"/>
      <c r="G164" s="149"/>
    </row>
    <row r="165" spans="1:7" customFormat="1" ht="13.75" customHeight="1">
      <c r="A165" s="132"/>
      <c r="B165" s="676"/>
      <c r="C165" s="10"/>
      <c r="D165" s="1911"/>
      <c r="E165" s="1911"/>
      <c r="F165" s="1911"/>
      <c r="G165" s="149"/>
    </row>
    <row r="166" spans="1:7" customFormat="1" ht="13.75" customHeight="1">
      <c r="A166" s="132"/>
      <c r="B166" s="676"/>
      <c r="C166" s="10"/>
      <c r="D166" s="1911"/>
      <c r="E166" s="1911"/>
      <c r="F166" s="1911"/>
      <c r="G166" s="149"/>
    </row>
    <row r="167" spans="1:7" customFormat="1" ht="13.75" customHeight="1">
      <c r="A167" s="23"/>
      <c r="B167" s="675"/>
      <c r="C167" s="10"/>
      <c r="D167" s="7"/>
      <c r="E167" s="151"/>
      <c r="F167" s="151"/>
      <c r="G167" s="149"/>
    </row>
    <row r="168" spans="1:7" ht="13">
      <c r="A168" s="1888" t="s">
        <v>1160</v>
      </c>
      <c r="B168" s="1888"/>
      <c r="C168" s="1888"/>
      <c r="D168" s="1888"/>
      <c r="E168" s="1888"/>
      <c r="F168" s="1888"/>
      <c r="G168" s="1888"/>
    </row>
    <row r="169" spans="1:7" ht="12" customHeight="1">
      <c r="D169" s="135"/>
      <c r="E169" s="135"/>
      <c r="F169" s="135"/>
    </row>
    <row r="170" spans="1:7">
      <c r="B170" s="1916" t="s">
        <v>469</v>
      </c>
      <c r="C170" s="1916"/>
      <c r="D170" s="1916"/>
      <c r="E170" s="1916"/>
      <c r="F170" s="1916"/>
    </row>
    <row r="171" spans="1:7" ht="12" customHeight="1">
      <c r="A171" s="255"/>
      <c r="B171" s="673"/>
      <c r="C171" s="255"/>
    </row>
    <row r="172" spans="1:7" ht="13">
      <c r="A172" s="1888" t="s">
        <v>1161</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12" t="s">
        <v>1269</v>
      </c>
      <c r="E174" s="1912"/>
      <c r="F174" s="1912"/>
      <c r="G174" s="57"/>
    </row>
    <row r="175" spans="1:7" ht="13">
      <c r="A175" s="264"/>
      <c r="B175" s="264"/>
      <c r="C175" s="265"/>
      <c r="D175" s="1912"/>
      <c r="E175" s="1912"/>
      <c r="F175" s="1912"/>
      <c r="G175" s="57"/>
    </row>
    <row r="176" spans="1:7" s="719" customFormat="1" ht="13">
      <c r="A176" s="721"/>
      <c r="B176" s="721"/>
      <c r="C176" s="265"/>
      <c r="D176" s="1913" t="s">
        <v>1270</v>
      </c>
      <c r="E176" s="1913"/>
      <c r="F176" s="1913"/>
      <c r="G176" s="57"/>
    </row>
    <row r="177" spans="1:7" ht="12" customHeight="1">
      <c r="A177" s="264"/>
      <c r="B177" s="264"/>
      <c r="C177" s="265"/>
      <c r="D177" s="57"/>
      <c r="E177" s="49"/>
      <c r="F177" s="57"/>
      <c r="G177" s="57"/>
    </row>
    <row r="178" spans="1:7" ht="13">
      <c r="A178" s="261"/>
      <c r="B178" s="679" t="s">
        <v>316</v>
      </c>
      <c r="C178" s="265"/>
      <c r="D178" s="1906" t="s">
        <v>1268</v>
      </c>
      <c r="E178" s="1906"/>
      <c r="F178" s="1906"/>
      <c r="G178" s="57"/>
    </row>
    <row r="179" spans="1:7" ht="13">
      <c r="A179" s="261"/>
      <c r="B179" s="261"/>
      <c r="C179" s="265"/>
      <c r="D179" s="1906"/>
      <c r="E179" s="1906"/>
      <c r="F179" s="1906"/>
      <c r="G179" s="57"/>
    </row>
    <row r="180" spans="1:7" ht="13">
      <c r="A180" s="261"/>
      <c r="B180" s="261"/>
      <c r="C180" s="265"/>
      <c r="D180" s="1906"/>
      <c r="E180" s="1906"/>
      <c r="F180" s="1906"/>
      <c r="G180" s="57"/>
    </row>
    <row r="181" spans="1:7">
      <c r="A181" s="265"/>
      <c r="B181" s="265"/>
      <c r="C181" s="265"/>
      <c r="D181" s="1906"/>
      <c r="E181" s="1906"/>
      <c r="F181" s="1906"/>
    </row>
    <row r="182" spans="1:7">
      <c r="A182" s="265"/>
      <c r="B182" s="265"/>
      <c r="C182" s="265"/>
      <c r="D182" s="404"/>
      <c r="E182" s="57"/>
      <c r="F182" s="57"/>
    </row>
    <row r="183" spans="1:7">
      <c r="A183" s="265"/>
      <c r="B183" s="265"/>
      <c r="C183" s="265"/>
      <c r="D183" s="1915" t="s">
        <v>1177</v>
      </c>
      <c r="E183" s="1915"/>
      <c r="F183" s="1915"/>
    </row>
    <row r="184" spans="1:7">
      <c r="A184" s="265"/>
      <c r="B184" s="265"/>
      <c r="C184" s="265"/>
      <c r="D184" s="1915"/>
      <c r="E184" s="1915"/>
      <c r="F184" s="1915"/>
    </row>
    <row r="185" spans="1:7" s="682" customFormat="1">
      <c r="A185" s="265"/>
      <c r="B185" s="265"/>
      <c r="C185" s="265"/>
      <c r="D185" s="696"/>
      <c r="E185" s="696"/>
      <c r="F185" s="696"/>
      <c r="G185" s="7"/>
    </row>
    <row r="186" spans="1:7" s="677" customFormat="1" ht="13">
      <c r="A186" s="261"/>
      <c r="B186" s="679" t="s">
        <v>316</v>
      </c>
      <c r="C186" s="557"/>
      <c r="D186" s="1868" t="s">
        <v>1267</v>
      </c>
      <c r="E186" s="1868"/>
      <c r="F186" s="1868"/>
      <c r="G186" s="678"/>
    </row>
    <row r="187" spans="1:7" s="677" customFormat="1" ht="14.5" customHeight="1">
      <c r="A187" s="261"/>
      <c r="C187" s="557"/>
      <c r="D187" s="1868"/>
      <c r="E187" s="1868"/>
      <c r="F187" s="1868"/>
      <c r="G187" s="678"/>
    </row>
    <row r="188" spans="1:7" s="677" customFormat="1" ht="13">
      <c r="A188" s="261"/>
      <c r="B188" s="697"/>
      <c r="C188" s="557"/>
      <c r="D188" s="1868"/>
      <c r="E188" s="1868"/>
      <c r="F188" s="1868"/>
      <c r="G188" s="678"/>
    </row>
    <row r="189" spans="1:7" s="677" customFormat="1" ht="13">
      <c r="A189" s="261"/>
      <c r="B189" s="697"/>
      <c r="C189" s="557"/>
      <c r="D189" s="1868"/>
      <c r="E189" s="1868"/>
      <c r="F189" s="1868"/>
      <c r="G189" s="678"/>
    </row>
    <row r="190" spans="1:7" s="682" customFormat="1">
      <c r="A190" s="265"/>
      <c r="B190" s="265"/>
      <c r="C190" s="265"/>
      <c r="D190" s="696"/>
      <c r="E190" s="696"/>
      <c r="F190" s="696"/>
      <c r="G190" s="7"/>
    </row>
    <row r="191" spans="1:7" ht="13">
      <c r="A191" s="1888" t="s">
        <v>1162</v>
      </c>
      <c r="B191" s="1888"/>
      <c r="C191" s="1888"/>
      <c r="D191" s="1888"/>
      <c r="E191" s="1888"/>
      <c r="F191" s="1888"/>
      <c r="G191" s="1888"/>
    </row>
    <row r="192" spans="1:7" ht="12" customHeight="1">
      <c r="D192" s="135"/>
      <c r="E192" s="135"/>
      <c r="F192" s="135"/>
    </row>
    <row r="193" spans="1:6" ht="13">
      <c r="C193" s="262"/>
      <c r="D193" s="1914" t="s">
        <v>214</v>
      </c>
      <c r="E193" s="1914"/>
      <c r="F193" s="1914"/>
    </row>
    <row r="194" spans="1:6" ht="13">
      <c r="A194" s="255"/>
      <c r="B194" s="673"/>
      <c r="C194" s="255"/>
      <c r="D194" s="1883" t="s">
        <v>1291</v>
      </c>
      <c r="E194" s="1893"/>
      <c r="F194" s="1893"/>
    </row>
    <row r="195" spans="1:6" ht="12" customHeight="1">
      <c r="A195" s="23"/>
      <c r="B195" s="675"/>
      <c r="C195" s="23"/>
    </row>
    <row r="196" spans="1:6" ht="13.15" customHeight="1">
      <c r="A196" s="23"/>
      <c r="C196" s="23"/>
      <c r="D196" s="1891" t="s">
        <v>578</v>
      </c>
      <c r="E196" s="1891"/>
      <c r="F196" s="1891"/>
    </row>
    <row r="197" spans="1:6" ht="13">
      <c r="A197" s="261"/>
      <c r="B197" s="679" t="s">
        <v>316</v>
      </c>
      <c r="D197" s="1868" t="s">
        <v>1285</v>
      </c>
      <c r="E197" s="1868"/>
      <c r="F197" s="1868"/>
    </row>
    <row r="198" spans="1:6" ht="13">
      <c r="A198" s="261"/>
      <c r="B198" s="261"/>
      <c r="D198" s="1868"/>
      <c r="E198" s="1868"/>
      <c r="F198" s="1868"/>
    </row>
    <row r="199" spans="1:6"/>
    <row r="200" spans="1:6" ht="13">
      <c r="A200" s="261"/>
      <c r="B200" s="679" t="s">
        <v>316</v>
      </c>
      <c r="D200" s="1868" t="s">
        <v>1286</v>
      </c>
      <c r="E200" s="1868"/>
      <c r="F200" s="1868"/>
    </row>
    <row r="201" spans="1:6" ht="13">
      <c r="A201" s="261"/>
      <c r="B201" s="261"/>
      <c r="D201" s="1868"/>
      <c r="E201" s="1868"/>
      <c r="F201" s="1868"/>
    </row>
    <row r="202" spans="1:6" ht="13">
      <c r="A202" s="261"/>
      <c r="B202" s="261"/>
      <c r="D202" s="1868"/>
      <c r="E202" s="1868"/>
      <c r="F202" s="1868"/>
    </row>
    <row r="203" spans="1:6" ht="5.15" customHeight="1">
      <c r="A203" s="261"/>
      <c r="B203" s="261"/>
      <c r="D203" s="151"/>
      <c r="E203" s="135"/>
      <c r="F203" s="135"/>
    </row>
    <row r="204" spans="1:6" ht="13">
      <c r="A204" s="261"/>
      <c r="B204" s="261"/>
      <c r="D204" s="1868" t="s">
        <v>1287</v>
      </c>
      <c r="E204" s="1868"/>
      <c r="F204" s="1868"/>
    </row>
    <row r="205" spans="1:6" ht="13">
      <c r="A205" s="261"/>
      <c r="B205" s="261"/>
      <c r="D205" s="1868"/>
      <c r="E205" s="1868"/>
      <c r="F205" s="1868"/>
    </row>
    <row r="206" spans="1:6" ht="13">
      <c r="A206" s="261"/>
      <c r="B206" s="261"/>
      <c r="D206" s="1868"/>
      <c r="E206" s="1868"/>
      <c r="F206" s="1868"/>
    </row>
    <row r="207" spans="1:6" ht="13">
      <c r="A207" s="261"/>
      <c r="B207" s="261"/>
      <c r="D207" s="1868"/>
      <c r="E207" s="1868"/>
      <c r="F207" s="1868"/>
    </row>
    <row r="208" spans="1:6" ht="13">
      <c r="A208" s="261"/>
      <c r="B208" s="261"/>
      <c r="D208" s="1868"/>
      <c r="E208" s="1868"/>
      <c r="F208" s="1868"/>
    </row>
    <row r="209" spans="1:7" ht="13">
      <c r="A209" s="261"/>
      <c r="B209" s="261"/>
      <c r="D209" s="135"/>
      <c r="E209" s="135"/>
      <c r="F209" s="135"/>
    </row>
    <row r="210" spans="1:7" ht="13">
      <c r="A210" s="261"/>
      <c r="B210" s="679" t="s">
        <v>316</v>
      </c>
      <c r="D210" s="1882" t="s">
        <v>1288</v>
      </c>
      <c r="E210" s="1882"/>
      <c r="F210" s="1882"/>
    </row>
    <row r="211" spans="1:7" ht="13">
      <c r="A211" s="261"/>
      <c r="B211" s="261"/>
      <c r="D211" s="1882"/>
      <c r="E211" s="1882"/>
      <c r="F211" s="1882"/>
    </row>
    <row r="212" spans="1:7" ht="13">
      <c r="A212" s="261"/>
      <c r="B212" s="261"/>
      <c r="D212" s="1916" t="s">
        <v>962</v>
      </c>
      <c r="E212" s="1916"/>
      <c r="F212" s="1916"/>
    </row>
    <row r="213" spans="1:7" ht="13">
      <c r="A213" s="261"/>
      <c r="B213" s="261"/>
      <c r="D213" s="135"/>
      <c r="E213" s="135"/>
      <c r="F213" s="135"/>
    </row>
    <row r="214" spans="1:7" ht="14.5" customHeight="1">
      <c r="A214" s="261"/>
      <c r="B214" s="679" t="s">
        <v>316</v>
      </c>
      <c r="D214" s="1882" t="s">
        <v>1290</v>
      </c>
      <c r="E214" s="1882"/>
      <c r="F214" s="1882"/>
    </row>
    <row r="215" spans="1:7" ht="13">
      <c r="A215" s="261"/>
      <c r="B215" s="261"/>
      <c r="D215" s="1882"/>
      <c r="E215" s="1882"/>
      <c r="F215" s="1882"/>
    </row>
    <row r="216" spans="1:7" ht="13">
      <c r="A216" s="261"/>
      <c r="B216" s="261"/>
      <c r="D216" s="1882"/>
      <c r="E216" s="1882"/>
      <c r="F216" s="1882"/>
    </row>
    <row r="217" spans="1:7" ht="13">
      <c r="A217" s="261"/>
      <c r="B217" s="261"/>
      <c r="D217" s="1882"/>
      <c r="E217" s="1882"/>
      <c r="F217" s="1882"/>
    </row>
    <row r="218" spans="1:7" ht="13">
      <c r="A218" s="261"/>
      <c r="B218" s="261"/>
      <c r="D218" s="1882"/>
      <c r="E218" s="1882"/>
      <c r="F218" s="1882"/>
    </row>
    <row r="219" spans="1:7">
      <c r="D219" s="135"/>
      <c r="E219" s="135"/>
      <c r="F219" s="135"/>
    </row>
    <row r="220" spans="1:7" ht="13">
      <c r="A220" s="261"/>
      <c r="B220" s="679" t="s">
        <v>316</v>
      </c>
      <c r="D220" s="1868" t="s">
        <v>1289</v>
      </c>
      <c r="E220" s="1868"/>
      <c r="F220" s="1868"/>
    </row>
    <row r="221" spans="1:7" ht="13">
      <c r="A221" s="261"/>
      <c r="B221" s="261"/>
      <c r="D221" s="1868"/>
      <c r="E221" s="1868"/>
      <c r="F221" s="1868"/>
    </row>
    <row r="222" spans="1:7">
      <c r="D222" s="29"/>
    </row>
    <row r="223" spans="1:7" ht="13">
      <c r="A223" s="1888" t="s">
        <v>1163</v>
      </c>
      <c r="B223" s="1888"/>
      <c r="C223" s="1888"/>
      <c r="D223" s="1888"/>
      <c r="E223" s="1888"/>
      <c r="F223" s="1888"/>
      <c r="G223" s="1888"/>
    </row>
    <row r="224" spans="1:7">
      <c r="D224" s="29"/>
    </row>
    <row r="225" spans="1:6" ht="13">
      <c r="C225" s="262"/>
      <c r="D225" s="1891" t="s">
        <v>1292</v>
      </c>
      <c r="E225" s="1891"/>
      <c r="F225" s="1891"/>
    </row>
    <row r="226" spans="1:6" ht="13">
      <c r="A226" s="255"/>
      <c r="B226" s="673"/>
      <c r="C226" s="255"/>
      <c r="D226" s="135"/>
      <c r="E226" s="135"/>
      <c r="F226" s="135"/>
    </row>
    <row r="227" spans="1:6" ht="13">
      <c r="A227" s="260"/>
      <c r="B227" s="260"/>
      <c r="C227" s="260"/>
      <c r="D227" s="1891" t="s">
        <v>275</v>
      </c>
      <c r="E227" s="1891"/>
      <c r="F227" s="1891"/>
    </row>
    <row r="228" spans="1:6" ht="13">
      <c r="A228" s="261"/>
      <c r="B228" s="679" t="s">
        <v>316</v>
      </c>
      <c r="D228" s="1892" t="s">
        <v>1293</v>
      </c>
      <c r="E228" s="1892"/>
      <c r="F228" s="1892"/>
    </row>
    <row r="229" spans="1:6" ht="13">
      <c r="A229" s="261"/>
      <c r="B229" s="261"/>
      <c r="D229" s="1892"/>
      <c r="E229" s="1892"/>
      <c r="F229" s="1892"/>
    </row>
    <row r="230" spans="1:6">
      <c r="D230" s="135"/>
      <c r="E230" s="135"/>
      <c r="F230" s="135"/>
    </row>
    <row r="231" spans="1:6" ht="14.5" customHeight="1">
      <c r="A231" s="261"/>
      <c r="B231" s="679" t="s">
        <v>316</v>
      </c>
      <c r="D231" s="1882" t="s">
        <v>1294</v>
      </c>
      <c r="E231" s="1882"/>
      <c r="F231" s="1882"/>
    </row>
    <row r="232" spans="1:6">
      <c r="D232" s="1882"/>
      <c r="E232" s="1882"/>
      <c r="F232" s="1882"/>
    </row>
    <row r="233" spans="1:6" ht="13">
      <c r="D233" s="1893" t="s">
        <v>953</v>
      </c>
      <c r="E233" s="1893"/>
      <c r="F233" s="1893"/>
    </row>
    <row r="234" spans="1:6">
      <c r="D234" s="135"/>
      <c r="E234" s="135"/>
      <c r="F234" s="135"/>
    </row>
    <row r="235" spans="1:6" ht="14.5" customHeight="1">
      <c r="A235" s="261"/>
      <c r="B235" s="679" t="s">
        <v>316</v>
      </c>
      <c r="D235" s="1882" t="s">
        <v>1296</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3">
      <c r="A241" s="261"/>
      <c r="B241" s="679" t="s">
        <v>316</v>
      </c>
      <c r="D241" s="1868" t="s">
        <v>1295</v>
      </c>
      <c r="E241" s="1868"/>
      <c r="F241" s="1868"/>
    </row>
    <row r="242" spans="1:7">
      <c r="D242" s="1868"/>
      <c r="E242" s="1868"/>
      <c r="F242" s="1868"/>
    </row>
    <row r="243" spans="1:7">
      <c r="D243" s="1868"/>
      <c r="E243" s="1868"/>
      <c r="F243" s="1868"/>
    </row>
    <row r="244" spans="1:7">
      <c r="D244" s="263"/>
      <c r="E244" s="135"/>
      <c r="F244" s="135"/>
    </row>
    <row r="245" spans="1:7" ht="13">
      <c r="A245" s="1888" t="s">
        <v>1164</v>
      </c>
      <c r="B245" s="1888"/>
      <c r="C245" s="1888"/>
      <c r="D245" s="1888"/>
      <c r="E245" s="1888"/>
      <c r="F245" s="1888"/>
      <c r="G245" s="1888"/>
    </row>
    <row r="246" spans="1:7">
      <c r="D246" s="263"/>
      <c r="E246" s="135"/>
      <c r="F246" s="135"/>
    </row>
    <row r="247" spans="1:7" ht="13">
      <c r="C247" s="255"/>
      <c r="D247" s="1917" t="s">
        <v>1297</v>
      </c>
      <c r="E247" s="1917"/>
      <c r="F247" s="1917"/>
    </row>
    <row r="248" spans="1:7" ht="13">
      <c r="C248" s="255"/>
      <c r="D248" s="1917"/>
      <c r="E248" s="1917"/>
      <c r="F248" s="1917"/>
    </row>
    <row r="249" spans="1:7" ht="13">
      <c r="A249" s="260"/>
      <c r="B249" s="260"/>
      <c r="C249" s="260"/>
      <c r="D249" s="5"/>
      <c r="E249" s="6"/>
      <c r="F249" s="6"/>
    </row>
    <row r="250" spans="1:7" ht="13">
      <c r="C250" s="260"/>
      <c r="D250" s="1891" t="s">
        <v>215</v>
      </c>
      <c r="E250" s="1891"/>
      <c r="F250" s="1891"/>
    </row>
    <row r="251" spans="1:7" ht="15.75" customHeight="1">
      <c r="A251" s="261"/>
      <c r="B251" s="261"/>
      <c r="D251" s="1899" t="s">
        <v>1298</v>
      </c>
      <c r="E251" s="1899"/>
      <c r="F251" s="1899"/>
    </row>
    <row r="252" spans="1:7">
      <c r="E252" s="135"/>
      <c r="F252" s="135"/>
    </row>
    <row r="253" spans="1:7" ht="13">
      <c r="A253" s="261"/>
      <c r="B253" s="679" t="s">
        <v>316</v>
      </c>
      <c r="D253" s="1868" t="s">
        <v>1299</v>
      </c>
      <c r="E253" s="1868"/>
      <c r="F253" s="1868"/>
    </row>
    <row r="254" spans="1:7" ht="13">
      <c r="A254" s="261"/>
      <c r="B254" s="261"/>
      <c r="D254" s="1868"/>
      <c r="E254" s="1868"/>
      <c r="F254" s="1868"/>
    </row>
    <row r="255" spans="1:7">
      <c r="D255" s="135"/>
      <c r="E255" s="135"/>
      <c r="F255" s="135"/>
    </row>
    <row r="256" spans="1:7" ht="13">
      <c r="A256" s="261"/>
      <c r="B256" s="679" t="s">
        <v>316</v>
      </c>
      <c r="D256" s="1882" t="s">
        <v>1300</v>
      </c>
      <c r="E256" s="1882"/>
      <c r="F256" s="1882"/>
    </row>
    <row r="257" spans="1:7" ht="13">
      <c r="A257" s="261"/>
      <c r="B257" s="261"/>
      <c r="D257" s="1882"/>
      <c r="E257" s="1882"/>
      <c r="F257" s="1882"/>
    </row>
    <row r="258" spans="1:7" ht="13">
      <c r="A258" s="261"/>
      <c r="B258" s="261"/>
      <c r="D258" s="1882"/>
      <c r="E258" s="1882"/>
      <c r="F258" s="1882"/>
    </row>
    <row r="259" spans="1:7">
      <c r="D259" s="135"/>
      <c r="E259" s="135"/>
      <c r="F259" s="135"/>
    </row>
    <row r="260" spans="1:7" ht="13">
      <c r="A260" s="261"/>
      <c r="B260" s="679" t="s">
        <v>316</v>
      </c>
      <c r="D260" s="1868" t="s">
        <v>1301</v>
      </c>
      <c r="E260" s="1868"/>
      <c r="F260" s="1868"/>
    </row>
    <row r="261" spans="1:7" ht="13">
      <c r="A261" s="261"/>
      <c r="B261" s="261"/>
      <c r="D261" s="1868"/>
      <c r="E261" s="1868"/>
      <c r="F261" s="1868"/>
    </row>
    <row r="262" spans="1:7" ht="13">
      <c r="A262" s="23"/>
      <c r="B262" s="675"/>
      <c r="E262" s="135"/>
      <c r="F262" s="135"/>
    </row>
    <row r="263" spans="1:7" ht="13">
      <c r="A263" s="1888" t="s">
        <v>1165</v>
      </c>
      <c r="B263" s="1888"/>
      <c r="C263" s="1888"/>
      <c r="D263" s="1888"/>
      <c r="E263" s="1888"/>
      <c r="F263" s="1888"/>
      <c r="G263" s="1888"/>
    </row>
    <row r="264" spans="1:7" ht="13">
      <c r="A264" s="23"/>
      <c r="B264" s="675"/>
      <c r="D264" s="135"/>
      <c r="E264" s="135"/>
      <c r="F264" s="135"/>
    </row>
    <row r="265" spans="1:7" ht="13">
      <c r="C265" s="23"/>
      <c r="D265" s="1891" t="s">
        <v>718</v>
      </c>
      <c r="E265" s="1891"/>
      <c r="F265" s="1891"/>
    </row>
    <row r="266" spans="1:7" ht="13">
      <c r="C266" s="23"/>
      <c r="D266" s="1881" t="s">
        <v>1302</v>
      </c>
      <c r="E266" s="1881"/>
      <c r="F266" s="1881"/>
    </row>
    <row r="267" spans="1:7" ht="13">
      <c r="C267" s="23"/>
      <c r="D267" s="259"/>
    </row>
    <row r="268" spans="1:7">
      <c r="A268" s="273"/>
      <c r="B268" s="679" t="s">
        <v>316</v>
      </c>
      <c r="D268" s="1881" t="s">
        <v>1303</v>
      </c>
      <c r="E268" s="1881"/>
      <c r="F268" s="1881"/>
    </row>
    <row r="269" spans="1:7" s="39" customFormat="1" ht="13">
      <c r="A269" s="403"/>
      <c r="B269" s="403"/>
      <c r="C269" s="273"/>
      <c r="D269" s="497"/>
      <c r="E269" s="498"/>
      <c r="F269" s="498"/>
      <c r="G269" s="130"/>
    </row>
    <row r="270" spans="1:7" s="39" customFormat="1" ht="13.15" customHeight="1">
      <c r="A270" s="273"/>
      <c r="B270" s="679" t="s">
        <v>316</v>
      </c>
      <c r="C270" s="273"/>
      <c r="D270" s="1894" t="s">
        <v>1304</v>
      </c>
      <c r="E270" s="1894"/>
      <c r="F270" s="1894"/>
      <c r="G270" s="130"/>
    </row>
    <row r="271" spans="1:7" s="39" customFormat="1" ht="13">
      <c r="A271" s="403"/>
      <c r="B271" s="403"/>
      <c r="C271" s="273"/>
      <c r="D271" s="1894"/>
      <c r="E271" s="1894"/>
      <c r="F271" s="1894"/>
      <c r="G271" s="130"/>
    </row>
    <row r="272" spans="1:7" s="39" customFormat="1" ht="13">
      <c r="A272" s="403"/>
      <c r="B272" s="403"/>
      <c r="C272" s="273"/>
      <c r="D272" s="1894"/>
      <c r="E272" s="1894"/>
      <c r="F272" s="1894"/>
      <c r="G272" s="130"/>
    </row>
    <row r="273" spans="1:7" s="39" customFormat="1" ht="13">
      <c r="A273" s="403"/>
      <c r="B273" s="403"/>
      <c r="C273" s="273"/>
      <c r="D273" s="1894"/>
      <c r="E273" s="1894"/>
      <c r="F273" s="1894"/>
      <c r="G273" s="130"/>
    </row>
    <row r="274" spans="1:7" s="39" customFormat="1" ht="13">
      <c r="A274" s="403"/>
      <c r="B274" s="403"/>
      <c r="C274" s="273"/>
      <c r="D274" s="1894"/>
      <c r="E274" s="1894"/>
      <c r="F274" s="1894"/>
      <c r="G274" s="130"/>
    </row>
    <row r="275" spans="1:7" s="39" customFormat="1" ht="13">
      <c r="A275" s="403"/>
      <c r="B275" s="403"/>
      <c r="C275" s="273"/>
      <c r="D275" s="497"/>
      <c r="E275" s="498"/>
      <c r="F275" s="498"/>
      <c r="G275" s="130"/>
    </row>
    <row r="276" spans="1:7" s="39" customFormat="1" ht="13.15" customHeight="1">
      <c r="A276" s="273"/>
      <c r="B276" s="679" t="s">
        <v>316</v>
      </c>
      <c r="C276" s="273"/>
      <c r="D276" s="1894" t="s">
        <v>1305</v>
      </c>
      <c r="E276" s="1894"/>
      <c r="F276" s="1894"/>
      <c r="G276" s="130"/>
    </row>
    <row r="277" spans="1:7" s="39" customFormat="1">
      <c r="A277" s="273"/>
      <c r="B277" s="273"/>
      <c r="C277" s="273"/>
      <c r="D277" s="1894"/>
      <c r="E277" s="1894"/>
      <c r="F277" s="1894"/>
      <c r="G277" s="130"/>
    </row>
    <row r="278" spans="1:7" s="39" customFormat="1" ht="13">
      <c r="A278" s="403"/>
      <c r="B278" s="403"/>
      <c r="C278" s="273"/>
      <c r="D278" s="497"/>
      <c r="E278" s="498"/>
      <c r="F278" s="498"/>
      <c r="G278" s="130"/>
    </row>
    <row r="279" spans="1:7">
      <c r="A279" s="273"/>
      <c r="B279" s="679" t="s">
        <v>316</v>
      </c>
      <c r="D279" s="1881" t="s">
        <v>1306</v>
      </c>
      <c r="E279" s="1881"/>
      <c r="F279" s="1881"/>
    </row>
    <row r="280" spans="1:7">
      <c r="E280" s="135"/>
      <c r="F280" s="135"/>
    </row>
    <row r="281" spans="1:7" ht="13">
      <c r="A281" s="261"/>
      <c r="B281" s="679" t="s">
        <v>316</v>
      </c>
      <c r="D281" s="1882" t="s">
        <v>1307</v>
      </c>
      <c r="E281" s="1882"/>
      <c r="F281" s="1882"/>
    </row>
    <row r="282" spans="1:7" ht="13">
      <c r="A282" s="261"/>
      <c r="B282" s="261"/>
      <c r="D282" s="1882"/>
      <c r="E282" s="1882"/>
      <c r="F282" s="1882"/>
    </row>
    <row r="283" spans="1:7" s="719" customFormat="1" ht="13">
      <c r="A283" s="714"/>
      <c r="B283" s="714"/>
      <c r="C283" s="731"/>
      <c r="D283" s="1882"/>
      <c r="E283" s="1882"/>
      <c r="F283" s="1882"/>
      <c r="G283" s="7"/>
    </row>
    <row r="284" spans="1:7" s="719" customFormat="1" ht="13">
      <c r="A284" s="714"/>
      <c r="B284" s="714"/>
      <c r="C284" s="731"/>
      <c r="D284" s="1882"/>
      <c r="E284" s="1882"/>
      <c r="F284" s="1882"/>
      <c r="G284" s="7"/>
    </row>
    <row r="285" spans="1:7" s="719" customFormat="1" ht="13">
      <c r="A285" s="714"/>
      <c r="B285" s="714"/>
      <c r="C285" s="731"/>
      <c r="D285" s="1882"/>
      <c r="E285" s="1882"/>
      <c r="F285" s="1882"/>
      <c r="G285" s="7"/>
    </row>
    <row r="286" spans="1:7" s="719" customFormat="1" ht="13">
      <c r="A286" s="714"/>
      <c r="B286" s="714"/>
      <c r="C286" s="731"/>
      <c r="D286" s="1882"/>
      <c r="E286" s="1882"/>
      <c r="F286" s="1882"/>
      <c r="G286" s="7"/>
    </row>
    <row r="287" spans="1:7" s="719" customFormat="1" ht="13">
      <c r="A287" s="714"/>
      <c r="B287" s="714"/>
      <c r="C287" s="731"/>
      <c r="D287" s="1882"/>
      <c r="E287" s="1882"/>
      <c r="F287" s="1882"/>
      <c r="G287" s="7"/>
    </row>
    <row r="288" spans="1:7" s="719" customFormat="1" ht="13">
      <c r="A288" s="714"/>
      <c r="B288" s="714"/>
      <c r="C288" s="731"/>
      <c r="D288" s="1882"/>
      <c r="E288" s="1882"/>
      <c r="F288" s="1882"/>
      <c r="G288" s="7"/>
    </row>
    <row r="289" spans="1:7" s="719" customFormat="1" ht="13">
      <c r="A289" s="714"/>
      <c r="B289" s="714"/>
      <c r="C289" s="731"/>
      <c r="D289" s="1882"/>
      <c r="E289" s="1882"/>
      <c r="F289" s="1882"/>
      <c r="G289" s="7"/>
    </row>
    <row r="290" spans="1:7" s="719" customFormat="1" ht="13">
      <c r="A290" s="714"/>
      <c r="B290" s="714"/>
      <c r="C290" s="731"/>
      <c r="D290" s="1882"/>
      <c r="E290" s="1882"/>
      <c r="F290" s="1882"/>
      <c r="G290" s="7"/>
    </row>
    <row r="291" spans="1:7" s="719" customFormat="1" ht="13">
      <c r="A291" s="714"/>
      <c r="B291" s="714"/>
      <c r="C291" s="731"/>
      <c r="D291" s="1882"/>
      <c r="E291" s="1882"/>
      <c r="F291" s="1882"/>
      <c r="G291" s="7"/>
    </row>
    <row r="292" spans="1:7" s="719" customFormat="1" ht="13">
      <c r="A292" s="714"/>
      <c r="B292" s="714"/>
      <c r="C292" s="731"/>
      <c r="D292" s="1882"/>
      <c r="E292" s="1882"/>
      <c r="F292" s="1882"/>
      <c r="G292" s="7"/>
    </row>
    <row r="293" spans="1:7" ht="13">
      <c r="A293" s="261"/>
      <c r="B293" s="261"/>
      <c r="D293" s="1882"/>
      <c r="E293" s="1882"/>
      <c r="F293" s="1882"/>
    </row>
    <row r="294" spans="1:7" ht="13">
      <c r="A294" s="261"/>
      <c r="B294" s="261"/>
      <c r="D294" s="1882"/>
      <c r="E294" s="1882"/>
      <c r="F294" s="1882"/>
    </row>
    <row r="295" spans="1:7" ht="13">
      <c r="A295" s="261"/>
      <c r="B295" s="261"/>
      <c r="D295" s="1882"/>
      <c r="E295" s="1882"/>
      <c r="F295" s="1882"/>
    </row>
    <row r="296" spans="1:7">
      <c r="D296" s="135"/>
      <c r="E296" s="135"/>
      <c r="F296" s="135"/>
    </row>
    <row r="297" spans="1:7" ht="13">
      <c r="A297" s="261"/>
      <c r="B297" s="679" t="s">
        <v>316</v>
      </c>
      <c r="D297" s="1882" t="s">
        <v>1308</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3">
      <c r="A307" s="261"/>
      <c r="B307" s="679" t="s">
        <v>316</v>
      </c>
      <c r="D307" s="1868" t="s">
        <v>1309</v>
      </c>
      <c r="E307" s="1868"/>
      <c r="F307" s="1868"/>
    </row>
    <row r="308" spans="1:7">
      <c r="D308" s="1868"/>
      <c r="E308" s="1868"/>
      <c r="F308" s="1868"/>
      <c r="G308" s="12"/>
    </row>
    <row r="309" spans="1:7">
      <c r="D309" s="1868"/>
      <c r="E309" s="1868"/>
      <c r="F309" s="1868"/>
      <c r="G309" s="12"/>
    </row>
    <row r="310" spans="1:7">
      <c r="D310" s="1868"/>
      <c r="E310" s="1868"/>
      <c r="F310" s="1868"/>
      <c r="G310" s="12"/>
    </row>
    <row r="311" spans="1:7">
      <c r="D311" s="1868"/>
      <c r="E311" s="1868"/>
      <c r="F311" s="1868"/>
      <c r="G311" s="12"/>
    </row>
    <row r="312" spans="1:7">
      <c r="D312" s="1868"/>
      <c r="E312" s="1868"/>
      <c r="F312" s="1868"/>
      <c r="G312" s="12"/>
    </row>
    <row r="313" spans="1:7" s="719" customFormat="1">
      <c r="A313" s="731"/>
      <c r="B313" s="731"/>
      <c r="C313" s="731"/>
      <c r="D313" s="728"/>
      <c r="E313" s="728"/>
      <c r="F313" s="728"/>
    </row>
    <row r="314" spans="1:7" ht="13.5" thickBot="1">
      <c r="D314" s="1900" t="s">
        <v>1058</v>
      </c>
      <c r="E314" s="1900"/>
      <c r="F314" s="1900"/>
      <c r="G314" s="12"/>
    </row>
    <row r="315" spans="1:7" s="719" customFormat="1" ht="13" thickTop="1">
      <c r="A315" s="731"/>
      <c r="B315" s="731"/>
      <c r="C315" s="731"/>
      <c r="D315" s="1901" t="s">
        <v>1310</v>
      </c>
      <c r="E315" s="1901"/>
      <c r="F315" s="1901"/>
    </row>
    <row r="316" spans="1:7">
      <c r="A316" s="325"/>
      <c r="B316" s="325"/>
      <c r="C316" s="325"/>
      <c r="D316" s="467"/>
      <c r="E316" s="467"/>
      <c r="F316" s="135"/>
      <c r="G316" s="12"/>
    </row>
    <row r="317" spans="1:7" ht="13">
      <c r="A317" s="261"/>
      <c r="B317" s="679" t="s">
        <v>316</v>
      </c>
      <c r="C317" s="325"/>
      <c r="D317" s="1902" t="s">
        <v>1311</v>
      </c>
      <c r="E317" s="1902"/>
      <c r="F317" s="1902"/>
      <c r="G317" s="12"/>
    </row>
    <row r="318" spans="1:7">
      <c r="A318" s="325"/>
      <c r="B318" s="325"/>
      <c r="C318" s="325"/>
      <c r="D318" s="467"/>
      <c r="E318" s="467"/>
      <c r="F318" s="135"/>
      <c r="G318" s="12"/>
    </row>
    <row r="319" spans="1:7">
      <c r="A319" s="325"/>
      <c r="B319" s="679" t="s">
        <v>316</v>
      </c>
      <c r="C319" s="325"/>
      <c r="D319" s="1897" t="s">
        <v>1312</v>
      </c>
      <c r="E319" s="1897"/>
      <c r="F319" s="1897"/>
      <c r="G319" s="12"/>
    </row>
    <row r="320" spans="1:7">
      <c r="A320" s="325"/>
      <c r="B320" s="325"/>
      <c r="C320" s="325"/>
      <c r="D320" s="1897"/>
      <c r="E320" s="1897"/>
      <c r="F320" s="1897"/>
      <c r="G320" s="12"/>
    </row>
    <row r="321" spans="1:7">
      <c r="A321" s="325"/>
      <c r="B321" s="325"/>
      <c r="C321" s="325"/>
      <c r="D321" s="1897"/>
      <c r="E321" s="1897"/>
      <c r="F321" s="1897"/>
      <c r="G321" s="12"/>
    </row>
    <row r="322" spans="1:7">
      <c r="A322" s="325"/>
      <c r="B322" s="325"/>
      <c r="C322" s="325"/>
      <c r="D322" s="1897"/>
      <c r="E322" s="1897"/>
      <c r="F322" s="1897"/>
      <c r="G322" s="12"/>
    </row>
    <row r="323" spans="1:7" s="719" customFormat="1">
      <c r="A323" s="325"/>
      <c r="B323" s="325"/>
      <c r="C323" s="325"/>
      <c r="D323" s="1897"/>
      <c r="E323" s="1897"/>
      <c r="F323" s="1897"/>
    </row>
    <row r="324" spans="1:7" s="719" customFormat="1">
      <c r="A324" s="325"/>
      <c r="B324" s="325"/>
      <c r="C324" s="325"/>
      <c r="D324" s="1897"/>
      <c r="E324" s="1897"/>
      <c r="F324" s="1897"/>
    </row>
    <row r="325" spans="1:7" s="719" customFormat="1">
      <c r="A325" s="325"/>
      <c r="B325" s="325"/>
      <c r="C325" s="325"/>
      <c r="D325" s="1897"/>
      <c r="E325" s="1897"/>
      <c r="F325" s="1897"/>
    </row>
    <row r="326" spans="1:7" s="719" customFormat="1">
      <c r="A326" s="325"/>
      <c r="B326" s="325"/>
      <c r="C326" s="325"/>
      <c r="D326" s="1897"/>
      <c r="E326" s="1897"/>
      <c r="F326" s="1897"/>
    </row>
    <row r="327" spans="1:7">
      <c r="A327" s="325"/>
      <c r="B327" s="325"/>
      <c r="C327" s="325"/>
      <c r="D327" s="1897"/>
      <c r="E327" s="1897"/>
      <c r="F327" s="1897"/>
      <c r="G327" s="12"/>
    </row>
    <row r="328" spans="1:7">
      <c r="A328" s="325"/>
      <c r="B328" s="325"/>
      <c r="C328" s="325"/>
      <c r="D328" s="1897"/>
      <c r="E328" s="1897"/>
      <c r="F328" s="1897"/>
      <c r="G328" s="12"/>
    </row>
    <row r="329" spans="1:7">
      <c r="A329" s="325"/>
      <c r="B329" s="325"/>
      <c r="C329" s="325"/>
      <c r="D329" s="1897"/>
      <c r="E329" s="1897"/>
      <c r="F329" s="1897"/>
      <c r="G329" s="12"/>
    </row>
    <row r="330" spans="1:7">
      <c r="A330" s="325"/>
      <c r="B330" s="325"/>
      <c r="C330" s="325"/>
      <c r="D330" s="12"/>
      <c r="E330" s="467"/>
      <c r="F330" s="135"/>
      <c r="G330" s="12"/>
    </row>
    <row r="331" spans="1:7" ht="13">
      <c r="A331" s="261"/>
      <c r="B331" s="679" t="s">
        <v>316</v>
      </c>
      <c r="C331" s="325"/>
      <c r="D331" s="1895" t="s">
        <v>1313</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5"/>
      <c r="E335" s="467"/>
      <c r="F335" s="135"/>
      <c r="G335" s="12"/>
    </row>
    <row r="336" spans="1:7">
      <c r="A336" s="325"/>
      <c r="B336" s="325"/>
      <c r="C336" s="325"/>
      <c r="D336" s="1895" t="s">
        <v>1314</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96" t="s">
        <v>1315</v>
      </c>
      <c r="E345" s="1896"/>
      <c r="F345" s="1896"/>
      <c r="G345" s="12"/>
    </row>
    <row r="346" spans="1:7">
      <c r="A346" s="325"/>
      <c r="B346" s="325"/>
      <c r="C346" s="325"/>
      <c r="D346" s="1896"/>
      <c r="E346" s="1896"/>
      <c r="F346" s="1896"/>
      <c r="G346" s="12"/>
    </row>
    <row r="347" spans="1:7">
      <c r="A347" s="325"/>
      <c r="B347" s="325"/>
      <c r="C347" s="325"/>
      <c r="D347" s="1896"/>
      <c r="E347" s="1896"/>
      <c r="F347" s="1896"/>
      <c r="G347" s="12"/>
    </row>
    <row r="348" spans="1:7" s="719" customFormat="1">
      <c r="A348" s="325"/>
      <c r="B348" s="325"/>
      <c r="C348" s="325"/>
      <c r="D348" s="1896"/>
      <c r="E348" s="1896"/>
      <c r="F348" s="1896"/>
    </row>
    <row r="349" spans="1:7" s="719" customFormat="1">
      <c r="A349" s="325"/>
      <c r="B349" s="325"/>
      <c r="C349" s="325"/>
      <c r="D349" s="1896"/>
      <c r="E349" s="1896"/>
      <c r="F349" s="1896"/>
    </row>
    <row r="350" spans="1:7" s="719" customFormat="1">
      <c r="A350" s="325"/>
      <c r="B350" s="325"/>
      <c r="C350" s="325"/>
      <c r="D350" s="1896"/>
      <c r="E350" s="1896"/>
      <c r="F350" s="1896"/>
    </row>
    <row r="351" spans="1:7" s="719" customFormat="1">
      <c r="A351" s="325"/>
      <c r="B351" s="325"/>
      <c r="C351" s="325"/>
      <c r="D351" s="1896"/>
      <c r="E351" s="1896"/>
      <c r="F351" s="1896"/>
    </row>
    <row r="352" spans="1:7" s="719" customFormat="1">
      <c r="A352" s="325"/>
      <c r="B352" s="325"/>
      <c r="C352" s="325"/>
      <c r="D352" s="1896"/>
      <c r="E352" s="1896"/>
      <c r="F352" s="1896"/>
    </row>
    <row r="353" spans="1:7">
      <c r="A353" s="325"/>
      <c r="B353" s="325"/>
      <c r="C353" s="325"/>
      <c r="D353" s="1896"/>
      <c r="E353" s="1896"/>
      <c r="F353" s="1896"/>
      <c r="G353" s="12"/>
    </row>
    <row r="354" spans="1:7">
      <c r="A354" s="325"/>
      <c r="B354" s="325"/>
      <c r="C354" s="325"/>
      <c r="D354" s="1896"/>
      <c r="E354" s="1896"/>
      <c r="F354" s="1896"/>
      <c r="G354" s="12"/>
    </row>
    <row r="355" spans="1:7">
      <c r="A355" s="325"/>
      <c r="B355" s="325"/>
      <c r="C355" s="325"/>
      <c r="D355" s="1896"/>
      <c r="E355" s="1896"/>
      <c r="F355" s="1896"/>
      <c r="G355" s="12"/>
    </row>
    <row r="356" spans="1:7">
      <c r="A356" s="325"/>
      <c r="B356" s="325"/>
      <c r="C356" s="325"/>
      <c r="D356" s="1896"/>
      <c r="E356" s="1896"/>
      <c r="F356" s="1896"/>
      <c r="G356" s="12"/>
    </row>
    <row r="357" spans="1:7">
      <c r="A357" s="325"/>
      <c r="B357" s="325"/>
      <c r="C357" s="507"/>
      <c r="D357" s="1896"/>
      <c r="E357" s="1896"/>
      <c r="F357" s="1896"/>
      <c r="G357" s="12"/>
    </row>
    <row r="358" spans="1:7">
      <c r="A358" s="325"/>
      <c r="B358" s="325"/>
      <c r="C358" s="507"/>
      <c r="D358" s="1896"/>
      <c r="E358" s="1896"/>
      <c r="F358" s="1896"/>
      <c r="G358" s="12"/>
    </row>
    <row r="359" spans="1:7">
      <c r="A359" s="325"/>
      <c r="B359" s="325"/>
      <c r="C359" s="325"/>
      <c r="D359" s="1896"/>
      <c r="E359" s="1896"/>
      <c r="F359" s="1896"/>
      <c r="G359" s="12"/>
    </row>
    <row r="360" spans="1:7">
      <c r="A360" s="325"/>
      <c r="B360" s="325"/>
      <c r="C360" s="507"/>
      <c r="D360" s="1896"/>
      <c r="E360" s="1896"/>
      <c r="F360" s="1896"/>
      <c r="G360" s="12"/>
    </row>
    <row r="361" spans="1:7">
      <c r="A361" s="325"/>
      <c r="B361" s="325"/>
      <c r="C361" s="507"/>
      <c r="D361" s="1896"/>
      <c r="E361" s="1896"/>
      <c r="F361" s="1896"/>
      <c r="G361" s="12"/>
    </row>
    <row r="362" spans="1:7">
      <c r="A362" s="325"/>
      <c r="B362" s="325"/>
      <c r="C362" s="507"/>
      <c r="D362" s="1896"/>
      <c r="E362" s="1896"/>
      <c r="F362" s="1896"/>
      <c r="G362" s="12"/>
    </row>
    <row r="363" spans="1:7">
      <c r="A363" s="325"/>
      <c r="B363" s="325"/>
      <c r="C363" s="325"/>
      <c r="D363" s="505"/>
      <c r="E363" s="467"/>
      <c r="F363" s="135"/>
      <c r="G363" s="12"/>
    </row>
    <row r="364" spans="1:7">
      <c r="A364" s="325"/>
      <c r="B364" s="679" t="s">
        <v>316</v>
      </c>
      <c r="C364" s="325"/>
      <c r="D364" s="1896" t="s">
        <v>1316</v>
      </c>
      <c r="E364" s="1896"/>
      <c r="F364" s="1896"/>
      <c r="G364" s="12"/>
    </row>
    <row r="365" spans="1:7">
      <c r="A365" s="325"/>
      <c r="B365" s="325"/>
      <c r="C365" s="325"/>
      <c r="D365" s="1896"/>
      <c r="E365" s="1896"/>
      <c r="F365" s="1896"/>
      <c r="G365" s="12"/>
    </row>
    <row r="366" spans="1:7">
      <c r="A366" s="325"/>
      <c r="B366" s="325"/>
      <c r="C366" s="325"/>
      <c r="D366" s="467"/>
      <c r="E366" s="467"/>
      <c r="F366" s="135"/>
      <c r="G366" s="12"/>
    </row>
    <row r="367" spans="1:7" ht="13">
      <c r="A367" s="261"/>
      <c r="B367" s="679" t="s">
        <v>316</v>
      </c>
      <c r="C367" s="325"/>
      <c r="D367" s="1897" t="s">
        <v>1317</v>
      </c>
      <c r="E367" s="1897"/>
      <c r="F367" s="1897"/>
      <c r="G367" s="12"/>
    </row>
    <row r="368" spans="1:7" ht="13">
      <c r="A368" s="506"/>
      <c r="B368" s="506"/>
      <c r="C368" s="325"/>
      <c r="D368" s="1897"/>
      <c r="E368" s="1897"/>
      <c r="F368" s="1897"/>
      <c r="G368" s="12"/>
    </row>
    <row r="369" spans="1:7" ht="13">
      <c r="A369" s="506"/>
      <c r="B369" s="506"/>
      <c r="C369" s="325"/>
      <c r="D369" s="1897"/>
      <c r="E369" s="1897"/>
      <c r="F369" s="1897"/>
      <c r="G369" s="12"/>
    </row>
    <row r="370" spans="1:7" ht="13">
      <c r="A370" s="506"/>
      <c r="B370" s="506"/>
      <c r="C370" s="325"/>
      <c r="D370" s="1897"/>
      <c r="E370" s="1897"/>
      <c r="F370" s="1897"/>
      <c r="G370" s="12"/>
    </row>
    <row r="371" spans="1:7" ht="13">
      <c r="A371" s="506"/>
      <c r="B371" s="506"/>
      <c r="C371" s="325"/>
      <c r="D371" s="1897"/>
      <c r="E371" s="1897"/>
      <c r="F371" s="1897"/>
      <c r="G371" s="12"/>
    </row>
    <row r="372" spans="1:7">
      <c r="D372" s="135"/>
      <c r="E372" s="135"/>
      <c r="F372" s="135"/>
      <c r="G372" s="12"/>
    </row>
    <row r="373" spans="1:7" ht="13">
      <c r="A373" s="261"/>
      <c r="B373" s="679" t="s">
        <v>316</v>
      </c>
      <c r="C373" s="266"/>
      <c r="D373" s="1868" t="s">
        <v>1318</v>
      </c>
      <c r="E373" s="1868"/>
      <c r="F373" s="1868"/>
      <c r="G373" s="12"/>
    </row>
    <row r="374" spans="1:7" ht="13">
      <c r="A374" s="261"/>
      <c r="B374" s="261"/>
      <c r="D374" s="1868"/>
      <c r="E374" s="1868"/>
      <c r="F374" s="1868"/>
      <c r="G374" s="12"/>
    </row>
    <row r="375" spans="1:7">
      <c r="D375" s="1868"/>
      <c r="E375" s="1868"/>
      <c r="F375" s="1868"/>
      <c r="G375" s="12"/>
    </row>
    <row r="376" spans="1:7">
      <c r="D376" s="1868"/>
      <c r="E376" s="1868"/>
      <c r="F376" s="1868"/>
      <c r="G376" s="12"/>
    </row>
    <row r="377" spans="1:7">
      <c r="D377" s="1868"/>
      <c r="E377" s="1868"/>
      <c r="F377" s="1868"/>
      <c r="G377" s="12"/>
    </row>
    <row r="378" spans="1:7">
      <c r="D378" s="1868"/>
      <c r="E378" s="1868"/>
      <c r="F378" s="1868"/>
      <c r="G378" s="12"/>
    </row>
    <row r="379" spans="1:7">
      <c r="D379" s="1868"/>
      <c r="E379" s="1868"/>
      <c r="F379" s="1868"/>
      <c r="G379" s="12"/>
    </row>
    <row r="380" spans="1:7">
      <c r="D380" s="1868"/>
      <c r="E380" s="1868"/>
      <c r="F380" s="1868"/>
      <c r="G380" s="12"/>
    </row>
    <row r="381" spans="1:7">
      <c r="D381" s="1868"/>
      <c r="E381" s="1868"/>
      <c r="F381" s="1868"/>
      <c r="G381" s="12"/>
    </row>
    <row r="382" spans="1:7">
      <c r="D382" s="1868"/>
      <c r="E382" s="1868"/>
      <c r="F382" s="1868"/>
      <c r="G382" s="12"/>
    </row>
    <row r="383" spans="1:7">
      <c r="D383" s="1868"/>
      <c r="E383" s="1868"/>
      <c r="F383" s="1868"/>
      <c r="G383" s="12"/>
    </row>
    <row r="384" spans="1:7">
      <c r="D384" s="1868"/>
      <c r="E384" s="1868"/>
      <c r="F384" s="1868"/>
      <c r="G384" s="12"/>
    </row>
    <row r="385" spans="1:7">
      <c r="D385" s="1868"/>
      <c r="E385" s="1868"/>
      <c r="F385" s="1868"/>
      <c r="G385" s="12"/>
    </row>
    <row r="386" spans="1:7">
      <c r="A386" s="12"/>
      <c r="B386" s="12"/>
      <c r="C386" s="12"/>
      <c r="D386" s="1868"/>
      <c r="E386" s="1868"/>
      <c r="F386" s="1868"/>
      <c r="G386" s="12"/>
    </row>
    <row r="387" spans="1:7">
      <c r="A387" s="12"/>
      <c r="B387" s="12"/>
      <c r="C387" s="12"/>
      <c r="D387" s="1868"/>
      <c r="E387" s="1868"/>
      <c r="F387" s="1868"/>
      <c r="G387" s="12"/>
    </row>
    <row r="388" spans="1:7">
      <c r="A388" s="12"/>
      <c r="B388" s="12"/>
      <c r="C388" s="12"/>
      <c r="D388" s="1868"/>
      <c r="E388" s="1868"/>
      <c r="F388" s="1868"/>
      <c r="G388" s="12"/>
    </row>
    <row r="389" spans="1:7">
      <c r="A389" s="12"/>
      <c r="B389" s="12"/>
      <c r="C389" s="12"/>
      <c r="D389" s="1868"/>
      <c r="E389" s="1868"/>
      <c r="F389" s="1868"/>
      <c r="G389" s="12"/>
    </row>
    <row r="390" spans="1:7">
      <c r="A390" s="12"/>
      <c r="B390" s="12"/>
      <c r="C390" s="12"/>
      <c r="D390" s="1868"/>
      <c r="E390" s="1868"/>
      <c r="F390" s="1868"/>
      <c r="G390" s="12"/>
    </row>
    <row r="391" spans="1:7">
      <c r="A391" s="12"/>
      <c r="B391" s="12"/>
      <c r="C391" s="12"/>
      <c r="D391" s="1868"/>
      <c r="E391" s="1868"/>
      <c r="F391" s="1868"/>
      <c r="G391" s="12"/>
    </row>
    <row r="392" spans="1:7">
      <c r="A392" s="12"/>
      <c r="B392" s="12"/>
      <c r="C392" s="12"/>
      <c r="D392" s="1868"/>
      <c r="E392" s="1868"/>
      <c r="F392" s="1868"/>
      <c r="G392" s="12"/>
    </row>
    <row r="393" spans="1:7">
      <c r="A393" s="12"/>
      <c r="B393" s="12"/>
      <c r="C393" s="12"/>
      <c r="D393" s="1868"/>
      <c r="E393" s="1868"/>
      <c r="F393" s="1868"/>
      <c r="G393" s="12"/>
    </row>
    <row r="394" spans="1:7">
      <c r="A394" s="12"/>
      <c r="B394" s="12"/>
      <c r="C394" s="12"/>
      <c r="D394" s="1868"/>
      <c r="E394" s="1868"/>
      <c r="F394" s="1868"/>
      <c r="G394" s="12"/>
    </row>
    <row r="395" spans="1:7">
      <c r="A395" s="12"/>
      <c r="B395" s="12"/>
      <c r="C395" s="12"/>
      <c r="D395" s="1868"/>
      <c r="E395" s="1868"/>
      <c r="F395" s="1868"/>
      <c r="G395" s="12"/>
    </row>
    <row r="396" spans="1:7">
      <c r="A396" s="12"/>
      <c r="B396" s="12"/>
      <c r="C396" s="12"/>
      <c r="D396" s="1868"/>
      <c r="E396" s="1868"/>
      <c r="F396" s="1868"/>
      <c r="G396" s="12"/>
    </row>
    <row r="397" spans="1:7">
      <c r="A397" s="12"/>
      <c r="B397" s="12"/>
      <c r="C397" s="12"/>
      <c r="D397" s="1868"/>
      <c r="E397" s="1868"/>
      <c r="F397" s="1868"/>
      <c r="G397" s="12"/>
    </row>
    <row r="398" spans="1:7">
      <c r="A398" s="12"/>
      <c r="B398" s="12"/>
      <c r="C398" s="12"/>
      <c r="D398" s="1868"/>
      <c r="E398" s="1868"/>
      <c r="F398" s="1868"/>
      <c r="G398" s="12"/>
    </row>
    <row r="399" spans="1:7">
      <c r="A399" s="12"/>
      <c r="B399" s="12"/>
      <c r="C399" s="12"/>
      <c r="D399" s="1868"/>
      <c r="E399" s="1868"/>
      <c r="F399" s="1868"/>
      <c r="G399" s="12"/>
    </row>
    <row r="400" spans="1:7">
      <c r="A400" s="12"/>
      <c r="B400" s="12"/>
      <c r="C400" s="12"/>
      <c r="D400" s="1868"/>
      <c r="E400" s="1868"/>
      <c r="F400" s="1868"/>
      <c r="G400" s="12"/>
    </row>
    <row r="401" spans="1:7">
      <c r="A401" s="12"/>
      <c r="B401" s="12"/>
      <c r="C401" s="12"/>
      <c r="D401" s="1868"/>
      <c r="E401" s="1868"/>
      <c r="F401" s="1868"/>
      <c r="G401" s="12"/>
    </row>
    <row r="402" spans="1:7" s="32" customFormat="1">
      <c r="A402" s="132"/>
      <c r="B402" s="676"/>
      <c r="C402" s="132"/>
      <c r="D402" s="1868"/>
      <c r="E402" s="1868"/>
      <c r="F402" s="1868"/>
      <c r="G402" s="30"/>
    </row>
    <row r="403" spans="1:7" s="32" customFormat="1" ht="40.75" customHeight="1">
      <c r="A403" s="132"/>
      <c r="B403" s="676"/>
      <c r="C403" s="132"/>
      <c r="D403" s="1868"/>
      <c r="E403" s="1868"/>
      <c r="F403" s="1868"/>
      <c r="G403" s="30"/>
    </row>
    <row r="404" spans="1:7" s="32" customFormat="1">
      <c r="A404" s="132"/>
      <c r="B404" s="676"/>
      <c r="C404" s="132"/>
      <c r="D404" s="135"/>
      <c r="E404" s="135"/>
      <c r="F404" s="135"/>
      <c r="G404" s="30"/>
    </row>
    <row r="405" spans="1:7" ht="13">
      <c r="A405" s="261"/>
      <c r="B405" s="679" t="s">
        <v>316</v>
      </c>
      <c r="C405" s="266"/>
      <c r="D405" s="1881" t="s">
        <v>1319</v>
      </c>
      <c r="E405" s="1881"/>
      <c r="F405" s="1881"/>
    </row>
    <row r="406" spans="1:7">
      <c r="D406" s="1898" t="s">
        <v>1083</v>
      </c>
      <c r="E406" s="1898"/>
      <c r="F406" s="1898"/>
    </row>
    <row r="407" spans="1:7">
      <c r="D407" s="1882" t="s">
        <v>1320</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3">
      <c r="A412" s="261"/>
      <c r="B412" s="679" t="s">
        <v>316</v>
      </c>
      <c r="C412" s="266"/>
      <c r="D412" s="1868" t="s">
        <v>1321</v>
      </c>
      <c r="E412" s="1868"/>
      <c r="F412" s="1868"/>
      <c r="G412" s="12"/>
    </row>
    <row r="413" spans="1:7">
      <c r="D413" s="1868"/>
      <c r="E413" s="1868"/>
      <c r="F413" s="1868"/>
      <c r="G413" s="12"/>
    </row>
    <row r="414" spans="1:7">
      <c r="D414" s="1868"/>
      <c r="E414" s="1868"/>
      <c r="F414" s="1868"/>
      <c r="G414" s="12"/>
    </row>
    <row r="415" spans="1:7" s="719" customFormat="1">
      <c r="A415" s="731"/>
      <c r="B415" s="731"/>
      <c r="C415" s="731"/>
      <c r="D415" s="728"/>
      <c r="E415" s="728"/>
      <c r="F415" s="728"/>
    </row>
    <row r="416" spans="1:7" ht="13">
      <c r="B416" s="679" t="s">
        <v>316</v>
      </c>
      <c r="C416" s="261"/>
      <c r="D416" s="1882" t="s">
        <v>1322</v>
      </c>
      <c r="E416" s="1882"/>
      <c r="F416" s="1882"/>
      <c r="G416" s="12"/>
    </row>
    <row r="417" spans="1:7">
      <c r="D417" s="1882"/>
      <c r="E417" s="1882"/>
      <c r="F417" s="1882"/>
      <c r="G417" s="12"/>
    </row>
    <row r="418" spans="1:7">
      <c r="D418" s="135"/>
      <c r="E418" s="135"/>
      <c r="F418" s="135"/>
      <c r="G418" s="12"/>
    </row>
    <row r="419" spans="1:7" ht="13">
      <c r="B419" s="679" t="s">
        <v>316</v>
      </c>
      <c r="C419" s="261"/>
      <c r="D419" s="1882" t="s">
        <v>1323</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1324</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83" t="s">
        <v>1325</v>
      </c>
      <c r="E440" s="1883"/>
      <c r="F440" s="1883"/>
    </row>
    <row r="441" spans="1:7">
      <c r="A441" s="135"/>
      <c r="B441" s="135"/>
    </row>
    <row r="442" spans="1:7" ht="13">
      <c r="A442" s="1888" t="s">
        <v>1166</v>
      </c>
      <c r="B442" s="1888"/>
      <c r="C442" s="1888"/>
      <c r="D442" s="1888"/>
      <c r="E442" s="1888"/>
      <c r="F442" s="1888"/>
      <c r="G442" s="1888"/>
    </row>
    <row r="443" spans="1:7">
      <c r="A443" s="135"/>
      <c r="B443" s="135"/>
    </row>
    <row r="444" spans="1:7" ht="13">
      <c r="D444" s="1884" t="s">
        <v>947</v>
      </c>
      <c r="E444" s="1884"/>
      <c r="F444" s="1884"/>
    </row>
    <row r="445" spans="1:7" s="39" customFormat="1" ht="13">
      <c r="A445" s="403"/>
      <c r="B445" s="403"/>
      <c r="C445" s="273"/>
      <c r="D445" s="1885" t="s">
        <v>1326</v>
      </c>
      <c r="E445" s="1885"/>
      <c r="F445" s="1885"/>
      <c r="G445" s="130"/>
    </row>
    <row r="446" spans="1:7" s="39" customFormat="1" ht="13">
      <c r="A446" s="403"/>
      <c r="B446" s="403"/>
      <c r="C446" s="273"/>
      <c r="D446" s="732"/>
      <c r="E446" s="6"/>
      <c r="F446" s="6"/>
      <c r="G446" s="130"/>
    </row>
    <row r="447" spans="1:7" s="39" customFormat="1" ht="13">
      <c r="A447" s="261"/>
      <c r="B447" s="679" t="s">
        <v>316</v>
      </c>
      <c r="C447" s="273"/>
      <c r="D447" s="1886" t="s">
        <v>1327</v>
      </c>
      <c r="E447" s="1886"/>
      <c r="F447" s="1886"/>
      <c r="G447" s="130"/>
    </row>
    <row r="448" spans="1:7" s="39" customFormat="1" ht="13">
      <c r="A448" s="261"/>
      <c r="B448" s="261"/>
      <c r="C448" s="273"/>
      <c r="D448" s="1886"/>
      <c r="E448" s="1886"/>
      <c r="F448" s="1886"/>
      <c r="G448" s="130"/>
    </row>
    <row r="449" spans="1:7" s="39" customFormat="1" ht="13">
      <c r="A449" s="261"/>
      <c r="B449" s="261"/>
      <c r="C449" s="273"/>
      <c r="D449" s="730"/>
      <c r="E449" s="6"/>
      <c r="F449" s="6"/>
      <c r="G449" s="130"/>
    </row>
    <row r="450" spans="1:7">
      <c r="B450" s="679" t="s">
        <v>316</v>
      </c>
      <c r="D450" s="1887" t="s">
        <v>1328</v>
      </c>
      <c r="E450" s="1887"/>
      <c r="F450" s="1887"/>
    </row>
    <row r="451" spans="1:7" ht="13">
      <c r="A451" s="261"/>
      <c r="D451" s="1887"/>
      <c r="E451" s="1887"/>
      <c r="F451" s="1887"/>
    </row>
    <row r="452" spans="1:7" ht="13">
      <c r="A452" s="261"/>
      <c r="B452" s="261"/>
      <c r="D452" s="1887"/>
      <c r="E452" s="1887"/>
      <c r="F452" s="1887"/>
    </row>
    <row r="453" spans="1:7" ht="13">
      <c r="A453" s="261"/>
      <c r="B453" s="261"/>
      <c r="D453" s="1887"/>
      <c r="E453" s="1887"/>
      <c r="F453" s="1887"/>
    </row>
    <row r="454" spans="1:7">
      <c r="D454" s="678"/>
      <c r="E454" s="678"/>
      <c r="F454" s="678"/>
      <c r="G454" s="12"/>
    </row>
    <row r="455" spans="1:7" ht="13">
      <c r="A455" s="261"/>
      <c r="B455" s="679" t="s">
        <v>316</v>
      </c>
      <c r="D455" s="1869" t="s">
        <v>1329</v>
      </c>
      <c r="E455" s="1869"/>
      <c r="F455" s="1869"/>
      <c r="G455" s="12"/>
    </row>
    <row r="456" spans="1:7" ht="13">
      <c r="A456" s="261"/>
      <c r="B456" s="261"/>
      <c r="D456" s="1869"/>
      <c r="E456" s="1869"/>
      <c r="F456" s="1869"/>
      <c r="G456" s="12"/>
    </row>
    <row r="457" spans="1:7" ht="13">
      <c r="A457" s="261"/>
      <c r="D457" s="1869"/>
      <c r="E457" s="1869"/>
      <c r="F457" s="1869"/>
      <c r="G457" s="12"/>
    </row>
    <row r="458" spans="1:7" ht="13">
      <c r="A458" s="261"/>
      <c r="B458" s="261"/>
      <c r="D458" s="678"/>
      <c r="E458" s="678"/>
      <c r="F458" s="678"/>
      <c r="G458" s="12"/>
    </row>
    <row r="459" spans="1:7" ht="13">
      <c r="A459" s="261"/>
      <c r="B459" s="718" t="s">
        <v>316</v>
      </c>
      <c r="D459" s="1881" t="s">
        <v>1330</v>
      </c>
      <c r="E459" s="1881"/>
      <c r="F459" s="1881"/>
      <c r="G459" s="12"/>
    </row>
    <row r="460" spans="1:7" ht="13">
      <c r="A460" s="261"/>
      <c r="B460" s="261"/>
      <c r="D460" s="730"/>
      <c r="E460" s="6"/>
      <c r="F460" s="6"/>
      <c r="G460" s="12"/>
    </row>
    <row r="461" spans="1:7" ht="13">
      <c r="A461" s="261"/>
      <c r="B461" s="679" t="s">
        <v>316</v>
      </c>
      <c r="D461" s="1868" t="s">
        <v>1331</v>
      </c>
      <c r="E461" s="1868"/>
      <c r="F461" s="1868"/>
      <c r="G461" s="12"/>
    </row>
    <row r="462" spans="1:7" ht="13">
      <c r="A462" s="261"/>
      <c r="D462" s="1868"/>
      <c r="E462" s="1868"/>
      <c r="F462" s="1868"/>
      <c r="G462" s="12"/>
    </row>
    <row r="463" spans="1:7" ht="13">
      <c r="A463" s="23"/>
      <c r="B463" s="675"/>
      <c r="D463" s="733"/>
      <c r="E463" s="6"/>
      <c r="F463" s="6"/>
      <c r="G463" s="12"/>
    </row>
    <row r="464" spans="1:7" ht="13">
      <c r="A464" s="23"/>
      <c r="B464" s="718" t="s">
        <v>316</v>
      </c>
      <c r="D464" s="1881" t="s">
        <v>1332</v>
      </c>
      <c r="E464" s="1881"/>
      <c r="F464" s="1881"/>
      <c r="G464" s="12"/>
    </row>
    <row r="465" spans="1:7" ht="13">
      <c r="A465" s="261"/>
      <c r="B465" s="261"/>
      <c r="D465" s="135"/>
    </row>
    <row r="466" spans="1:7" ht="13">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889" t="s">
        <v>850</v>
      </c>
      <c r="E468" s="1889"/>
      <c r="F468" s="1889"/>
      <c r="G468" s="182"/>
    </row>
    <row r="469" spans="1:7" customFormat="1" ht="13.15" customHeight="1">
      <c r="A469" s="260"/>
      <c r="B469" s="260"/>
      <c r="C469" s="313"/>
      <c r="D469" s="1890" t="s">
        <v>1210</v>
      </c>
      <c r="E469" s="1890"/>
      <c r="F469" s="1890"/>
      <c r="G469" s="149"/>
    </row>
    <row r="470" spans="1:7" customFormat="1" ht="13">
      <c r="A470" s="260"/>
      <c r="B470" s="260"/>
      <c r="C470" s="313"/>
      <c r="D470" s="1890"/>
      <c r="E470" s="1890"/>
      <c r="F470" s="1890"/>
      <c r="G470" s="149"/>
    </row>
    <row r="471" spans="1:7" customFormat="1" ht="13">
      <c r="A471" s="260"/>
      <c r="B471" s="260"/>
      <c r="C471" s="313"/>
      <c r="D471" s="1890"/>
      <c r="E471" s="1890"/>
      <c r="F471" s="1890"/>
      <c r="G471" s="149"/>
    </row>
    <row r="472" spans="1:7" customFormat="1" ht="13">
      <c r="A472" s="260"/>
      <c r="B472" s="260"/>
      <c r="C472" s="313"/>
      <c r="D472" s="1890"/>
      <c r="E472" s="1890"/>
      <c r="F472" s="1890"/>
      <c r="G472" s="149"/>
    </row>
    <row r="473" spans="1:7" customFormat="1" ht="13">
      <c r="A473" s="260"/>
      <c r="B473" s="260"/>
      <c r="C473" s="313"/>
      <c r="D473" s="1890"/>
      <c r="E473" s="1890"/>
      <c r="F473" s="1890"/>
      <c r="G473" s="149"/>
    </row>
    <row r="474" spans="1:7" customFormat="1" ht="13">
      <c r="A474" s="260"/>
      <c r="B474" s="260"/>
      <c r="C474" s="313"/>
      <c r="D474" s="471"/>
      <c r="E474" s="149"/>
      <c r="F474" s="151"/>
      <c r="G474" s="149"/>
    </row>
    <row r="475" spans="1:7" customFormat="1" ht="14.5" customHeight="1">
      <c r="A475" s="261"/>
      <c r="B475" s="679" t="s">
        <v>316</v>
      </c>
      <c r="C475" s="313"/>
      <c r="D475" s="1930" t="s">
        <v>1201</v>
      </c>
      <c r="E475" s="1930"/>
      <c r="F475" s="1930"/>
      <c r="G475" s="149"/>
    </row>
    <row r="476" spans="1:7" customFormat="1" ht="13">
      <c r="A476" s="260"/>
      <c r="B476" s="260"/>
      <c r="C476" s="313"/>
      <c r="D476" s="1930"/>
      <c r="E476" s="1930"/>
      <c r="F476" s="1930"/>
      <c r="G476" s="149"/>
    </row>
    <row r="477" spans="1:7" s="680" customFormat="1" ht="13">
      <c r="A477" s="260"/>
      <c r="B477" s="260"/>
      <c r="C477" s="313"/>
      <c r="D477" s="1930"/>
      <c r="E477" s="1930"/>
      <c r="F477" s="1930"/>
      <c r="G477" s="149"/>
    </row>
    <row r="478" spans="1:7" s="680" customFormat="1" ht="13">
      <c r="A478" s="260"/>
      <c r="B478" s="260"/>
      <c r="C478" s="313"/>
      <c r="D478" s="1930"/>
      <c r="E478" s="1930"/>
      <c r="F478" s="1930"/>
      <c r="G478" s="149"/>
    </row>
    <row r="479" spans="1:7" customFormat="1" ht="13">
      <c r="A479" s="260"/>
      <c r="B479" s="260"/>
      <c r="C479" s="313"/>
      <c r="D479" s="1930"/>
      <c r="E479" s="1930"/>
      <c r="F479" s="1930"/>
      <c r="G479" s="149"/>
    </row>
    <row r="480" spans="1:7" customFormat="1" ht="13">
      <c r="A480" s="260"/>
      <c r="B480" s="260"/>
      <c r="C480" s="313"/>
      <c r="D480" s="443"/>
      <c r="E480" s="149"/>
      <c r="F480" s="151"/>
      <c r="G480" s="149"/>
    </row>
    <row r="481" spans="1:7" customFormat="1" ht="14.5" customHeight="1">
      <c r="A481" s="261"/>
      <c r="B481" s="679" t="s">
        <v>316</v>
      </c>
      <c r="C481" s="313"/>
      <c r="D481" s="1930" t="s">
        <v>1204</v>
      </c>
      <c r="E481" s="1930"/>
      <c r="F481" s="1930"/>
      <c r="G481" s="149"/>
    </row>
    <row r="482" spans="1:7" customFormat="1" ht="13">
      <c r="A482" s="260"/>
      <c r="B482" s="260"/>
      <c r="C482" s="313"/>
      <c r="D482" s="1930"/>
      <c r="E482" s="1930"/>
      <c r="F482" s="1930"/>
      <c r="G482" s="149"/>
    </row>
    <row r="483" spans="1:7" s="680" customFormat="1" ht="13">
      <c r="A483" s="260"/>
      <c r="B483" s="260"/>
      <c r="C483" s="313"/>
      <c r="D483" s="1930"/>
      <c r="E483" s="1930"/>
      <c r="F483" s="1930"/>
      <c r="G483" s="149"/>
    </row>
    <row r="484" spans="1:7" customFormat="1" ht="13">
      <c r="A484" s="260"/>
      <c r="B484" s="260"/>
      <c r="C484" s="313"/>
      <c r="D484" s="1930"/>
      <c r="E484" s="1930"/>
      <c r="F484" s="1930"/>
      <c r="G484" s="149"/>
    </row>
    <row r="485" spans="1:7" customFormat="1" ht="10" customHeight="1">
      <c r="A485" s="260"/>
      <c r="B485" s="260"/>
      <c r="C485" s="313"/>
      <c r="D485" s="443"/>
      <c r="E485" s="149"/>
      <c r="F485" s="151"/>
      <c r="G485" s="149"/>
    </row>
    <row r="486" spans="1:7" customFormat="1" ht="14.5" customHeight="1">
      <c r="A486" s="261"/>
      <c r="B486" s="679" t="s">
        <v>316</v>
      </c>
      <c r="C486" s="313"/>
      <c r="D486" s="1930" t="s">
        <v>1202</v>
      </c>
      <c r="E486" s="1930"/>
      <c r="F486" s="1930"/>
      <c r="G486" s="149"/>
    </row>
    <row r="487" spans="1:7" customFormat="1" ht="13">
      <c r="A487" s="260"/>
      <c r="B487" s="260"/>
      <c r="C487" s="313"/>
      <c r="D487" s="1930"/>
      <c r="E487" s="1930"/>
      <c r="F487" s="1930"/>
      <c r="G487" s="149"/>
    </row>
    <row r="488" spans="1:7" customFormat="1" ht="13">
      <c r="A488" s="260"/>
      <c r="B488" s="260"/>
      <c r="C488" s="313"/>
      <c r="D488" s="1930"/>
      <c r="E488" s="1930"/>
      <c r="F488" s="1930"/>
      <c r="G488" s="149"/>
    </row>
    <row r="489" spans="1:7" s="680" customFormat="1" ht="13">
      <c r="A489" s="260"/>
      <c r="B489" s="260"/>
      <c r="C489" s="313"/>
      <c r="D489" s="700"/>
      <c r="E489" s="700"/>
      <c r="F489" s="700"/>
      <c r="G489" s="149"/>
    </row>
    <row r="490" spans="1:7" customFormat="1" ht="14.5" customHeight="1">
      <c r="A490" s="261"/>
      <c r="B490" s="679" t="s">
        <v>316</v>
      </c>
      <c r="C490" s="313"/>
      <c r="D490" s="1930" t="s">
        <v>1203</v>
      </c>
      <c r="E490" s="1930"/>
      <c r="F490" s="1930"/>
      <c r="G490" s="149"/>
    </row>
    <row r="491" spans="1:7" customFormat="1" ht="13">
      <c r="A491" s="260"/>
      <c r="B491" s="260"/>
      <c r="C491" s="313"/>
      <c r="D491" s="1930"/>
      <c r="E491" s="1930"/>
      <c r="F491" s="1930"/>
      <c r="G491" s="149"/>
    </row>
    <row r="492" spans="1:7" customFormat="1" ht="13">
      <c r="A492" s="260"/>
      <c r="B492" s="260"/>
      <c r="C492" s="313"/>
      <c r="D492" s="1930"/>
      <c r="E492" s="1930"/>
      <c r="F492" s="1930"/>
      <c r="G492" s="149"/>
    </row>
    <row r="493" spans="1:7" customFormat="1" ht="13">
      <c r="A493" s="260"/>
      <c r="B493" s="260"/>
      <c r="C493" s="313"/>
      <c r="D493" s="1930"/>
      <c r="E493" s="1930"/>
      <c r="F493" s="1930"/>
      <c r="G493" s="149"/>
    </row>
    <row r="494" spans="1:7" customFormat="1" ht="13">
      <c r="A494" s="260"/>
      <c r="B494" s="260"/>
      <c r="C494" s="313"/>
      <c r="D494" s="1930"/>
      <c r="E494" s="1930"/>
      <c r="F494" s="1930"/>
      <c r="G494" s="149"/>
    </row>
    <row r="495" spans="1:7" customFormat="1" ht="13">
      <c r="A495" s="260"/>
      <c r="B495" s="260"/>
      <c r="C495" s="313"/>
      <c r="D495" s="1930"/>
      <c r="E495" s="1930"/>
      <c r="F495" s="1930"/>
      <c r="G495" s="149"/>
    </row>
    <row r="496" spans="1:7" customFormat="1" ht="13">
      <c r="A496" s="260"/>
      <c r="B496" s="260"/>
      <c r="C496" s="313"/>
      <c r="D496" s="1930"/>
      <c r="E496" s="1930"/>
      <c r="F496" s="1930"/>
      <c r="G496" s="149"/>
    </row>
    <row r="497" spans="1:7" customFormat="1" ht="13">
      <c r="A497" s="487"/>
      <c r="B497" s="487"/>
      <c r="C497" s="486"/>
      <c r="D497" s="1930"/>
      <c r="E497" s="1930"/>
      <c r="F497" s="1930"/>
      <c r="G497" s="149"/>
    </row>
    <row r="498" spans="1:7" customFormat="1" ht="13">
      <c r="A498" s="487"/>
      <c r="B498" s="487"/>
      <c r="C498" s="486"/>
      <c r="D498" s="1930"/>
      <c r="E498" s="1930"/>
      <c r="F498" s="1930"/>
      <c r="G498" s="149"/>
    </row>
    <row r="499" spans="1:7" customFormat="1" ht="13">
      <c r="A499" s="487"/>
      <c r="B499" s="487"/>
      <c r="C499" s="486"/>
      <c r="D499" s="443"/>
      <c r="E499" s="149"/>
      <c r="F499" s="151"/>
      <c r="G499" s="149"/>
    </row>
    <row r="500" spans="1:7" customFormat="1" ht="13.15" customHeight="1">
      <c r="A500" s="487"/>
      <c r="B500" s="679" t="s">
        <v>316</v>
      </c>
      <c r="C500" s="486"/>
      <c r="D500" s="1880" t="s">
        <v>1347</v>
      </c>
      <c r="E500" s="1880"/>
      <c r="F500" s="1880"/>
      <c r="G500" s="149"/>
    </row>
    <row r="501" spans="1:7" customFormat="1" ht="13">
      <c r="A501" s="487"/>
      <c r="B501" s="487"/>
      <c r="C501" s="486"/>
      <c r="D501" s="1880"/>
      <c r="E501" s="1880"/>
      <c r="F501" s="1880"/>
      <c r="G501" s="149"/>
    </row>
    <row r="502" spans="1:7" customFormat="1" ht="13">
      <c r="A502" s="487"/>
      <c r="B502" s="487"/>
      <c r="C502" s="486"/>
      <c r="D502" s="1880"/>
      <c r="E502" s="1880"/>
      <c r="F502" s="1880"/>
      <c r="G502" s="149"/>
    </row>
    <row r="503" spans="1:7" customFormat="1" ht="13">
      <c r="A503" s="487"/>
      <c r="B503" s="487"/>
      <c r="C503" s="486"/>
      <c r="D503" s="1880"/>
      <c r="E503" s="1880"/>
      <c r="F503" s="1880"/>
      <c r="G503" s="149"/>
    </row>
    <row r="504" spans="1:7" customFormat="1" ht="13">
      <c r="A504" s="260"/>
      <c r="B504" s="260"/>
      <c r="C504" s="313"/>
      <c r="D504" s="1880"/>
      <c r="E504" s="1880"/>
      <c r="F504" s="1880"/>
      <c r="G504" s="149"/>
    </row>
    <row r="505" spans="1:7" s="717" customFormat="1" ht="13">
      <c r="A505" s="720"/>
      <c r="B505" s="720"/>
      <c r="C505" s="313"/>
      <c r="D505" s="741"/>
      <c r="E505" s="741"/>
      <c r="F505" s="741"/>
      <c r="G505" s="149"/>
    </row>
    <row r="506" spans="1:7" customFormat="1" ht="14.5" customHeight="1">
      <c r="A506" s="261"/>
      <c r="B506" s="679" t="s">
        <v>316</v>
      </c>
      <c r="C506" s="10"/>
      <c r="D506" s="1930" t="s">
        <v>1205</v>
      </c>
      <c r="E506" s="1930"/>
      <c r="F506" s="1930"/>
      <c r="G506" s="149"/>
    </row>
    <row r="507" spans="1:7" customFormat="1">
      <c r="A507" s="132"/>
      <c r="B507" s="676"/>
      <c r="C507" s="10"/>
      <c r="D507" s="1930"/>
      <c r="E507" s="1930"/>
      <c r="F507" s="1930"/>
      <c r="G507" s="149"/>
    </row>
    <row r="508" spans="1:7" customFormat="1">
      <c r="A508" s="132"/>
      <c r="B508" s="676"/>
      <c r="C508" s="10"/>
      <c r="D508" s="1930"/>
      <c r="E508" s="1930"/>
      <c r="F508" s="1930"/>
      <c r="G508" s="149"/>
    </row>
    <row r="509" spans="1:7" customFormat="1" ht="12" customHeight="1">
      <c r="A509" s="135"/>
      <c r="B509" s="135"/>
      <c r="C509" s="315"/>
      <c r="D509" s="135"/>
      <c r="E509" s="149"/>
      <c r="F509" s="314"/>
      <c r="G509" s="149"/>
    </row>
    <row r="510" spans="1:7" ht="13">
      <c r="A510" s="1888" t="s">
        <v>1168</v>
      </c>
      <c r="B510" s="1888"/>
      <c r="C510" s="1888"/>
      <c r="D510" s="1888"/>
      <c r="E510" s="1888"/>
      <c r="F510" s="1888"/>
      <c r="G510" s="1888"/>
    </row>
    <row r="511" spans="1:7" ht="13">
      <c r="A511" s="135"/>
      <c r="B511" s="135"/>
      <c r="C511" s="266"/>
      <c r="F511" s="134"/>
    </row>
    <row r="512" spans="1:7">
      <c r="B512" s="1916" t="s">
        <v>469</v>
      </c>
      <c r="C512" s="1916"/>
      <c r="D512" s="1916"/>
      <c r="E512" s="1916"/>
      <c r="F512" s="1916"/>
    </row>
    <row r="513" spans="1:7">
      <c r="A513" s="135"/>
      <c r="B513" s="135"/>
      <c r="C513" s="266"/>
      <c r="D513" s="135"/>
      <c r="F513" s="135"/>
    </row>
    <row r="514" spans="1:7" ht="13">
      <c r="A514" s="1938" t="s">
        <v>1169</v>
      </c>
      <c r="B514" s="1938"/>
      <c r="C514" s="1938"/>
      <c r="D514" s="1938"/>
      <c r="E514" s="1938"/>
      <c r="F514" s="1938"/>
      <c r="G514" s="1938"/>
    </row>
    <row r="515" spans="1:7">
      <c r="A515" s="135"/>
      <c r="B515" s="135"/>
      <c r="C515" s="266"/>
      <c r="D515" s="135"/>
      <c r="F515" s="135"/>
    </row>
    <row r="516" spans="1:7" ht="13">
      <c r="C516" s="266"/>
      <c r="D516" s="1891" t="s">
        <v>719</v>
      </c>
      <c r="E516" s="1891"/>
      <c r="F516" s="1891"/>
    </row>
    <row r="517" spans="1:7" s="682" customFormat="1">
      <c r="A517" s="699"/>
      <c r="B517" s="699"/>
      <c r="C517" s="266"/>
      <c r="D517" s="1881" t="s">
        <v>1226</v>
      </c>
      <c r="E517" s="1881"/>
      <c r="F517" s="1881"/>
      <c r="G517" s="7"/>
    </row>
    <row r="518" spans="1:7" s="682" customFormat="1">
      <c r="A518" s="699"/>
      <c r="B518" s="699"/>
      <c r="C518" s="266"/>
      <c r="D518" s="704"/>
      <c r="E518" s="704"/>
      <c r="F518" s="704"/>
      <c r="G518" s="7"/>
    </row>
    <row r="519" spans="1:7" ht="13.15" customHeight="1">
      <c r="A519" s="261"/>
      <c r="B519" s="679" t="s">
        <v>316</v>
      </c>
      <c r="C519" s="266"/>
      <c r="D519" s="1881" t="s">
        <v>948</v>
      </c>
      <c r="E519" s="1881"/>
      <c r="F519" s="1881"/>
      <c r="G519" s="12"/>
    </row>
    <row r="520" spans="1:7" ht="13.15" customHeight="1">
      <c r="A520" s="266"/>
      <c r="B520" s="266"/>
      <c r="C520" s="266"/>
      <c r="D520" s="704"/>
      <c r="E520" s="677"/>
      <c r="F520" s="677"/>
      <c r="G520" s="12"/>
    </row>
    <row r="521" spans="1:7" ht="13">
      <c r="A521" s="261"/>
      <c r="B521" s="679" t="s">
        <v>316</v>
      </c>
      <c r="C521" s="266"/>
      <c r="D521" s="1868" t="s">
        <v>1227</v>
      </c>
      <c r="E521" s="1868"/>
      <c r="F521" s="1868"/>
      <c r="G521" s="12"/>
    </row>
    <row r="522" spans="1:7">
      <c r="A522" s="266"/>
      <c r="B522" s="266"/>
      <c r="C522" s="266"/>
      <c r="D522" s="1868"/>
      <c r="E522" s="1868"/>
      <c r="F522" s="1868"/>
      <c r="G522" s="12"/>
    </row>
    <row r="523" spans="1:7">
      <c r="A523" s="266"/>
      <c r="B523" s="266"/>
      <c r="C523" s="266"/>
      <c r="D523" s="135"/>
      <c r="E523" s="135"/>
      <c r="F523" s="135"/>
      <c r="G523" s="12"/>
    </row>
    <row r="524" spans="1:7" ht="13">
      <c r="A524" s="261"/>
      <c r="B524" s="679" t="s">
        <v>316</v>
      </c>
      <c r="C524" s="266"/>
      <c r="D524" s="1868" t="s">
        <v>1228</v>
      </c>
      <c r="E524" s="1868"/>
      <c r="F524" s="1868"/>
      <c r="G524" s="12"/>
    </row>
    <row r="525" spans="1:7">
      <c r="A525" s="266"/>
      <c r="B525" s="266"/>
      <c r="C525" s="266"/>
      <c r="D525" s="1868"/>
      <c r="E525" s="1868"/>
      <c r="F525" s="1868"/>
      <c r="G525" s="12"/>
    </row>
    <row r="526" spans="1:7">
      <c r="A526" s="266"/>
      <c r="B526" s="266"/>
      <c r="C526" s="266"/>
      <c r="D526" s="135"/>
      <c r="E526" s="135"/>
      <c r="F526" s="135"/>
      <c r="G526" s="12"/>
    </row>
    <row r="527" spans="1:7" ht="13">
      <c r="A527" s="261"/>
      <c r="B527" s="679" t="s">
        <v>316</v>
      </c>
      <c r="C527" s="266"/>
      <c r="D527" s="1868" t="s">
        <v>1229</v>
      </c>
      <c r="E527" s="1868"/>
      <c r="F527" s="1868"/>
      <c r="G527" s="12"/>
    </row>
    <row r="528" spans="1:7">
      <c r="A528" s="266"/>
      <c r="B528" s="266"/>
      <c r="C528" s="266"/>
      <c r="D528" s="1868"/>
      <c r="E528" s="1868"/>
      <c r="F528" s="1868"/>
      <c r="G528" s="12"/>
    </row>
    <row r="529" spans="1:7">
      <c r="A529" s="266"/>
      <c r="B529" s="266"/>
      <c r="C529" s="266"/>
      <c r="D529" s="135"/>
      <c r="E529" s="135"/>
      <c r="F529" s="135"/>
      <c r="G529" s="12"/>
    </row>
    <row r="530" spans="1:7" ht="13">
      <c r="A530" s="261"/>
      <c r="B530" s="679" t="s">
        <v>316</v>
      </c>
      <c r="C530" s="266"/>
      <c r="D530" s="1868" t="s">
        <v>1230</v>
      </c>
      <c r="E530" s="1868"/>
      <c r="F530" s="1868"/>
      <c r="G530" s="12"/>
    </row>
    <row r="531" spans="1:7">
      <c r="A531" s="266"/>
      <c r="B531" s="266"/>
      <c r="C531" s="266"/>
      <c r="D531" s="1868"/>
      <c r="E531" s="1868"/>
      <c r="F531" s="1868"/>
      <c r="G531" s="12"/>
    </row>
    <row r="532" spans="1:7">
      <c r="A532" s="266"/>
      <c r="B532" s="266"/>
      <c r="C532" s="266"/>
      <c r="D532" s="1868"/>
      <c r="E532" s="1868"/>
      <c r="F532" s="1868"/>
      <c r="G532" s="12"/>
    </row>
    <row r="533" spans="1:7">
      <c r="A533" s="266"/>
      <c r="B533" s="266"/>
      <c r="C533" s="266"/>
      <c r="D533" s="135"/>
      <c r="E533" s="135"/>
      <c r="F533" s="135"/>
    </row>
    <row r="534" spans="1:7" ht="13">
      <c r="A534" s="261"/>
      <c r="B534" s="679" t="s">
        <v>316</v>
      </c>
      <c r="C534" s="266"/>
      <c r="D534" s="1903" t="s">
        <v>1348</v>
      </c>
      <c r="E534" s="1903"/>
      <c r="F534" s="1903"/>
    </row>
    <row r="535" spans="1:7">
      <c r="A535" s="266"/>
      <c r="B535" s="266"/>
      <c r="C535" s="266"/>
      <c r="D535" s="1903"/>
      <c r="E535" s="1903"/>
      <c r="F535" s="1903"/>
    </row>
    <row r="536" spans="1:7">
      <c r="A536" s="266"/>
      <c r="B536" s="266"/>
      <c r="C536" s="266"/>
      <c r="D536" s="135"/>
      <c r="E536" s="135"/>
      <c r="F536" s="135"/>
    </row>
    <row r="537" spans="1:7" ht="13">
      <c r="A537" s="261"/>
      <c r="B537" s="679" t="s">
        <v>316</v>
      </c>
      <c r="C537" s="266"/>
      <c r="D537" s="1903" t="s">
        <v>1231</v>
      </c>
      <c r="E537" s="1903"/>
      <c r="F537" s="1903"/>
    </row>
    <row r="538" spans="1:7">
      <c r="A538" s="266"/>
      <c r="B538" s="266"/>
      <c r="C538" s="266"/>
      <c r="D538" s="1903"/>
      <c r="E538" s="1903"/>
      <c r="F538" s="1903"/>
    </row>
    <row r="539" spans="1:7">
      <c r="A539" s="266"/>
      <c r="B539" s="266"/>
      <c r="C539" s="266"/>
      <c r="D539" s="135"/>
      <c r="E539" s="135"/>
      <c r="F539" s="135"/>
    </row>
    <row r="540" spans="1:7" ht="13">
      <c r="A540" s="261"/>
      <c r="B540" s="679" t="s">
        <v>316</v>
      </c>
      <c r="C540" s="266"/>
      <c r="D540" s="1868" t="s">
        <v>1232</v>
      </c>
      <c r="E540" s="1868"/>
      <c r="F540" s="1868"/>
    </row>
    <row r="541" spans="1:7">
      <c r="A541" s="266"/>
      <c r="B541" s="266"/>
      <c r="C541" s="266"/>
      <c r="D541" s="1868"/>
      <c r="E541" s="1868"/>
      <c r="F541" s="1868"/>
      <c r="G541" s="57"/>
    </row>
    <row r="542" spans="1:7">
      <c r="A542" s="266"/>
      <c r="B542" s="266"/>
      <c r="C542" s="266"/>
      <c r="D542" s="135"/>
      <c r="E542" s="135"/>
      <c r="F542" s="135"/>
      <c r="G542" s="57"/>
    </row>
    <row r="543" spans="1:7" ht="13">
      <c r="A543" s="261"/>
      <c r="B543" s="679" t="s">
        <v>316</v>
      </c>
      <c r="C543" s="266"/>
      <c r="D543" s="1881" t="s">
        <v>1233</v>
      </c>
      <c r="E543" s="1881"/>
      <c r="F543" s="1881"/>
      <c r="G543" s="57"/>
    </row>
    <row r="544" spans="1:7" ht="13">
      <c r="A544" s="23"/>
      <c r="B544" s="675"/>
      <c r="C544" s="266"/>
      <c r="D544" s="1881" t="s">
        <v>880</v>
      </c>
      <c r="E544" s="1881"/>
      <c r="F544" s="1881"/>
      <c r="G544" s="57"/>
    </row>
    <row r="545" spans="1:7" ht="13">
      <c r="A545" s="23"/>
      <c r="B545" s="675"/>
      <c r="C545" s="266"/>
      <c r="D545" s="6"/>
      <c r="E545" s="1899" t="s">
        <v>1234</v>
      </c>
      <c r="F545" s="1899"/>
      <c r="G545" s="57"/>
    </row>
    <row r="546" spans="1:7" ht="13">
      <c r="A546" s="261"/>
      <c r="B546" s="261"/>
      <c r="C546" s="266"/>
      <c r="E546" s="135"/>
      <c r="F546" s="135"/>
      <c r="G546" s="57"/>
    </row>
    <row r="547" spans="1:7" ht="13">
      <c r="A547" s="261"/>
      <c r="B547" s="679" t="s">
        <v>316</v>
      </c>
      <c r="C547" s="266"/>
      <c r="D547" s="1943" t="s">
        <v>1235</v>
      </c>
      <c r="E547" s="1943"/>
      <c r="F547" s="1943"/>
      <c r="G547" s="57"/>
    </row>
    <row r="548" spans="1:7">
      <c r="C548" s="266"/>
      <c r="D548" s="1868" t="s">
        <v>1236</v>
      </c>
      <c r="E548" s="1868"/>
      <c r="F548" s="1868"/>
      <c r="G548" s="57"/>
    </row>
    <row r="549" spans="1:7">
      <c r="A549" s="266"/>
      <c r="B549" s="266"/>
      <c r="C549" s="266"/>
      <c r="D549" s="1868"/>
      <c r="E549" s="1868"/>
      <c r="F549" s="1868"/>
      <c r="G549" s="57"/>
    </row>
    <row r="550" spans="1:7">
      <c r="A550" s="266"/>
      <c r="B550" s="266"/>
      <c r="C550" s="266"/>
      <c r="D550" s="1868"/>
      <c r="E550" s="1868"/>
      <c r="F550" s="1868"/>
      <c r="G550" s="57"/>
    </row>
    <row r="551" spans="1:7">
      <c r="A551" s="266"/>
      <c r="B551" s="266"/>
      <c r="C551" s="266"/>
      <c r="D551" s="135"/>
      <c r="E551" s="135"/>
      <c r="F551" s="135"/>
      <c r="G551" s="57"/>
    </row>
    <row r="552" spans="1:7" ht="13">
      <c r="A552" s="261"/>
      <c r="B552" s="679" t="s">
        <v>316</v>
      </c>
      <c r="C552" s="266"/>
      <c r="D552" s="1868" t="s">
        <v>1237</v>
      </c>
      <c r="E552" s="1868"/>
      <c r="F552" s="1868"/>
      <c r="G552" s="57"/>
    </row>
    <row r="553" spans="1:7" ht="13">
      <c r="A553" s="261"/>
      <c r="B553" s="261"/>
      <c r="C553" s="266"/>
      <c r="D553" s="1868"/>
      <c r="E553" s="1868"/>
      <c r="F553" s="1868"/>
      <c r="G553" s="57"/>
    </row>
    <row r="554" spans="1:7" ht="13">
      <c r="A554" s="261"/>
      <c r="B554" s="261"/>
      <c r="C554" s="266"/>
      <c r="D554" s="1868"/>
      <c r="E554" s="1868"/>
      <c r="F554" s="1868"/>
      <c r="G554" s="57"/>
    </row>
    <row r="555" spans="1:7" ht="13">
      <c r="A555" s="261"/>
      <c r="B555" s="261"/>
      <c r="C555" s="266"/>
      <c r="D555" s="1868"/>
      <c r="E555" s="1868"/>
      <c r="F555" s="1868"/>
      <c r="G555" s="57"/>
    </row>
    <row r="556" spans="1:7" ht="13">
      <c r="A556" s="261"/>
      <c r="B556" s="261"/>
      <c r="C556" s="266"/>
      <c r="D556" s="135"/>
      <c r="E556" s="135"/>
      <c r="F556" s="135"/>
      <c r="G556" s="57"/>
    </row>
    <row r="557" spans="1:7" ht="13">
      <c r="A557" s="1888" t="s">
        <v>1170</v>
      </c>
      <c r="B557" s="1888"/>
      <c r="C557" s="1888"/>
      <c r="D557" s="1888"/>
      <c r="E557" s="1888"/>
      <c r="F557" s="1888"/>
      <c r="G557" s="1888"/>
    </row>
    <row r="558" spans="1:7">
      <c r="A558" s="266"/>
      <c r="B558" s="266"/>
      <c r="C558" s="266"/>
      <c r="E558" s="135"/>
      <c r="F558" s="135"/>
      <c r="G558" s="57"/>
    </row>
    <row r="559" spans="1:7" ht="12.75" customHeight="1">
      <c r="C559" s="255"/>
      <c r="D559" s="1917" t="s">
        <v>216</v>
      </c>
      <c r="E559" s="1917"/>
      <c r="F559" s="1917"/>
      <c r="G559" s="57"/>
    </row>
    <row r="560" spans="1:7" ht="13">
      <c r="A560" s="260"/>
      <c r="B560" s="260"/>
      <c r="C560" s="260"/>
      <c r="D560" s="1911" t="s">
        <v>1186</v>
      </c>
      <c r="E560" s="1911"/>
      <c r="F560" s="1911"/>
      <c r="G560" s="57"/>
    </row>
    <row r="561" spans="1:7" ht="13">
      <c r="A561" s="12"/>
      <c r="B561" s="12"/>
      <c r="C561" s="260"/>
      <c r="D561" s="377"/>
      <c r="G561" s="57"/>
    </row>
    <row r="562" spans="1:7" ht="13">
      <c r="A562" s="260"/>
      <c r="B562" s="679" t="s">
        <v>316</v>
      </c>
      <c r="D562" s="1911" t="s">
        <v>954</v>
      </c>
      <c r="E562" s="1911"/>
      <c r="F562" s="1911"/>
      <c r="G562" s="57"/>
    </row>
    <row r="563" spans="1:7" ht="13">
      <c r="A563" s="23"/>
      <c r="B563" s="675"/>
      <c r="D563" s="325"/>
    </row>
    <row r="564" spans="1:7" ht="13">
      <c r="A564" s="23"/>
      <c r="B564" s="679" t="s">
        <v>316</v>
      </c>
      <c r="D564" s="1887" t="s">
        <v>1187</v>
      </c>
      <c r="E564" s="1887"/>
      <c r="F564" s="1887"/>
    </row>
    <row r="565" spans="1:7" ht="13">
      <c r="A565" s="23"/>
      <c r="B565" s="675"/>
      <c r="D565" s="1887"/>
      <c r="E565" s="1887"/>
      <c r="F565" s="1887"/>
    </row>
    <row r="566" spans="1:7" ht="13">
      <c r="A566" s="23"/>
      <c r="B566" s="688"/>
      <c r="D566" s="1887"/>
      <c r="E566" s="1887"/>
      <c r="F566" s="1887"/>
    </row>
    <row r="567" spans="1:7" ht="13">
      <c r="A567" s="23"/>
      <c r="B567" s="675"/>
      <c r="D567" s="478"/>
    </row>
    <row r="568" spans="1:7" s="682" customFormat="1" ht="13">
      <c r="A568" s="688"/>
      <c r="B568" s="679" t="s">
        <v>316</v>
      </c>
      <c r="C568" s="689"/>
      <c r="D568" s="1887" t="s">
        <v>1188</v>
      </c>
      <c r="E568" s="1887"/>
      <c r="F568" s="1887"/>
      <c r="G568" s="7"/>
    </row>
    <row r="569" spans="1:7" s="682" customFormat="1" ht="13">
      <c r="A569" s="688"/>
      <c r="B569" s="688"/>
      <c r="C569" s="689"/>
      <c r="D569" s="1887"/>
      <c r="E569" s="1887"/>
      <c r="F569" s="1887"/>
      <c r="G569" s="7"/>
    </row>
    <row r="570" spans="1:7" s="682" customFormat="1" ht="13">
      <c r="A570" s="688"/>
      <c r="B570" s="688"/>
      <c r="C570" s="689"/>
      <c r="D570" s="1887"/>
      <c r="E570" s="1887"/>
      <c r="F570" s="1887"/>
      <c r="G570" s="7"/>
    </row>
    <row r="571" spans="1:7" s="682" customFormat="1" ht="13">
      <c r="A571" s="688"/>
      <c r="B571" s="688"/>
      <c r="C571" s="689"/>
      <c r="D571" s="1887"/>
      <c r="E571" s="1887"/>
      <c r="F571" s="1887"/>
      <c r="G571" s="7"/>
    </row>
    <row r="572" spans="1:7" s="682" customFormat="1" ht="13">
      <c r="A572" s="688"/>
      <c r="B572" s="688"/>
      <c r="C572" s="689"/>
      <c r="D572" s="694"/>
      <c r="E572" s="694"/>
      <c r="F572" s="694"/>
      <c r="G572" s="7"/>
    </row>
    <row r="573" spans="1:7" ht="13">
      <c r="A573" s="23"/>
      <c r="B573" s="679" t="s">
        <v>316</v>
      </c>
      <c r="D573" s="1887" t="s">
        <v>1189</v>
      </c>
      <c r="E573" s="1887"/>
      <c r="F573" s="1887"/>
    </row>
    <row r="574" spans="1:7" ht="13">
      <c r="A574" s="23"/>
      <c r="B574" s="675"/>
      <c r="D574" s="1887"/>
      <c r="E574" s="1887"/>
      <c r="F574" s="1887"/>
    </row>
    <row r="575" spans="1:7" ht="13">
      <c r="A575" s="23"/>
      <c r="B575" s="675"/>
      <c r="D575" s="377"/>
    </row>
    <row r="576" spans="1:7" s="682" customFormat="1" ht="13">
      <c r="A576" s="688"/>
      <c r="B576" s="679" t="s">
        <v>316</v>
      </c>
      <c r="C576" s="689"/>
      <c r="D576" s="1911" t="s">
        <v>1190</v>
      </c>
      <c r="E576" s="1911"/>
      <c r="F576" s="1911"/>
      <c r="G576" s="7"/>
    </row>
    <row r="577" spans="1:7" s="682" customFormat="1" ht="13">
      <c r="A577" s="688"/>
      <c r="B577" s="688"/>
      <c r="C577" s="689"/>
      <c r="D577" s="1911"/>
      <c r="E577" s="1911"/>
      <c r="F577" s="1911"/>
      <c r="G577" s="7"/>
    </row>
    <row r="578" spans="1:7" s="682" customFormat="1" ht="13">
      <c r="A578" s="688"/>
      <c r="B578" s="688"/>
      <c r="C578" s="689"/>
      <c r="D578" s="377"/>
      <c r="E578" s="7"/>
      <c r="F578" s="7"/>
      <c r="G578" s="7"/>
    </row>
    <row r="579" spans="1:7" ht="13">
      <c r="A579" s="261"/>
      <c r="B579" s="679" t="s">
        <v>316</v>
      </c>
      <c r="D579" s="1911" t="s">
        <v>949</v>
      </c>
      <c r="E579" s="1911"/>
      <c r="F579" s="1911"/>
    </row>
    <row r="580" spans="1:7" ht="13">
      <c r="A580" s="261"/>
      <c r="B580" s="261"/>
      <c r="D580" s="377"/>
    </row>
    <row r="581" spans="1:7" ht="13">
      <c r="A581" s="261"/>
      <c r="B581" s="679" t="s">
        <v>316</v>
      </c>
      <c r="D581" s="1911" t="s">
        <v>1191</v>
      </c>
      <c r="E581" s="1911"/>
      <c r="F581" s="1911"/>
    </row>
    <row r="582" spans="1:7" ht="13">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ht="13">
      <c r="A588" s="1888" t="s">
        <v>1171</v>
      </c>
      <c r="B588" s="1888"/>
      <c r="C588" s="1888"/>
      <c r="D588" s="1888"/>
      <c r="E588" s="1888"/>
      <c r="F588" s="1888"/>
      <c r="G588" s="1888"/>
    </row>
    <row r="589" spans="1:7"/>
    <row r="590" spans="1:7" ht="13">
      <c r="D590" s="1905" t="s">
        <v>1271</v>
      </c>
      <c r="E590" s="1905"/>
      <c r="F590" s="1905"/>
    </row>
    <row r="591" spans="1:7">
      <c r="D591" s="1944" t="s">
        <v>1272</v>
      </c>
      <c r="E591" s="1944"/>
      <c r="F591" s="1944"/>
    </row>
    <row r="592" spans="1:7" s="719" customFormat="1">
      <c r="A592" s="705"/>
      <c r="B592" s="705"/>
      <c r="C592" s="705"/>
      <c r="D592" s="723"/>
      <c r="E592" s="722"/>
      <c r="F592" s="722"/>
      <c r="G592" s="7"/>
    </row>
    <row r="593" spans="1:7" s="39" customFormat="1" ht="13">
      <c r="A593" s="403"/>
      <c r="B593" s="679" t="s">
        <v>316</v>
      </c>
      <c r="C593" s="273"/>
      <c r="D593" s="1907" t="s">
        <v>1273</v>
      </c>
      <c r="E593" s="1907"/>
      <c r="F593" s="1907"/>
      <c r="G593" s="130"/>
    </row>
    <row r="594" spans="1:7">
      <c r="D594" s="1907"/>
      <c r="E594" s="1907"/>
      <c r="F594" s="1907"/>
    </row>
    <row r="595" spans="1:7">
      <c r="D595" s="1907"/>
      <c r="E595" s="1907"/>
      <c r="F595" s="1907"/>
    </row>
    <row r="596" spans="1:7"/>
    <row r="597" spans="1:7" ht="13">
      <c r="A597" s="1888" t="s">
        <v>1172</v>
      </c>
      <c r="B597" s="1888"/>
      <c r="C597" s="1888"/>
      <c r="D597" s="1888"/>
      <c r="E597" s="1888"/>
      <c r="F597" s="1888"/>
      <c r="G597" s="1888"/>
    </row>
    <row r="598" spans="1:7">
      <c r="A598" s="135"/>
      <c r="B598" s="135"/>
      <c r="G598" s="57"/>
    </row>
    <row r="599" spans="1:7" ht="13">
      <c r="A599" s="257"/>
      <c r="B599" s="674"/>
      <c r="C599" s="255"/>
      <c r="D599" s="1945" t="s">
        <v>1274</v>
      </c>
      <c r="E599" s="1945"/>
      <c r="F599" s="1945"/>
      <c r="G599" s="57"/>
    </row>
    <row r="600" spans="1:7" ht="13">
      <c r="A600" s="257"/>
      <c r="B600" s="674"/>
      <c r="C600" s="255"/>
      <c r="D600" s="1945"/>
      <c r="E600" s="1945"/>
      <c r="F600" s="1945"/>
      <c r="G600" s="57"/>
    </row>
    <row r="601" spans="1:7" ht="13">
      <c r="C601" s="260"/>
      <c r="D601" s="1944" t="s">
        <v>1275</v>
      </c>
      <c r="E601" s="1944"/>
      <c r="F601" s="1944"/>
      <c r="G601" s="57"/>
    </row>
    <row r="602" spans="1:7" s="719" customFormat="1" ht="13">
      <c r="A602" s="705"/>
      <c r="B602" s="705"/>
      <c r="C602" s="720"/>
      <c r="D602" s="724"/>
      <c r="E602" s="724"/>
      <c r="F602" s="724"/>
      <c r="G602" s="57"/>
    </row>
    <row r="603" spans="1:7" ht="13">
      <c r="A603" s="23"/>
      <c r="B603" s="679" t="s">
        <v>316</v>
      </c>
      <c r="D603" s="1944" t="s">
        <v>453</v>
      </c>
      <c r="E603" s="1944"/>
      <c r="F603" s="1944"/>
      <c r="G603" s="57"/>
    </row>
    <row r="604" spans="1:7" ht="13">
      <c r="C604" s="268"/>
      <c r="E604" s="12"/>
      <c r="G604" s="57"/>
    </row>
    <row r="605" spans="1:7" ht="13">
      <c r="A605" s="23"/>
      <c r="B605" s="679" t="s">
        <v>316</v>
      </c>
      <c r="D605" s="1904" t="s">
        <v>1276</v>
      </c>
      <c r="E605" s="1904"/>
      <c r="F605" s="1904"/>
      <c r="G605" s="57"/>
    </row>
    <row r="606" spans="1:7">
      <c r="D606" s="1904"/>
      <c r="E606" s="1904"/>
      <c r="F606" s="1904"/>
      <c r="G606" s="57"/>
    </row>
    <row r="607" spans="1:7">
      <c r="D607" s="12"/>
      <c r="G607" s="57"/>
    </row>
    <row r="608" spans="1:7">
      <c r="B608" s="679" t="s">
        <v>316</v>
      </c>
      <c r="D608" s="1904" t="s">
        <v>1277</v>
      </c>
      <c r="E608" s="1904"/>
      <c r="F608" s="1904"/>
      <c r="G608" s="57"/>
    </row>
    <row r="609" spans="1:7" ht="13">
      <c r="C609" s="268"/>
      <c r="D609" s="1904"/>
      <c r="E609" s="1904"/>
      <c r="F609" s="1904"/>
      <c r="G609" s="57"/>
    </row>
    <row r="610" spans="1:7" ht="13">
      <c r="C610" s="268"/>
      <c r="G610" s="57"/>
    </row>
    <row r="611" spans="1:7" ht="13">
      <c r="B611" s="679" t="s">
        <v>316</v>
      </c>
      <c r="C611" s="268"/>
      <c r="D611" s="1904" t="s">
        <v>1278</v>
      </c>
      <c r="E611" s="1904"/>
      <c r="F611" s="1904"/>
      <c r="G611" s="57"/>
    </row>
    <row r="612" spans="1:7" ht="13">
      <c r="C612" s="268"/>
      <c r="D612" s="1904"/>
      <c r="E612" s="1904"/>
      <c r="F612" s="1904"/>
      <c r="G612" s="57"/>
    </row>
    <row r="613" spans="1:7" ht="13">
      <c r="C613" s="268"/>
      <c r="G613" s="57"/>
    </row>
    <row r="614" spans="1:7" ht="13">
      <c r="A614" s="1888" t="s">
        <v>1173</v>
      </c>
      <c r="B614" s="1888"/>
      <c r="C614" s="1888"/>
      <c r="D614" s="1888"/>
      <c r="E614" s="1888"/>
      <c r="F614" s="1888"/>
      <c r="G614" s="1888"/>
    </row>
    <row r="615" spans="1:7" ht="13">
      <c r="A615" s="267"/>
      <c r="B615" s="267"/>
      <c r="C615" s="267"/>
      <c r="G615" s="57"/>
    </row>
    <row r="616" spans="1:7" ht="13">
      <c r="C616" s="23"/>
      <c r="D616" s="1905" t="s">
        <v>1279</v>
      </c>
      <c r="E616" s="1905"/>
      <c r="F616" s="1905"/>
      <c r="G616" s="57"/>
    </row>
    <row r="617" spans="1:7" ht="13">
      <c r="A617" s="23"/>
      <c r="B617" s="675"/>
      <c r="C617" s="265"/>
      <c r="D617" s="50"/>
      <c r="G617" s="57"/>
    </row>
    <row r="618" spans="1:7" ht="13">
      <c r="A618" s="261"/>
      <c r="B618" s="679" t="s">
        <v>316</v>
      </c>
      <c r="C618" s="265"/>
      <c r="D618" s="1906" t="s">
        <v>1280</v>
      </c>
      <c r="E618" s="1906"/>
      <c r="F618" s="1906"/>
      <c r="G618" s="57"/>
    </row>
    <row r="619" spans="1:7">
      <c r="C619" s="265"/>
      <c r="D619" s="1906"/>
      <c r="E619" s="1906"/>
      <c r="F619" s="1906"/>
      <c r="G619" s="57"/>
    </row>
    <row r="620" spans="1:7">
      <c r="C620" s="265"/>
      <c r="D620" s="1906"/>
      <c r="E620" s="1906"/>
      <c r="F620" s="1906"/>
      <c r="G620" s="57"/>
    </row>
    <row r="621" spans="1:7">
      <c r="C621" s="265"/>
      <c r="D621" s="1906"/>
      <c r="E621" s="1906"/>
      <c r="F621" s="1906"/>
      <c r="G621" s="57"/>
    </row>
    <row r="622" spans="1:7">
      <c r="C622" s="265"/>
      <c r="D622" s="1906"/>
      <c r="E622" s="1906"/>
      <c r="F622" s="1906"/>
      <c r="G622" s="57"/>
    </row>
    <row r="623" spans="1:7">
      <c r="C623" s="265"/>
      <c r="D623" s="1906"/>
      <c r="E623" s="1906"/>
      <c r="F623" s="1906"/>
      <c r="G623" s="57"/>
    </row>
    <row r="624" spans="1:7" s="719" customFormat="1">
      <c r="A624" s="705"/>
      <c r="B624" s="705"/>
      <c r="C624" s="265"/>
      <c r="D624" s="725"/>
      <c r="E624" s="725"/>
      <c r="F624" s="725"/>
      <c r="G624" s="57"/>
    </row>
    <row r="625" spans="1:7" ht="13">
      <c r="A625" s="261"/>
      <c r="B625" s="679" t="s">
        <v>316</v>
      </c>
      <c r="C625" s="265"/>
      <c r="D625" s="1906" t="s">
        <v>1281</v>
      </c>
      <c r="E625" s="1906"/>
      <c r="F625" s="1906"/>
      <c r="G625" s="57"/>
    </row>
    <row r="626" spans="1:7">
      <c r="A626" s="266"/>
      <c r="B626" s="266"/>
      <c r="C626" s="266"/>
      <c r="D626" s="1906"/>
      <c r="E626" s="1906"/>
      <c r="F626" s="1906"/>
      <c r="G626" s="57"/>
    </row>
    <row r="627" spans="1:7">
      <c r="A627" s="266"/>
      <c r="B627" s="266"/>
      <c r="C627" s="266"/>
      <c r="D627" s="151"/>
      <c r="E627" s="147"/>
      <c r="F627" s="147"/>
      <c r="G627" s="57"/>
    </row>
    <row r="628" spans="1:7" ht="13">
      <c r="A628" s="261"/>
      <c r="B628" s="679" t="s">
        <v>316</v>
      </c>
      <c r="C628" s="266"/>
      <c r="D628" s="1907" t="s">
        <v>1282</v>
      </c>
      <c r="E628" s="1907"/>
      <c r="F628" s="1907"/>
      <c r="G628" s="57"/>
    </row>
    <row r="629" spans="1:7" ht="13">
      <c r="A629" s="261"/>
      <c r="B629" s="261"/>
      <c r="C629" s="266"/>
      <c r="D629" s="1907"/>
      <c r="E629" s="1907"/>
      <c r="F629" s="1907"/>
      <c r="G629" s="57"/>
    </row>
    <row r="630" spans="1:7" ht="13">
      <c r="A630" s="261"/>
      <c r="B630" s="261"/>
      <c r="C630" s="266"/>
      <c r="D630" s="1907"/>
      <c r="E630" s="1907"/>
      <c r="F630" s="1907"/>
      <c r="G630" s="57"/>
    </row>
    <row r="631" spans="1:7">
      <c r="A631" s="266"/>
      <c r="B631" s="266"/>
      <c r="C631" s="266"/>
      <c r="D631" s="1907"/>
      <c r="E631" s="1907"/>
      <c r="F631" s="1907"/>
      <c r="G631" s="57"/>
    </row>
    <row r="632" spans="1:7" s="719" customFormat="1">
      <c r="A632" s="266"/>
      <c r="B632" s="266"/>
      <c r="C632" s="266"/>
      <c r="D632" s="726"/>
      <c r="E632" s="726"/>
      <c r="F632" s="726"/>
      <c r="G632" s="57"/>
    </row>
    <row r="633" spans="1:7">
      <c r="A633" s="266"/>
      <c r="B633" s="679" t="s">
        <v>316</v>
      </c>
      <c r="C633" s="266"/>
      <c r="D633" s="1908" t="s">
        <v>1283</v>
      </c>
      <c r="E633" s="1908"/>
      <c r="F633" s="1908"/>
      <c r="G633" s="57"/>
    </row>
    <row r="634" spans="1:7">
      <c r="A634" s="266"/>
      <c r="B634" s="266"/>
      <c r="C634" s="266"/>
      <c r="D634" s="727"/>
      <c r="E634" s="727"/>
      <c r="F634" s="727"/>
      <c r="G634" s="57"/>
    </row>
    <row r="635" spans="1:7" ht="13">
      <c r="A635" s="1888" t="s">
        <v>1174</v>
      </c>
      <c r="B635" s="1888"/>
      <c r="C635" s="1888"/>
      <c r="D635" s="1888"/>
      <c r="E635" s="1888"/>
      <c r="F635" s="1888"/>
      <c r="G635" s="1888"/>
    </row>
    <row r="636" spans="1:7">
      <c r="A636" s="135"/>
      <c r="B636" s="135"/>
      <c r="C636" s="266"/>
      <c r="D636" s="147"/>
      <c r="E636" s="147"/>
      <c r="F636" s="147"/>
      <c r="G636" s="57"/>
    </row>
    <row r="637" spans="1:7" ht="13">
      <c r="C637" s="267"/>
      <c r="D637" s="1909" t="s">
        <v>1333</v>
      </c>
      <c r="E637" s="1909"/>
      <c r="F637" s="1909"/>
      <c r="G637" s="57"/>
    </row>
    <row r="638" spans="1:7" ht="13">
      <c r="A638" s="260"/>
      <c r="B638" s="260"/>
      <c r="C638" s="260"/>
      <c r="D638" s="1910" t="s">
        <v>1334</v>
      </c>
      <c r="E638" s="1910"/>
      <c r="F638" s="1910"/>
      <c r="G638" s="57"/>
    </row>
    <row r="639" spans="1:7" s="719" customFormat="1" ht="13">
      <c r="A639" s="720"/>
      <c r="B639" s="720"/>
      <c r="C639" s="720"/>
      <c r="D639" s="734"/>
      <c r="E639" s="734"/>
      <c r="F639" s="734"/>
      <c r="G639" s="57"/>
    </row>
    <row r="640" spans="1:7" ht="14.5" customHeight="1">
      <c r="A640" s="261"/>
      <c r="B640" s="679" t="s">
        <v>316</v>
      </c>
      <c r="C640" s="266"/>
      <c r="D640" s="1866" t="s">
        <v>1335</v>
      </c>
      <c r="E640" s="1866"/>
      <c r="F640" s="1866"/>
      <c r="G640" s="57"/>
    </row>
    <row r="641" spans="1:11" ht="13">
      <c r="A641" s="261"/>
      <c r="B641" s="261"/>
      <c r="C641" s="266"/>
      <c r="D641" s="1866"/>
      <c r="E641" s="1866"/>
      <c r="F641" s="1866"/>
      <c r="G641" s="57"/>
    </row>
    <row r="642" spans="1:11" ht="13">
      <c r="A642" s="261"/>
      <c r="B642" s="261"/>
      <c r="C642" s="266"/>
      <c r="D642" s="1866"/>
      <c r="E642" s="1866"/>
      <c r="F642" s="1866"/>
      <c r="G642" s="57"/>
    </row>
    <row r="643" spans="1:11" ht="13">
      <c r="A643" s="261"/>
      <c r="B643" s="261"/>
      <c r="C643" s="266"/>
      <c r="D643" s="1866"/>
      <c r="E643" s="1866"/>
      <c r="F643" s="1866"/>
      <c r="G643" s="57"/>
    </row>
    <row r="644" spans="1:11" s="682" customFormat="1" ht="13">
      <c r="A644" s="261"/>
      <c r="B644" s="261"/>
      <c r="C644" s="266"/>
      <c r="D644" s="1866"/>
      <c r="E644" s="1866"/>
      <c r="F644" s="1866"/>
      <c r="G644" s="57"/>
    </row>
    <row r="645" spans="1:11" s="719" customFormat="1" ht="13">
      <c r="A645" s="714"/>
      <c r="B645" s="714"/>
      <c r="C645" s="266"/>
      <c r="D645" s="736"/>
      <c r="E645" s="736"/>
      <c r="F645" s="736"/>
      <c r="G645" s="57"/>
    </row>
    <row r="646" spans="1:11" s="682" customFormat="1" ht="13">
      <c r="A646" s="261"/>
      <c r="B646" s="679" t="s">
        <v>316</v>
      </c>
      <c r="C646" s="266"/>
      <c r="D646" s="1927" t="s">
        <v>1185</v>
      </c>
      <c r="E646" s="1927"/>
      <c r="F646" s="1927"/>
      <c r="G646" s="57"/>
    </row>
    <row r="647" spans="1:11" s="682" customFormat="1" ht="13">
      <c r="A647" s="261"/>
      <c r="B647" s="261"/>
      <c r="C647" s="266"/>
      <c r="D647" s="1928" t="s">
        <v>1336</v>
      </c>
      <c r="E647" s="1928"/>
      <c r="F647" s="1928"/>
      <c r="G647" s="57"/>
    </row>
    <row r="648" spans="1:11" s="682" customFormat="1" ht="13">
      <c r="A648" s="261"/>
      <c r="B648" s="261"/>
      <c r="C648" s="266"/>
      <c r="D648" s="1928"/>
      <c r="E648" s="1928"/>
      <c r="F648" s="1928"/>
      <c r="G648" s="57"/>
    </row>
    <row r="649" spans="1:11" s="682" customFormat="1" ht="13">
      <c r="A649" s="261"/>
      <c r="B649" s="261"/>
      <c r="C649" s="266"/>
      <c r="D649" s="1928"/>
      <c r="E649" s="1928"/>
      <c r="F649" s="1928"/>
      <c r="G649" s="57"/>
    </row>
    <row r="650" spans="1:11" s="682" customFormat="1" ht="13">
      <c r="A650" s="261"/>
      <c r="B650" s="261"/>
      <c r="C650" s="266"/>
      <c r="D650" s="1928"/>
      <c r="E650" s="1928"/>
      <c r="F650" s="1928"/>
      <c r="G650" s="57"/>
    </row>
    <row r="651" spans="1:11" s="682" customFormat="1" ht="13">
      <c r="A651" s="261"/>
      <c r="B651" s="261"/>
      <c r="C651" s="266"/>
      <c r="D651" s="1928"/>
      <c r="E651" s="1928"/>
      <c r="F651" s="1928"/>
      <c r="G651" s="57"/>
    </row>
    <row r="652" spans="1:11" s="682" customFormat="1" ht="13">
      <c r="A652" s="261"/>
      <c r="B652" s="261"/>
      <c r="C652" s="266"/>
      <c r="D652" s="1929" t="s">
        <v>1337</v>
      </c>
      <c r="E652" s="1929"/>
      <c r="F652" s="1929"/>
      <c r="G652" s="57"/>
    </row>
    <row r="653" spans="1:11">
      <c r="A653" s="266"/>
      <c r="B653" s="266"/>
      <c r="C653" s="266"/>
      <c r="D653" s="147"/>
      <c r="E653" s="147"/>
      <c r="F653" s="147"/>
      <c r="G653" s="57"/>
    </row>
    <row r="654" spans="1:11" ht="13">
      <c r="A654" s="1888" t="s">
        <v>1175</v>
      </c>
      <c r="B654" s="1888"/>
      <c r="C654" s="1888"/>
      <c r="D654" s="1888"/>
      <c r="E654" s="1888"/>
      <c r="F654" s="1888"/>
      <c r="G654" s="1888"/>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91" t="s">
        <v>104</v>
      </c>
      <c r="E656" s="1891"/>
      <c r="F656" s="1891"/>
      <c r="G656" s="57"/>
      <c r="H656" s="269"/>
      <c r="I656" s="269"/>
      <c r="J656" s="269"/>
      <c r="K656" s="269"/>
    </row>
    <row r="657" spans="1:11" ht="13">
      <c r="A657" s="267"/>
      <c r="B657" s="267"/>
      <c r="C657" s="267"/>
      <c r="D657" s="1891" t="s">
        <v>128</v>
      </c>
      <c r="E657" s="1891"/>
      <c r="F657" s="1891"/>
      <c r="G657" s="57"/>
      <c r="H657" s="269"/>
      <c r="I657" s="269"/>
      <c r="J657" s="269"/>
      <c r="K657" s="269"/>
    </row>
    <row r="658" spans="1:11" ht="13">
      <c r="A658" s="260"/>
      <c r="B658" s="260"/>
      <c r="C658" s="260"/>
      <c r="D658" s="1881" t="s">
        <v>1211</v>
      </c>
      <c r="E658" s="1881"/>
      <c r="F658" s="1881"/>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1" t="s">
        <v>950</v>
      </c>
      <c r="E660" s="1881"/>
      <c r="F660" s="1881"/>
      <c r="G660" s="57"/>
      <c r="H660" s="269"/>
      <c r="I660" s="269"/>
      <c r="J660" s="269"/>
      <c r="K660" s="269"/>
    </row>
    <row r="661" spans="1:11" ht="13">
      <c r="A661" s="260"/>
      <c r="B661" s="260"/>
      <c r="C661" s="260"/>
      <c r="D661" s="1881" t="s">
        <v>961</v>
      </c>
      <c r="E661" s="1881"/>
      <c r="F661" s="1881"/>
      <c r="G661" s="57"/>
      <c r="H661" s="269"/>
      <c r="I661" s="269"/>
      <c r="J661" s="269"/>
      <c r="K661" s="269"/>
    </row>
    <row r="662" spans="1:11" ht="13">
      <c r="A662" s="260"/>
      <c r="B662" s="260"/>
      <c r="C662" s="260"/>
      <c r="D662" s="6"/>
      <c r="E662" s="1877" t="s">
        <v>1212</v>
      </c>
      <c r="F662" s="1877"/>
      <c r="G662" s="57"/>
      <c r="H662" s="269"/>
      <c r="I662" s="269"/>
      <c r="J662" s="269"/>
      <c r="K662" s="269"/>
    </row>
    <row r="663" spans="1:11" ht="13">
      <c r="A663" s="260"/>
      <c r="B663" s="260"/>
      <c r="C663" s="260"/>
      <c r="D663" s="6"/>
      <c r="E663" s="1877"/>
      <c r="F663" s="1877"/>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8" t="s">
        <v>1213</v>
      </c>
      <c r="E665" s="1868"/>
      <c r="F665" s="1868"/>
      <c r="G665" s="57"/>
      <c r="H665" s="269"/>
      <c r="I665" s="269"/>
      <c r="J665" s="269"/>
      <c r="K665" s="269"/>
    </row>
    <row r="666" spans="1:11" ht="13">
      <c r="A666" s="23"/>
      <c r="B666" s="675"/>
      <c r="C666" s="260"/>
      <c r="D666" s="1868"/>
      <c r="E666" s="1868"/>
      <c r="F666" s="1868"/>
      <c r="G666" s="57"/>
      <c r="H666" s="269"/>
      <c r="I666" s="269"/>
      <c r="J666" s="269"/>
      <c r="K666" s="269"/>
    </row>
    <row r="667" spans="1:11" ht="13">
      <c r="A667" s="260"/>
      <c r="B667" s="260"/>
      <c r="C667" s="260"/>
      <c r="D667" s="1868"/>
      <c r="E667" s="1868"/>
      <c r="F667" s="1868"/>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1" t="s">
        <v>990</v>
      </c>
      <c r="E669" s="1881"/>
      <c r="F669" s="1881"/>
      <c r="G669" s="57"/>
      <c r="H669" s="269"/>
      <c r="I669" s="269"/>
      <c r="J669" s="269"/>
      <c r="K669" s="269"/>
    </row>
    <row r="670" spans="1:11" ht="13">
      <c r="A670" s="261"/>
      <c r="B670" s="261"/>
      <c r="C670" s="260"/>
      <c r="D670" s="1881" t="s">
        <v>961</v>
      </c>
      <c r="E670" s="1881"/>
      <c r="F670" s="1881"/>
      <c r="G670" s="57"/>
      <c r="H670" s="269"/>
      <c r="I670" s="269"/>
      <c r="J670" s="269"/>
      <c r="K670" s="269"/>
    </row>
    <row r="671" spans="1:11" ht="13">
      <c r="A671" s="260"/>
      <c r="B671" s="260"/>
      <c r="C671" s="260"/>
      <c r="D671" s="6"/>
      <c r="E671" s="1899" t="s">
        <v>1214</v>
      </c>
      <c r="F671" s="1899"/>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903" t="s">
        <v>1224</v>
      </c>
      <c r="E673" s="1903"/>
      <c r="F673" s="1903"/>
      <c r="G673" s="57"/>
      <c r="H673" s="269"/>
      <c r="I673" s="269"/>
      <c r="J673" s="269"/>
      <c r="K673" s="269"/>
    </row>
    <row r="674" spans="1:11" ht="13">
      <c r="A674" s="260"/>
      <c r="B674" s="260"/>
      <c r="C674" s="260"/>
      <c r="D674" s="1903"/>
      <c r="E674" s="1903"/>
      <c r="F674" s="1903"/>
      <c r="G674" s="57"/>
      <c r="H674" s="269"/>
      <c r="I674" s="269"/>
      <c r="J674" s="269"/>
      <c r="K674" s="269"/>
    </row>
    <row r="675" spans="1:11" ht="13">
      <c r="A675" s="260"/>
      <c r="B675" s="260"/>
      <c r="C675" s="260"/>
      <c r="D675" s="1903"/>
      <c r="E675" s="1903"/>
      <c r="F675" s="1903"/>
      <c r="G675" s="57"/>
      <c r="H675" s="269"/>
      <c r="I675" s="269"/>
      <c r="J675" s="269"/>
      <c r="K675" s="269"/>
    </row>
    <row r="676" spans="1:11" ht="13">
      <c r="A676" s="260"/>
      <c r="B676" s="260"/>
      <c r="C676" s="260"/>
      <c r="D676" s="1903"/>
      <c r="E676" s="1903"/>
      <c r="F676" s="1903"/>
      <c r="G676" s="57"/>
      <c r="H676" s="269"/>
      <c r="I676" s="269"/>
      <c r="J676" s="269"/>
      <c r="K676" s="269"/>
    </row>
    <row r="677" spans="1:11" ht="13">
      <c r="A677" s="260"/>
      <c r="B677" s="260"/>
      <c r="C677" s="260"/>
      <c r="D677" s="1903"/>
      <c r="E677" s="1903"/>
      <c r="F677" s="1903"/>
      <c r="G677" s="57"/>
      <c r="H677" s="269"/>
      <c r="I677" s="269"/>
      <c r="J677" s="269"/>
      <c r="K677" s="269"/>
    </row>
    <row r="678" spans="1:11" s="39" customFormat="1" ht="13">
      <c r="A678" s="487"/>
      <c r="B678" s="487"/>
      <c r="C678" s="487"/>
      <c r="D678" s="1903"/>
      <c r="E678" s="1903"/>
      <c r="F678" s="1903"/>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903" t="s">
        <v>1215</v>
      </c>
      <c r="E680" s="1903"/>
      <c r="F680" s="1903"/>
      <c r="G680" s="57"/>
      <c r="H680" s="269"/>
      <c r="I680" s="269"/>
      <c r="J680" s="269"/>
      <c r="K680" s="269"/>
    </row>
    <row r="681" spans="1:11" ht="13">
      <c r="A681" s="260"/>
      <c r="B681" s="260"/>
      <c r="C681" s="260"/>
      <c r="D681" s="1903"/>
      <c r="E681" s="1903"/>
      <c r="F681" s="1903"/>
      <c r="G681" s="57"/>
      <c r="H681" s="269"/>
      <c r="I681" s="269"/>
      <c r="J681" s="269"/>
      <c r="K681" s="269"/>
    </row>
    <row r="682" spans="1:11" ht="13">
      <c r="A682" s="260"/>
      <c r="B682" s="260"/>
      <c r="C682" s="260"/>
      <c r="D682" s="1903"/>
      <c r="E682" s="1903"/>
      <c r="F682" s="1903"/>
      <c r="G682" s="57"/>
      <c r="H682" s="269"/>
      <c r="I682" s="269"/>
      <c r="J682" s="269"/>
      <c r="K682" s="269"/>
    </row>
    <row r="683" spans="1:11" ht="15" customHeight="1">
      <c r="A683" s="260"/>
      <c r="B683" s="260"/>
      <c r="C683" s="260"/>
      <c r="D683" s="1903"/>
      <c r="E683" s="1903"/>
      <c r="F683" s="1903"/>
      <c r="G683" s="57"/>
      <c r="H683" s="269"/>
      <c r="I683" s="269"/>
      <c r="J683" s="269"/>
      <c r="K683" s="269"/>
    </row>
    <row r="684" spans="1:11" ht="15" customHeight="1">
      <c r="A684" s="260"/>
      <c r="B684" s="260"/>
      <c r="C684" s="260"/>
      <c r="D684" s="1903"/>
      <c r="E684" s="1903"/>
      <c r="F684" s="1903"/>
      <c r="G684" s="57"/>
      <c r="H684" s="269"/>
      <c r="I684" s="269"/>
      <c r="J684" s="269"/>
      <c r="K684" s="269"/>
    </row>
    <row r="685" spans="1:11" ht="13">
      <c r="A685" s="260"/>
      <c r="B685" s="260"/>
      <c r="C685" s="260"/>
      <c r="D685" s="1903"/>
      <c r="E685" s="1903"/>
      <c r="F685" s="1903"/>
      <c r="G685" s="57"/>
      <c r="H685" s="269"/>
      <c r="I685" s="269"/>
      <c r="J685" s="269"/>
      <c r="K685" s="269"/>
    </row>
    <row r="686" spans="1:11" ht="13">
      <c r="A686" s="260"/>
      <c r="B686" s="260"/>
      <c r="C686" s="260"/>
      <c r="D686" s="1903"/>
      <c r="E686" s="1903"/>
      <c r="F686" s="1903"/>
      <c r="G686" s="57"/>
      <c r="H686" s="269"/>
      <c r="I686" s="269"/>
      <c r="J686" s="269"/>
      <c r="K686" s="269"/>
    </row>
    <row r="687" spans="1:11" ht="13">
      <c r="A687" s="260"/>
      <c r="B687" s="260"/>
      <c r="C687" s="260"/>
      <c r="D687" s="1903"/>
      <c r="E687" s="1903"/>
      <c r="F687" s="1903"/>
      <c r="G687" s="57"/>
      <c r="H687" s="269"/>
      <c r="I687" s="269"/>
      <c r="J687" s="269"/>
      <c r="K687" s="269"/>
    </row>
    <row r="688" spans="1:11" ht="15" customHeight="1">
      <c r="A688" s="260"/>
      <c r="B688" s="260"/>
      <c r="C688" s="260"/>
      <c r="D688" s="1903"/>
      <c r="E688" s="1903"/>
      <c r="F688" s="1903"/>
      <c r="G688" s="57"/>
      <c r="H688" s="269"/>
      <c r="I688" s="269"/>
      <c r="J688" s="269"/>
      <c r="K688" s="269"/>
    </row>
    <row r="689" spans="1:11" ht="13">
      <c r="A689" s="260"/>
      <c r="B689" s="260"/>
      <c r="C689" s="260"/>
      <c r="D689" s="1903"/>
      <c r="E689" s="1903"/>
      <c r="F689" s="1903"/>
      <c r="G689" s="57"/>
      <c r="H689" s="269"/>
      <c r="I689" s="269"/>
      <c r="J689" s="269"/>
      <c r="K689" s="269"/>
    </row>
    <row r="690" spans="1:11" ht="13">
      <c r="A690" s="260"/>
      <c r="B690" s="260"/>
      <c r="C690" s="260"/>
      <c r="D690" s="1903"/>
      <c r="E690" s="1903"/>
      <c r="F690" s="1903"/>
      <c r="G690" s="57"/>
      <c r="H690" s="269"/>
      <c r="I690" s="269"/>
      <c r="J690" s="269"/>
      <c r="K690" s="269"/>
    </row>
    <row r="691" spans="1:11" ht="13">
      <c r="A691" s="260"/>
      <c r="B691" s="260"/>
      <c r="C691" s="260"/>
      <c r="D691" s="1903"/>
      <c r="E691" s="1903"/>
      <c r="F691" s="1903"/>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903" t="s">
        <v>1225</v>
      </c>
      <c r="E693" s="1903"/>
      <c r="F693" s="1903"/>
      <c r="G693" s="57"/>
      <c r="H693" s="269"/>
      <c r="I693" s="269"/>
      <c r="J693" s="269"/>
      <c r="K693" s="269"/>
    </row>
    <row r="694" spans="1:11" ht="13">
      <c r="A694" s="260"/>
      <c r="B694" s="260"/>
      <c r="C694" s="260"/>
      <c r="D694" s="1903"/>
      <c r="E694" s="1903"/>
      <c r="F694" s="1903"/>
      <c r="G694" s="57"/>
      <c r="H694" s="269"/>
      <c r="I694" s="269"/>
      <c r="J694" s="269"/>
      <c r="K694" s="269"/>
    </row>
    <row r="695" spans="1:11" ht="13">
      <c r="A695" s="260"/>
      <c r="B695" s="260"/>
      <c r="C695" s="260"/>
      <c r="D695" s="1903"/>
      <c r="E695" s="1903"/>
      <c r="F695" s="1903"/>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903" t="s">
        <v>1222</v>
      </c>
      <c r="E697" s="1903"/>
      <c r="F697" s="1903"/>
      <c r="G697" s="57"/>
      <c r="H697" s="269"/>
      <c r="I697" s="269"/>
      <c r="J697" s="269"/>
      <c r="K697" s="269"/>
    </row>
    <row r="698" spans="1:11" s="682" customFormat="1" ht="13">
      <c r="A698" s="260"/>
      <c r="B698" s="260"/>
      <c r="C698" s="260"/>
      <c r="D698" s="1903"/>
      <c r="E698" s="1903"/>
      <c r="F698" s="1903"/>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903" t="s">
        <v>1223</v>
      </c>
      <c r="E700" s="1903"/>
      <c r="F700" s="1903"/>
      <c r="G700" s="57"/>
      <c r="H700" s="269"/>
      <c r="I700" s="269"/>
      <c r="J700" s="269"/>
      <c r="K700" s="269"/>
    </row>
    <row r="701" spans="1:11" s="682" customFormat="1" ht="13">
      <c r="A701" s="260"/>
      <c r="B701" s="260"/>
      <c r="C701" s="260"/>
      <c r="D701" s="1903"/>
      <c r="E701" s="1903"/>
      <c r="F701" s="1903"/>
      <c r="G701" s="57"/>
      <c r="H701" s="269"/>
      <c r="I701" s="269"/>
      <c r="J701" s="269"/>
      <c r="K701" s="269"/>
    </row>
    <row r="702" spans="1:11" s="682" customFormat="1" ht="13">
      <c r="A702" s="260"/>
      <c r="B702" s="260"/>
      <c r="C702" s="260"/>
      <c r="D702" s="1903"/>
      <c r="E702" s="1903"/>
      <c r="F702" s="1903"/>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903" t="s">
        <v>1216</v>
      </c>
      <c r="E704" s="1903"/>
      <c r="F704" s="1903"/>
      <c r="G704" s="57"/>
      <c r="H704" s="269"/>
      <c r="I704" s="269"/>
      <c r="J704" s="269"/>
      <c r="K704" s="269"/>
    </row>
    <row r="705" spans="1:11" ht="13">
      <c r="A705" s="260"/>
      <c r="B705" s="260"/>
      <c r="C705" s="260"/>
      <c r="D705" s="1903"/>
      <c r="E705" s="1903"/>
      <c r="F705" s="1903"/>
      <c r="G705" s="57"/>
      <c r="H705" s="269"/>
      <c r="I705" s="269"/>
      <c r="J705" s="269"/>
      <c r="K705" s="269"/>
    </row>
    <row r="706" spans="1:11" ht="13">
      <c r="A706" s="260"/>
      <c r="B706" s="260"/>
      <c r="C706" s="260"/>
      <c r="D706" s="1903"/>
      <c r="E706" s="1903"/>
      <c r="F706" s="1903"/>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903" t="s">
        <v>1217</v>
      </c>
      <c r="E708" s="1903"/>
      <c r="F708" s="1903"/>
      <c r="G708" s="57"/>
      <c r="H708" s="269"/>
      <c r="I708" s="269"/>
      <c r="J708" s="269"/>
      <c r="K708" s="269"/>
    </row>
    <row r="709" spans="1:11" ht="13">
      <c r="A709" s="260"/>
      <c r="B709" s="260"/>
      <c r="C709" s="260"/>
      <c r="D709" s="1903"/>
      <c r="E709" s="1903"/>
      <c r="F709" s="1903"/>
      <c r="G709" s="57"/>
      <c r="H709" s="269"/>
      <c r="I709" s="269"/>
      <c r="J709" s="269"/>
      <c r="K709" s="269"/>
    </row>
    <row r="710" spans="1:11" ht="13">
      <c r="A710" s="260"/>
      <c r="B710" s="260"/>
      <c r="C710" s="260"/>
      <c r="D710" s="1903"/>
      <c r="E710" s="1903"/>
      <c r="F710" s="1903"/>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8" t="s">
        <v>1218</v>
      </c>
      <c r="E712" s="1868"/>
      <c r="F712" s="1868"/>
      <c r="G712" s="57"/>
      <c r="H712" s="269"/>
      <c r="I712" s="269"/>
      <c r="J712" s="269"/>
      <c r="K712" s="269"/>
    </row>
    <row r="713" spans="1:11" ht="13">
      <c r="A713" s="260"/>
      <c r="B713" s="260"/>
      <c r="C713" s="260"/>
      <c r="D713" s="1868"/>
      <c r="E713" s="1868"/>
      <c r="F713" s="1868"/>
      <c r="G713" s="57"/>
      <c r="H713" s="269"/>
      <c r="I713" s="269"/>
      <c r="J713" s="269"/>
      <c r="K713" s="269"/>
    </row>
    <row r="714" spans="1:11" ht="13">
      <c r="A714" s="260"/>
      <c r="B714" s="260"/>
      <c r="C714" s="260"/>
      <c r="D714" s="1868"/>
      <c r="E714" s="1868"/>
      <c r="F714" s="1868"/>
      <c r="G714" s="57"/>
      <c r="H714" s="269"/>
      <c r="I714" s="269"/>
      <c r="J714" s="269"/>
      <c r="K714" s="269"/>
    </row>
    <row r="715" spans="1:11" ht="13">
      <c r="A715" s="260"/>
      <c r="B715" s="260"/>
      <c r="C715" s="260"/>
      <c r="D715" s="1868"/>
      <c r="E715" s="1868"/>
      <c r="F715" s="1868"/>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903" t="s">
        <v>1351</v>
      </c>
      <c r="E717" s="1903"/>
      <c r="F717" s="1903"/>
      <c r="G717" s="57"/>
      <c r="H717" s="269"/>
      <c r="I717" s="269"/>
      <c r="J717" s="269"/>
      <c r="K717" s="269"/>
    </row>
    <row r="718" spans="1:11" ht="13">
      <c r="A718" s="260"/>
      <c r="B718" s="260"/>
      <c r="C718" s="260"/>
      <c r="D718" s="1903"/>
      <c r="E718" s="1903"/>
      <c r="F718" s="1903"/>
      <c r="G718" s="57"/>
      <c r="H718" s="269"/>
      <c r="I718" s="269"/>
      <c r="J718" s="269"/>
      <c r="K718" s="269"/>
    </row>
    <row r="719" spans="1:11" ht="13">
      <c r="A719" s="260"/>
      <c r="B719" s="260"/>
      <c r="C719" s="260"/>
      <c r="D719" s="1903"/>
      <c r="E719" s="1903"/>
      <c r="F719" s="1903"/>
      <c r="G719" s="57"/>
      <c r="H719" s="269"/>
      <c r="I719" s="269"/>
      <c r="J719" s="269"/>
      <c r="K719" s="269"/>
    </row>
    <row r="720" spans="1:11" ht="13">
      <c r="A720" s="260"/>
      <c r="B720" s="260"/>
      <c r="C720" s="260"/>
      <c r="D720" s="1903"/>
      <c r="E720" s="1903"/>
      <c r="F720" s="1903"/>
      <c r="G720" s="57"/>
      <c r="H720" s="269"/>
      <c r="I720" s="269"/>
      <c r="J720" s="269"/>
      <c r="K720" s="269"/>
    </row>
    <row r="721" spans="1:11" ht="13">
      <c r="A721" s="260"/>
      <c r="B721" s="260"/>
      <c r="C721" s="260"/>
      <c r="D721" s="1903"/>
      <c r="E721" s="1903"/>
      <c r="F721" s="1903"/>
      <c r="G721" s="57"/>
      <c r="H721" s="269"/>
      <c r="I721" s="269"/>
      <c r="J721" s="269"/>
      <c r="K721" s="269"/>
    </row>
    <row r="722" spans="1:11" ht="13">
      <c r="A722" s="260"/>
      <c r="B722" s="260"/>
      <c r="C722" s="260"/>
      <c r="D722" s="1903"/>
      <c r="E722" s="1903"/>
      <c r="F722" s="1903"/>
      <c r="G722" s="57"/>
      <c r="H722" s="269"/>
      <c r="I722" s="269"/>
      <c r="J722" s="269"/>
      <c r="K722" s="269"/>
    </row>
    <row r="723" spans="1:11" ht="13">
      <c r="A723" s="260"/>
      <c r="B723" s="260"/>
      <c r="C723" s="260"/>
      <c r="D723" s="1903"/>
      <c r="E723" s="1903"/>
      <c r="F723" s="1903"/>
      <c r="G723" s="57"/>
      <c r="H723" s="269"/>
      <c r="I723" s="269"/>
      <c r="J723" s="269"/>
      <c r="K723" s="269"/>
    </row>
    <row r="724" spans="1:11" ht="13">
      <c r="A724" s="260"/>
      <c r="B724" s="260"/>
      <c r="C724" s="260"/>
      <c r="D724" s="1936" t="s">
        <v>1219</v>
      </c>
      <c r="E724" s="1936"/>
      <c r="F724" s="1936"/>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8" t="s">
        <v>1176</v>
      </c>
      <c r="B726" s="1938"/>
      <c r="C726" s="1938"/>
      <c r="D726" s="1938"/>
      <c r="E726" s="1938"/>
      <c r="F726" s="1938"/>
      <c r="G726" s="1938"/>
      <c r="H726" s="269"/>
      <c r="I726" s="269"/>
      <c r="J726" s="269"/>
      <c r="K726" s="269"/>
    </row>
    <row r="727" spans="1:11" ht="13">
      <c r="A727" s="260"/>
      <c r="B727" s="260"/>
      <c r="C727" s="260"/>
      <c r="D727" s="263"/>
      <c r="G727" s="271"/>
      <c r="H727" s="269"/>
      <c r="I727" s="269"/>
      <c r="J727" s="269"/>
      <c r="K727" s="269"/>
    </row>
    <row r="728" spans="1:11" ht="13.15" customHeight="1">
      <c r="C728" s="260"/>
      <c r="D728" s="1917" t="s">
        <v>1192</v>
      </c>
      <c r="E728" s="1917"/>
      <c r="F728" s="1917"/>
      <c r="G728" s="271"/>
      <c r="H728" s="269"/>
      <c r="I728" s="269"/>
      <c r="J728" s="269"/>
      <c r="K728" s="269"/>
    </row>
    <row r="729" spans="1:11" ht="13">
      <c r="A729" s="260"/>
      <c r="B729" s="260"/>
      <c r="C729" s="260"/>
      <c r="D729" s="1934" t="s">
        <v>1193</v>
      </c>
      <c r="E729" s="1934"/>
      <c r="F729" s="1934"/>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8" t="s">
        <v>1194</v>
      </c>
      <c r="E731" s="1868"/>
      <c r="F731" s="1868"/>
      <c r="G731" s="271"/>
      <c r="H731" s="272"/>
      <c r="I731" s="272"/>
      <c r="J731" s="272"/>
      <c r="K731" s="272"/>
    </row>
    <row r="732" spans="1:11" s="39" customFormat="1" ht="10.5" customHeight="1">
      <c r="A732" s="132"/>
      <c r="B732" s="676"/>
      <c r="C732" s="132"/>
      <c r="D732" s="1868"/>
      <c r="E732" s="1868"/>
      <c r="F732" s="1868"/>
      <c r="G732" s="271"/>
      <c r="H732" s="272"/>
      <c r="I732" s="272"/>
      <c r="J732" s="272"/>
      <c r="K732" s="272"/>
    </row>
    <row r="733" spans="1:11" s="39" customFormat="1">
      <c r="A733" s="132"/>
      <c r="B733" s="676"/>
      <c r="C733" s="132"/>
      <c r="D733" s="1868"/>
      <c r="E733" s="1868"/>
      <c r="F733" s="1868"/>
      <c r="G733" s="271"/>
      <c r="H733" s="272"/>
      <c r="I733" s="272"/>
      <c r="J733" s="272"/>
      <c r="K733" s="272"/>
    </row>
    <row r="734" spans="1:11">
      <c r="D734" s="1868"/>
      <c r="E734" s="1868"/>
      <c r="F734" s="1868"/>
      <c r="G734" s="271"/>
      <c r="H734" s="269"/>
      <c r="I734" s="269"/>
      <c r="J734" s="269"/>
      <c r="K734" s="269"/>
    </row>
    <row r="735" spans="1:11">
      <c r="A735" s="273"/>
      <c r="B735" s="273"/>
      <c r="C735" s="273"/>
      <c r="D735" s="1868"/>
      <c r="E735" s="1868"/>
      <c r="F735" s="1868"/>
      <c r="G735" s="275"/>
      <c r="H735" s="269"/>
      <c r="I735" s="269"/>
      <c r="J735" s="269"/>
      <c r="K735" s="269"/>
    </row>
    <row r="736" spans="1:11" ht="15.65" customHeight="1">
      <c r="A736" s="273"/>
      <c r="B736" s="273"/>
      <c r="C736" s="273"/>
      <c r="D736" s="1868"/>
      <c r="E736" s="1868"/>
      <c r="F736" s="1868"/>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9" t="s">
        <v>1195</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3">
      <c r="A743" s="261"/>
      <c r="B743" s="679" t="s">
        <v>316</v>
      </c>
      <c r="C743" s="408"/>
      <c r="D743" s="1935" t="s">
        <v>1196</v>
      </c>
      <c r="E743" s="1935"/>
      <c r="F743" s="1935"/>
      <c r="G743" s="311"/>
    </row>
    <row r="744" spans="1:11" s="409" customFormat="1">
      <c r="A744" s="408"/>
      <c r="B744" s="408"/>
      <c r="C744" s="408"/>
      <c r="D744" s="1935"/>
      <c r="E744" s="1935"/>
      <c r="F744" s="1935"/>
      <c r="G744" s="311"/>
    </row>
    <row r="745" spans="1:11" s="409" customFormat="1">
      <c r="A745" s="408"/>
      <c r="B745" s="408"/>
      <c r="C745" s="408"/>
      <c r="D745" s="1935"/>
      <c r="E745" s="1935"/>
      <c r="F745" s="1935"/>
      <c r="G745" s="311"/>
    </row>
    <row r="746" spans="1:11">
      <c r="A746" s="273"/>
      <c r="B746" s="273"/>
      <c r="C746" s="273"/>
      <c r="D746" s="377"/>
      <c r="E746" s="274"/>
      <c r="F746" s="274"/>
      <c r="G746" s="275"/>
      <c r="H746" s="269"/>
      <c r="I746" s="269"/>
      <c r="J746" s="269"/>
      <c r="K746" s="269"/>
    </row>
    <row r="747" spans="1:11" ht="13">
      <c r="A747" s="261"/>
      <c r="B747" s="679" t="s">
        <v>316</v>
      </c>
      <c r="C747" s="273"/>
      <c r="D747" s="1869" t="s">
        <v>1197</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9" t="s">
        <v>1198</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40" t="s">
        <v>1199</v>
      </c>
      <c r="B754" s="1940"/>
      <c r="C754" s="1940"/>
      <c r="D754" s="1940"/>
      <c r="E754" s="1940"/>
      <c r="F754" s="1940"/>
      <c r="G754" s="1940"/>
    </row>
    <row r="755" spans="1:11" ht="13">
      <c r="A755" s="260"/>
      <c r="B755" s="260"/>
      <c r="C755" s="260"/>
      <c r="D755" s="276"/>
      <c r="F755" s="147"/>
      <c r="G755" s="271"/>
    </row>
    <row r="756" spans="1:11" ht="13">
      <c r="A756" s="273"/>
      <c r="B756" s="273"/>
      <c r="C756" s="442"/>
      <c r="D756" s="1941" t="s">
        <v>1183</v>
      </c>
      <c r="E756" s="1941"/>
      <c r="F756" s="1941"/>
      <c r="G756" s="271"/>
    </row>
    <row r="757" spans="1:11">
      <c r="A757" s="503"/>
      <c r="B757" s="503"/>
      <c r="C757" s="502"/>
      <c r="D757" s="1931" t="s">
        <v>1200</v>
      </c>
      <c r="E757" s="1931"/>
      <c r="F757" s="1931"/>
      <c r="G757" s="271"/>
    </row>
    <row r="758" spans="1:11">
      <c r="A758" s="273"/>
      <c r="B758" s="273"/>
      <c r="C758" s="442"/>
      <c r="D758" s="693"/>
      <c r="E758" s="693"/>
      <c r="F758" s="693"/>
      <c r="G758" s="271"/>
    </row>
    <row r="759" spans="1:11" ht="13">
      <c r="A759" s="261"/>
      <c r="B759" s="679" t="s">
        <v>316</v>
      </c>
      <c r="C759" s="442"/>
      <c r="D759" s="1932" t="s">
        <v>1068</v>
      </c>
      <c r="E759" s="1932"/>
      <c r="F759" s="1932"/>
      <c r="G759" s="271"/>
    </row>
    <row r="760" spans="1:11" ht="13">
      <c r="A760" s="273"/>
      <c r="B760" s="273"/>
      <c r="C760" s="442"/>
      <c r="D760" s="692"/>
      <c r="E760" s="1933" t="s">
        <v>1184</v>
      </c>
      <c r="F760" s="1933"/>
      <c r="G760" s="271"/>
    </row>
    <row r="761" spans="1:11" ht="13">
      <c r="A761" s="267"/>
      <c r="B761" s="267"/>
      <c r="C761" s="267"/>
      <c r="D761" s="135"/>
      <c r="F761" s="57"/>
      <c r="G761" s="271"/>
    </row>
    <row r="762" spans="1:11" ht="13">
      <c r="A762" s="1937" t="s">
        <v>470</v>
      </c>
      <c r="B762" s="1937"/>
      <c r="C762" s="1937"/>
      <c r="D762" s="1937"/>
      <c r="E762" s="1937"/>
      <c r="F762" s="1937"/>
      <c r="G762" s="1937"/>
    </row>
    <row r="763" spans="1:11" ht="13">
      <c r="A763" s="255"/>
      <c r="B763" s="673"/>
      <c r="C763" s="266"/>
      <c r="D763" s="271"/>
      <c r="E763" s="271"/>
      <c r="F763" s="271"/>
      <c r="G763" s="271"/>
    </row>
    <row r="764" spans="1:11">
      <c r="A764" s="135"/>
      <c r="B764" s="1939" t="s">
        <v>1067</v>
      </c>
      <c r="C764" s="1939"/>
      <c r="D764" s="1939"/>
      <c r="E764" s="1939"/>
      <c r="F764" s="1939"/>
      <c r="G764" s="271"/>
    </row>
    <row r="765" spans="1:11" ht="13">
      <c r="A765" s="23"/>
      <c r="B765" s="675"/>
      <c r="G765" s="271"/>
    </row>
    <row r="766" spans="1:11" ht="13">
      <c r="A766" s="1937" t="s">
        <v>471</v>
      </c>
      <c r="B766" s="1937"/>
      <c r="C766" s="1937"/>
      <c r="D766" s="1937"/>
      <c r="E766" s="1937"/>
      <c r="F766" s="1937"/>
      <c r="G766" s="1937"/>
    </row>
    <row r="767" spans="1:11" ht="13">
      <c r="A767" s="255"/>
      <c r="B767" s="673"/>
      <c r="C767" s="255"/>
      <c r="D767" s="263"/>
      <c r="G767" s="271"/>
    </row>
    <row r="768" spans="1:11">
      <c r="A768" s="135"/>
      <c r="B768" s="1883" t="s">
        <v>469</v>
      </c>
      <c r="C768" s="1883"/>
      <c r="D768" s="1883"/>
      <c r="E768" s="1883"/>
      <c r="F768" s="1883"/>
      <c r="G768" s="271"/>
    </row>
    <row r="769" spans="1:7" ht="13">
      <c r="A769" s="261"/>
      <c r="B769" s="261"/>
      <c r="D769" s="135"/>
      <c r="E769" s="135"/>
      <c r="F769" s="271"/>
      <c r="G769" s="271"/>
    </row>
    <row r="770" spans="1:7" ht="13">
      <c r="A770" s="1937" t="s">
        <v>472</v>
      </c>
      <c r="B770" s="1937"/>
      <c r="C770" s="1937"/>
      <c r="D770" s="1937"/>
      <c r="E770" s="1937"/>
      <c r="F770" s="1937"/>
      <c r="G770" s="1937"/>
    </row>
    <row r="771" spans="1:7" ht="13">
      <c r="C771" s="260"/>
      <c r="D771" s="259"/>
      <c r="E771" s="135"/>
      <c r="F771" s="271"/>
      <c r="G771" s="271"/>
    </row>
    <row r="772" spans="1:7">
      <c r="A772" s="135"/>
      <c r="B772" s="1883" t="s">
        <v>469</v>
      </c>
      <c r="C772" s="1883"/>
      <c r="D772" s="1883"/>
      <c r="E772" s="1883"/>
      <c r="F772" s="1883"/>
      <c r="G772" s="271"/>
    </row>
    <row r="773" spans="1:7">
      <c r="A773" s="135"/>
      <c r="B773" s="135"/>
      <c r="C773" s="266"/>
      <c r="D773" s="271"/>
      <c r="E773" s="271"/>
      <c r="F773" s="271"/>
      <c r="G773" s="271"/>
    </row>
    <row r="774" spans="1:7" ht="13">
      <c r="A774" s="1937" t="s">
        <v>473</v>
      </c>
      <c r="B774" s="1937"/>
      <c r="C774" s="1937"/>
      <c r="D774" s="1937"/>
      <c r="E774" s="1937"/>
      <c r="F774" s="1937"/>
      <c r="G774" s="1937"/>
    </row>
    <row r="775" spans="1:7">
      <c r="A775" s="135"/>
      <c r="B775" s="135"/>
    </row>
    <row r="776" spans="1:7">
      <c r="A776" s="135"/>
      <c r="B776" s="1883" t="s">
        <v>469</v>
      </c>
      <c r="C776" s="1883"/>
      <c r="D776" s="1883"/>
      <c r="E776" s="1883"/>
      <c r="F776" s="1883"/>
    </row>
    <row r="777" spans="1:7" ht="13">
      <c r="A777" s="266"/>
      <c r="B777" s="266"/>
      <c r="C777" s="266"/>
      <c r="D777" s="258"/>
      <c r="F777" s="271"/>
    </row>
    <row r="778" spans="1:7" ht="13">
      <c r="A778" s="1937" t="s">
        <v>474</v>
      </c>
      <c r="B778" s="1937"/>
      <c r="C778" s="1937"/>
      <c r="D778" s="1937"/>
      <c r="E778" s="1937"/>
      <c r="F778" s="1937"/>
      <c r="G778" s="1937"/>
    </row>
    <row r="779" spans="1:7">
      <c r="A779" s="135"/>
      <c r="B779" s="135"/>
    </row>
    <row r="780" spans="1:7">
      <c r="A780" s="135"/>
      <c r="B780" s="1883" t="s">
        <v>469</v>
      </c>
      <c r="C780" s="1883"/>
      <c r="D780" s="1883"/>
      <c r="E780" s="1883"/>
      <c r="F780" s="1883"/>
    </row>
    <row r="781" spans="1:7" ht="13">
      <c r="A781" s="266"/>
      <c r="B781" s="266"/>
      <c r="C781" s="266"/>
      <c r="D781" s="258"/>
      <c r="F781" s="271"/>
    </row>
    <row r="782" spans="1:7" ht="13">
      <c r="A782" s="1937" t="s">
        <v>475</v>
      </c>
      <c r="B782" s="1937"/>
      <c r="C782" s="1937"/>
      <c r="D782" s="1937"/>
      <c r="E782" s="1937"/>
      <c r="F782" s="1937"/>
      <c r="G782" s="1937"/>
    </row>
    <row r="783" spans="1:7">
      <c r="A783" s="135"/>
      <c r="B783" s="135"/>
    </row>
    <row r="784" spans="1:7">
      <c r="A784" s="135"/>
      <c r="B784" s="1883" t="s">
        <v>469</v>
      </c>
      <c r="C784" s="1883"/>
      <c r="D784" s="1883"/>
      <c r="E784" s="1883"/>
      <c r="F784" s="1883"/>
    </row>
    <row r="785" spans="1:7" ht="13">
      <c r="A785" s="265"/>
      <c r="B785" s="265"/>
      <c r="C785" s="265"/>
      <c r="D785" s="277"/>
      <c r="E785" s="57"/>
      <c r="F785" s="57"/>
      <c r="G785" s="57"/>
    </row>
    <row r="786" spans="1:7" ht="13">
      <c r="A786" s="1937" t="s">
        <v>192</v>
      </c>
      <c r="B786" s="1937"/>
      <c r="C786" s="1937"/>
      <c r="D786" s="1937"/>
      <c r="E786" s="1937"/>
      <c r="F786" s="1937"/>
      <c r="G786" s="1937"/>
    </row>
    <row r="787" spans="1:7">
      <c r="A787" s="135"/>
      <c r="B787" s="135"/>
    </row>
    <row r="788" spans="1:7">
      <c r="A788" s="135"/>
      <c r="B788" s="1883" t="s">
        <v>469</v>
      </c>
      <c r="C788" s="1883"/>
      <c r="D788" s="1883"/>
      <c r="E788" s="1883"/>
      <c r="F788" s="1883"/>
    </row>
    <row r="789" spans="1:7" ht="13">
      <c r="A789" s="135"/>
      <c r="B789" s="135"/>
      <c r="D789" s="258"/>
    </row>
    <row r="790" spans="1:7" ht="13">
      <c r="A790" s="1937" t="s">
        <v>937</v>
      </c>
      <c r="B790" s="1937"/>
      <c r="C790" s="1937"/>
      <c r="D790" s="1937"/>
      <c r="E790" s="1937"/>
      <c r="F790" s="1937"/>
      <c r="G790" s="1937"/>
    </row>
    <row r="791" spans="1:7">
      <c r="A791" s="135"/>
      <c r="B791" s="135"/>
    </row>
    <row r="792" spans="1:7">
      <c r="A792" s="135"/>
      <c r="B792" s="1883" t="s">
        <v>469</v>
      </c>
      <c r="C792" s="1883"/>
      <c r="D792" s="1883"/>
      <c r="E792" s="1883"/>
      <c r="F792" s="1883"/>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6" t="s">
        <v>2399</v>
      </c>
      <c r="B2" s="1947"/>
      <c r="C2" s="1947"/>
      <c r="D2" s="1947"/>
      <c r="E2" s="1947"/>
      <c r="F2" s="1947"/>
      <c r="G2" s="1947"/>
      <c r="H2" s="1947"/>
      <c r="I2" s="1947"/>
      <c r="J2" s="1947"/>
    </row>
    <row r="3" spans="1:10" ht="15.5">
      <c r="A3" s="1951" t="s">
        <v>1499</v>
      </c>
      <c r="B3" s="1952"/>
      <c r="C3" s="1952"/>
      <c r="D3" s="1952"/>
      <c r="E3" s="1952"/>
      <c r="F3" s="1952"/>
      <c r="G3" s="1952"/>
      <c r="H3" s="1952"/>
      <c r="I3" s="1952"/>
      <c r="J3" s="1952"/>
    </row>
    <row r="4" spans="1:10" ht="12.5"/>
    <row r="5" spans="1:10" ht="12.75" customHeight="1">
      <c r="A5" s="1948" t="s">
        <v>2402</v>
      </c>
      <c r="B5" s="1948"/>
      <c r="C5" s="1948"/>
      <c r="D5" s="1948"/>
      <c r="E5" s="1948"/>
      <c r="F5" s="1948"/>
      <c r="G5" s="1948"/>
      <c r="H5" s="1948"/>
      <c r="I5" s="1948"/>
      <c r="J5" s="1948"/>
    </row>
    <row r="6" spans="1:10" ht="12.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5"/>
    <row r="11" spans="1:10" ht="12.75" customHeight="1">
      <c r="A11" s="1953" t="s">
        <v>2405</v>
      </c>
      <c r="B11" s="1953"/>
      <c r="C11" s="1953"/>
      <c r="D11" s="1953"/>
      <c r="E11" s="1953"/>
      <c r="F11" s="1953"/>
      <c r="G11" s="1953"/>
      <c r="H11" s="1953"/>
      <c r="I11" s="1953"/>
      <c r="J11" s="1953"/>
    </row>
    <row r="12" spans="1:10" ht="12.5">
      <c r="A12" s="1953"/>
      <c r="B12" s="1953"/>
      <c r="C12" s="1953"/>
      <c r="D12" s="1953"/>
      <c r="E12" s="1953"/>
      <c r="F12" s="1953"/>
      <c r="G12" s="1953"/>
      <c r="H12" s="1953"/>
      <c r="I12" s="1953"/>
      <c r="J12" s="1953"/>
    </row>
    <row r="13" spans="1:10" s="1769" customFormat="1" ht="12.5">
      <c r="A13" s="1953"/>
      <c r="B13" s="1953"/>
      <c r="C13" s="1953"/>
      <c r="D13" s="1953"/>
      <c r="E13" s="1953"/>
      <c r="F13" s="1953"/>
      <c r="G13" s="1953"/>
      <c r="H13" s="1953"/>
      <c r="I13" s="1953"/>
      <c r="J13" s="1953"/>
    </row>
    <row r="14" spans="1:10" ht="12.5">
      <c r="A14" s="1954"/>
      <c r="B14" s="1954"/>
      <c r="C14" s="1954"/>
      <c r="D14" s="1954"/>
      <c r="E14" s="1954"/>
      <c r="F14" s="1954"/>
      <c r="G14" s="1954"/>
      <c r="H14" s="1954"/>
      <c r="I14" s="1954"/>
      <c r="J14" s="1954"/>
    </row>
    <row r="15" spans="1:10" ht="12.5">
      <c r="A15" s="1954"/>
      <c r="B15" s="1954"/>
      <c r="C15" s="1954"/>
      <c r="D15" s="1954"/>
      <c r="E15" s="1954"/>
      <c r="F15" s="1954"/>
      <c r="G15" s="1954"/>
      <c r="H15" s="1954"/>
      <c r="I15" s="1954"/>
      <c r="J15" s="1954"/>
    </row>
    <row r="16" spans="1:10" ht="12.5">
      <c r="A16" s="1954"/>
      <c r="B16" s="1954"/>
      <c r="C16" s="1954"/>
      <c r="D16" s="1954"/>
      <c r="E16" s="1954"/>
      <c r="F16" s="1954"/>
      <c r="G16" s="1954"/>
      <c r="H16" s="1954"/>
      <c r="I16" s="1954"/>
      <c r="J16" s="1954"/>
    </row>
    <row r="17" spans="1:10" s="1769" customFormat="1" ht="12.5">
      <c r="A17" s="1832"/>
      <c r="B17" s="1832"/>
      <c r="C17" s="1832"/>
      <c r="D17" s="1832"/>
      <c r="E17" s="1832"/>
      <c r="F17" s="1832"/>
      <c r="G17" s="1832"/>
      <c r="H17" s="1832"/>
      <c r="I17" s="1832"/>
      <c r="J17" s="1832"/>
    </row>
    <row r="18" spans="1:10" ht="12.5">
      <c r="A18" s="773" t="s">
        <v>2404</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5" t="s">
        <v>1389</v>
      </c>
      <c r="B20" s="1952"/>
      <c r="C20" s="1952"/>
      <c r="D20" s="1952"/>
      <c r="E20" s="195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8" t="s">
        <v>1390</v>
      </c>
      <c r="B57" s="1949"/>
      <c r="C57" s="1949"/>
      <c r="D57" s="1949"/>
      <c r="E57" s="1949"/>
      <c r="F57" s="1949"/>
      <c r="G57" s="1949"/>
      <c r="H57" s="1949"/>
      <c r="I57" s="1949"/>
      <c r="J57" s="1949"/>
    </row>
    <row r="58" spans="1:10" ht="12.5">
      <c r="A58" s="1949"/>
      <c r="B58" s="1949"/>
      <c r="C58" s="1949"/>
      <c r="D58" s="1949"/>
      <c r="E58" s="1949"/>
      <c r="F58" s="1949"/>
      <c r="G58" s="1949"/>
      <c r="H58" s="1949"/>
      <c r="I58" s="1949"/>
      <c r="J58" s="1949"/>
    </row>
    <row r="59" spans="1:10" ht="12.5">
      <c r="A59" s="1949"/>
      <c r="B59" s="1949"/>
      <c r="C59" s="1949"/>
      <c r="D59" s="1949"/>
      <c r="E59" s="1949"/>
      <c r="F59" s="1949"/>
      <c r="G59" s="1949"/>
      <c r="H59" s="1949"/>
      <c r="I59" s="1949"/>
      <c r="J59" s="1949"/>
    </row>
    <row r="60" spans="1:10" ht="12.5"/>
    <row r="61" spans="1:10" ht="12.5">
      <c r="A61" s="672" t="s">
        <v>1389</v>
      </c>
    </row>
    <row r="62" spans="1:10" ht="12.5"/>
    <row r="63" spans="1:10" ht="12.5"/>
    <row r="64" spans="1:10" ht="12.5"/>
    <row r="65" spans="1:9" ht="12.5"/>
    <row r="66" spans="1:9" ht="12.5"/>
    <row r="67" spans="1:9" ht="12.5"/>
    <row r="68" spans="1:9" ht="12.5"/>
    <row r="69" spans="1:9" ht="12.5"/>
    <row r="70" spans="1:9" ht="12.5"/>
    <row r="71" spans="1:9" ht="12.5"/>
    <row r="72" spans="1:9" ht="13">
      <c r="A72" s="1950" t="s">
        <v>2400</v>
      </c>
      <c r="B72" s="1950"/>
      <c r="C72" s="1950"/>
      <c r="D72" s="1950"/>
      <c r="E72" s="1950"/>
      <c r="F72" s="1950"/>
      <c r="G72" s="1950"/>
      <c r="H72" s="1950"/>
      <c r="I72" s="1950"/>
    </row>
    <row r="73" spans="1:9" ht="12.5">
      <c r="A73" s="1874" t="s">
        <v>1092</v>
      </c>
      <c r="B73" s="1874"/>
      <c r="C73" s="1874"/>
      <c r="D73" s="1874"/>
      <c r="E73" s="1874"/>
    </row>
    <row r="74" spans="1:9" ht="12.5">
      <c r="A74" s="1874" t="s">
        <v>1391</v>
      </c>
      <c r="B74" s="1874"/>
      <c r="C74" s="1874"/>
      <c r="D74" s="1874"/>
      <c r="E74" s="1874"/>
    </row>
    <row r="75" spans="1:9" ht="12.5">
      <c r="A75" s="1874" t="s">
        <v>2401</v>
      </c>
      <c r="B75" s="1874"/>
      <c r="C75" s="1874"/>
      <c r="D75" s="1874"/>
      <c r="E75" s="187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772" zoomScaleNormal="100" zoomScaleSheetLayoutView="100" workbookViewId="0">
      <selection activeCell="D782" sqref="D782:F784"/>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6" t="s">
        <v>2240</v>
      </c>
      <c r="B2" s="2006"/>
      <c r="C2" s="2006"/>
      <c r="D2" s="2006"/>
      <c r="E2" s="2006"/>
      <c r="F2" s="2006"/>
      <c r="G2" s="2006"/>
      <c r="H2" s="2006"/>
      <c r="I2" s="2006"/>
    </row>
    <row r="3" spans="1:9">
      <c r="A3" s="2007" t="s">
        <v>2241</v>
      </c>
      <c r="B3" s="2007"/>
      <c r="C3" s="2007"/>
      <c r="D3" s="2007"/>
      <c r="E3" s="2007"/>
      <c r="F3" s="2007"/>
      <c r="G3" s="2007"/>
      <c r="H3" s="2007"/>
      <c r="I3" s="2007"/>
    </row>
    <row r="4" spans="1:9">
      <c r="A4" s="1987"/>
      <c r="B4" s="1987"/>
      <c r="C4" s="1988"/>
      <c r="D4" s="1988"/>
      <c r="E4" s="1988"/>
      <c r="F4" s="1988"/>
      <c r="G4" s="1988"/>
      <c r="I4" s="642"/>
    </row>
    <row r="5" spans="1:9" s="791" customFormat="1">
      <c r="A5" s="1987"/>
      <c r="B5" s="1987"/>
      <c r="C5" s="1993"/>
      <c r="D5" s="1993"/>
      <c r="E5" s="1993"/>
      <c r="F5" s="1993"/>
      <c r="G5" s="1993"/>
      <c r="I5" s="1837"/>
    </row>
    <row r="6" spans="1:9" s="791" customFormat="1">
      <c r="A6" s="1995" t="s">
        <v>1253</v>
      </c>
      <c r="B6" s="1995"/>
      <c r="C6" s="1996"/>
      <c r="D6" s="1996"/>
      <c r="E6" s="1996"/>
      <c r="F6" s="1996"/>
      <c r="G6" s="1996"/>
      <c r="I6" s="1836" t="s">
        <v>2415</v>
      </c>
    </row>
    <row r="7" spans="1:9" s="791" customFormat="1">
      <c r="A7" s="1995" t="s">
        <v>1254</v>
      </c>
      <c r="B7" s="1995"/>
      <c r="C7" s="1996"/>
      <c r="D7" s="1996"/>
      <c r="E7" s="1996"/>
      <c r="F7" s="1996"/>
      <c r="G7" s="1996"/>
      <c r="I7" s="1836" t="s">
        <v>2416</v>
      </c>
    </row>
    <row r="8" spans="1:9">
      <c r="A8" s="792"/>
      <c r="B8" s="792"/>
      <c r="C8" s="793"/>
      <c r="D8" s="793"/>
      <c r="E8" s="793"/>
      <c r="F8" s="793"/>
    </row>
    <row r="9" spans="1:9">
      <c r="A9" s="1924" t="s">
        <v>1256</v>
      </c>
      <c r="B9" s="1924"/>
      <c r="C9" s="1924"/>
      <c r="D9" s="1924"/>
      <c r="E9" s="1924"/>
      <c r="F9" s="1924"/>
      <c r="G9" s="1924"/>
      <c r="H9" s="1853"/>
      <c r="I9" s="1854"/>
    </row>
    <row r="10" spans="1:9">
      <c r="A10" s="793"/>
      <c r="B10" s="793"/>
      <c r="E10" s="794"/>
    </row>
    <row r="11" spans="1:9" ht="13.75" customHeight="1">
      <c r="C11" s="793"/>
      <c r="D11" s="1997" t="s">
        <v>1255</v>
      </c>
      <c r="E11" s="1997"/>
      <c r="F11" s="1997"/>
    </row>
    <row r="12" spans="1:9">
      <c r="C12" s="793"/>
      <c r="D12" s="1997"/>
      <c r="E12" s="1997"/>
      <c r="F12" s="1997"/>
    </row>
    <row r="13" spans="1:9">
      <c r="A13" s="795"/>
      <c r="B13" s="795"/>
      <c r="C13" s="795"/>
      <c r="D13" s="1908" t="s">
        <v>1238</v>
      </c>
      <c r="E13" s="1908"/>
      <c r="F13" s="1908"/>
    </row>
    <row r="14" spans="1:9">
      <c r="A14" s="795"/>
      <c r="B14" s="795"/>
      <c r="C14" s="795"/>
      <c r="D14" s="796"/>
    </row>
    <row r="15" spans="1:9">
      <c r="A15" s="797"/>
      <c r="B15" s="798" t="s">
        <v>2615</v>
      </c>
      <c r="C15" s="799"/>
      <c r="D15" s="1906" t="s">
        <v>1239</v>
      </c>
      <c r="E15" s="1906"/>
      <c r="F15" s="1906"/>
      <c r="I15" s="1774" t="s">
        <v>2417</v>
      </c>
    </row>
    <row r="16" spans="1:9">
      <c r="A16" s="795"/>
      <c r="B16" s="795"/>
      <c r="C16" s="799"/>
      <c r="D16" s="1906"/>
      <c r="E16" s="1906"/>
      <c r="F16" s="1906"/>
    </row>
    <row r="17" spans="1:9">
      <c r="A17" s="795"/>
      <c r="B17" s="795"/>
      <c r="C17" s="799"/>
      <c r="D17" s="1906"/>
      <c r="E17" s="1906"/>
      <c r="F17" s="1906"/>
    </row>
    <row r="18" spans="1:9">
      <c r="A18" s="795"/>
      <c r="B18" s="795"/>
      <c r="C18" s="795"/>
    </row>
    <row r="19" spans="1:9">
      <c r="A19" s="797"/>
      <c r="B19" s="798" t="s">
        <v>2616</v>
      </c>
      <c r="D19" s="1932" t="s">
        <v>1240</v>
      </c>
      <c r="E19" s="1932"/>
      <c r="F19" s="1932"/>
      <c r="I19" s="1774" t="s">
        <v>2418</v>
      </c>
    </row>
    <row r="20" spans="1:9">
      <c r="A20" s="797"/>
      <c r="B20" s="797"/>
      <c r="D20" s="800"/>
    </row>
    <row r="21" spans="1:9">
      <c r="A21" s="797"/>
      <c r="B21" s="798" t="s">
        <v>2615</v>
      </c>
      <c r="D21" s="1906" t="s">
        <v>1241</v>
      </c>
      <c r="E21" s="1906"/>
      <c r="F21" s="1906"/>
      <c r="I21" s="1774" t="s">
        <v>2418</v>
      </c>
    </row>
    <row r="22" spans="1:9">
      <c r="A22" s="797"/>
      <c r="B22" s="797"/>
      <c r="D22" s="1906"/>
      <c r="E22" s="1906"/>
      <c r="F22" s="1906"/>
    </row>
    <row r="23" spans="1:9"/>
    <row r="24" spans="1:9">
      <c r="A24" s="797"/>
      <c r="B24" s="798" t="s">
        <v>2615</v>
      </c>
      <c r="D24" s="1992" t="s">
        <v>1242</v>
      </c>
      <c r="E24" s="1992"/>
      <c r="F24" s="1992"/>
      <c r="I24" s="1774" t="s">
        <v>2421</v>
      </c>
    </row>
    <row r="25" spans="1:9">
      <c r="D25" s="1992"/>
      <c r="E25" s="1992"/>
      <c r="F25" s="1992"/>
    </row>
    <row r="26" spans="1:9">
      <c r="D26" s="1992"/>
      <c r="E26" s="1992"/>
      <c r="F26" s="1992"/>
    </row>
    <row r="27" spans="1:9">
      <c r="D27" s="1992"/>
      <c r="E27" s="1992"/>
      <c r="F27" s="1992"/>
    </row>
    <row r="28" spans="1:9">
      <c r="D28" s="1992"/>
      <c r="E28" s="1992"/>
      <c r="F28" s="1992"/>
    </row>
    <row r="29" spans="1:9" s="791" customFormat="1">
      <c r="A29" s="801"/>
      <c r="B29" s="801"/>
      <c r="C29" s="801"/>
      <c r="D29" s="733"/>
      <c r="E29" s="802"/>
      <c r="F29" s="802"/>
      <c r="G29" s="802"/>
      <c r="I29" s="1837"/>
    </row>
    <row r="30" spans="1:9" s="791" customFormat="1">
      <c r="A30" s="801"/>
      <c r="B30" s="798" t="s">
        <v>2615</v>
      </c>
      <c r="C30" s="801"/>
      <c r="D30" s="1907" t="s">
        <v>1243</v>
      </c>
      <c r="E30" s="1907"/>
      <c r="F30" s="1907"/>
      <c r="G30" s="802"/>
      <c r="I30" s="1837" t="s">
        <v>2417</v>
      </c>
    </row>
    <row r="31" spans="1:9" s="791" customFormat="1">
      <c r="A31" s="801"/>
      <c r="B31" s="801"/>
      <c r="C31" s="801"/>
      <c r="D31" s="1907"/>
      <c r="E31" s="1907"/>
      <c r="F31" s="1907"/>
      <c r="G31" s="802"/>
      <c r="I31" s="1837"/>
    </row>
    <row r="32" spans="1:9">
      <c r="A32" s="797"/>
      <c r="B32" s="797"/>
      <c r="D32" s="803"/>
    </row>
    <row r="33" spans="1:9" ht="14.5" customHeight="1">
      <c r="A33" s="797"/>
      <c r="B33" s="798" t="s">
        <v>2615</v>
      </c>
      <c r="D33" s="1907" t="s">
        <v>1422</v>
      </c>
      <c r="E33" s="1907"/>
      <c r="F33" s="1907"/>
      <c r="I33" s="1837" t="s">
        <v>2489</v>
      </c>
    </row>
    <row r="34" spans="1:9">
      <c r="A34" s="797"/>
      <c r="B34" s="797"/>
      <c r="D34" s="1907"/>
      <c r="E34" s="1907"/>
      <c r="F34" s="1907"/>
    </row>
    <row r="35" spans="1:9">
      <c r="A35" s="797"/>
      <c r="B35" s="797"/>
      <c r="D35" s="1907"/>
      <c r="E35" s="1907"/>
      <c r="F35" s="1907"/>
    </row>
    <row r="36" spans="1:9">
      <c r="A36" s="797"/>
      <c r="B36" s="797"/>
      <c r="D36" s="1907"/>
      <c r="E36" s="1907"/>
      <c r="F36" s="1907"/>
    </row>
    <row r="37" spans="1:9">
      <c r="A37" s="797"/>
      <c r="B37" s="797"/>
      <c r="D37" s="790"/>
    </row>
    <row r="38" spans="1:9">
      <c r="A38" s="797"/>
      <c r="B38" s="798" t="s">
        <v>2615</v>
      </c>
      <c r="D38" s="1907" t="s">
        <v>1245</v>
      </c>
      <c r="E38" s="1907"/>
      <c r="F38" s="1907"/>
    </row>
    <row r="39" spans="1:9">
      <c r="A39" s="797"/>
      <c r="B39" s="797"/>
      <c r="D39" s="1907"/>
      <c r="E39" s="1907"/>
      <c r="F39" s="1907"/>
    </row>
    <row r="40" spans="1:9">
      <c r="A40" s="797"/>
      <c r="B40" s="797"/>
      <c r="D40" s="1907"/>
      <c r="E40" s="1907"/>
      <c r="F40" s="1907"/>
    </row>
    <row r="41" spans="1:9">
      <c r="A41" s="797"/>
      <c r="B41" s="797"/>
      <c r="D41" s="1907"/>
      <c r="E41" s="1907"/>
      <c r="F41" s="1907"/>
    </row>
    <row r="42" spans="1:9">
      <c r="A42" s="797"/>
      <c r="B42" s="797"/>
      <c r="D42" s="1907"/>
      <c r="E42" s="1907"/>
      <c r="F42" s="1907"/>
    </row>
    <row r="43" spans="1:9">
      <c r="A43" s="797"/>
      <c r="B43" s="797"/>
      <c r="D43" s="781"/>
      <c r="E43" s="781"/>
      <c r="F43" s="781"/>
    </row>
    <row r="44" spans="1:9">
      <c r="A44" s="797"/>
      <c r="B44" s="798" t="s">
        <v>2615</v>
      </c>
      <c r="D44" s="1907" t="s">
        <v>1246</v>
      </c>
      <c r="E44" s="1907"/>
      <c r="F44" s="1907"/>
      <c r="I44" s="1837" t="s">
        <v>2489</v>
      </c>
    </row>
    <row r="45" spans="1:9">
      <c r="A45" s="797"/>
      <c r="B45" s="797"/>
      <c r="D45" s="1907"/>
      <c r="E45" s="1907"/>
      <c r="F45" s="1907"/>
    </row>
    <row r="46" spans="1:9">
      <c r="A46" s="797"/>
      <c r="B46" s="797"/>
      <c r="D46" s="1907"/>
      <c r="E46" s="1907"/>
      <c r="F46" s="1907"/>
    </row>
    <row r="47" spans="1:9" ht="23.25" customHeight="1">
      <c r="A47" s="797"/>
      <c r="B47" s="797"/>
      <c r="D47" s="1907"/>
      <c r="E47" s="1907"/>
      <c r="F47" s="1907"/>
    </row>
    <row r="48" spans="1:9">
      <c r="A48" s="797"/>
      <c r="B48" s="797"/>
      <c r="D48" s="785"/>
    </row>
    <row r="49" spans="1:9" ht="14.5" customHeight="1">
      <c r="A49" s="797"/>
      <c r="B49" s="798" t="s">
        <v>2615</v>
      </c>
      <c r="D49" s="1907" t="s">
        <v>1247</v>
      </c>
      <c r="E49" s="1907"/>
      <c r="F49" s="1907"/>
      <c r="I49" s="1837" t="s">
        <v>2489</v>
      </c>
    </row>
    <row r="50" spans="1:9">
      <c r="A50" s="797"/>
      <c r="B50" s="797"/>
      <c r="D50" s="1907"/>
      <c r="E50" s="1907"/>
      <c r="F50" s="1907"/>
    </row>
    <row r="51" spans="1:9">
      <c r="A51" s="797"/>
      <c r="B51" s="797"/>
      <c r="D51" s="1907"/>
      <c r="E51" s="1907"/>
      <c r="F51" s="1907"/>
    </row>
    <row r="52" spans="1:9" s="618" customFormat="1">
      <c r="A52" s="797"/>
      <c r="B52" s="797"/>
      <c r="C52" s="804"/>
      <c r="D52" s="802"/>
      <c r="E52" s="693"/>
      <c r="F52" s="693"/>
      <c r="G52" s="693"/>
      <c r="I52" s="642"/>
    </row>
    <row r="53" spans="1:9" s="618" customFormat="1">
      <c r="A53" s="805"/>
      <c r="B53" s="798" t="s">
        <v>2616</v>
      </c>
      <c r="C53" s="806"/>
      <c r="D53" s="1907" t="s">
        <v>1248</v>
      </c>
      <c r="E53" s="1907"/>
      <c r="F53" s="1907"/>
      <c r="G53" s="693"/>
      <c r="I53" s="1774"/>
    </row>
    <row r="54" spans="1:9" s="618" customFormat="1">
      <c r="A54" s="805"/>
      <c r="B54" s="805"/>
      <c r="C54" s="806"/>
      <c r="D54" s="1907"/>
      <c r="E54" s="1907"/>
      <c r="F54" s="1907"/>
      <c r="G54" s="693"/>
      <c r="I54" s="642"/>
    </row>
    <row r="55" spans="1:9" s="791" customFormat="1">
      <c r="A55" s="801"/>
      <c r="B55" s="801"/>
      <c r="C55" s="801"/>
      <c r="D55" s="733"/>
      <c r="E55" s="802"/>
      <c r="F55" s="802"/>
      <c r="G55" s="802"/>
      <c r="I55" s="1837"/>
    </row>
    <row r="56" spans="1:9">
      <c r="A56" s="797"/>
      <c r="B56" s="798" t="s">
        <v>2616</v>
      </c>
      <c r="D56" s="1907" t="s">
        <v>1249</v>
      </c>
      <c r="E56" s="1907"/>
      <c r="F56" s="1907"/>
      <c r="I56" s="1774" t="s">
        <v>2419</v>
      </c>
    </row>
    <row r="57" spans="1:9">
      <c r="D57" s="1907"/>
      <c r="E57" s="1907"/>
      <c r="F57" s="1907"/>
    </row>
    <row r="58" spans="1:9">
      <c r="D58" s="1907"/>
      <c r="E58" s="1907"/>
      <c r="F58" s="1907"/>
    </row>
    <row r="59" spans="1:9">
      <c r="D59" s="693"/>
    </row>
    <row r="60" spans="1:9">
      <c r="A60" s="797"/>
      <c r="B60" s="798" t="s">
        <v>2616</v>
      </c>
      <c r="D60" s="1907" t="s">
        <v>1250</v>
      </c>
      <c r="E60" s="1907"/>
      <c r="F60" s="1907"/>
      <c r="I60" s="1774" t="s">
        <v>2420</v>
      </c>
    </row>
    <row r="61" spans="1:9">
      <c r="D61" s="1907"/>
      <c r="E61" s="1907"/>
      <c r="F61" s="1907"/>
    </row>
    <row r="62" spans="1:9"/>
    <row r="63" spans="1:9">
      <c r="A63" s="797"/>
      <c r="B63" s="798" t="s">
        <v>2615</v>
      </c>
      <c r="D63" s="1907" t="s">
        <v>1251</v>
      </c>
      <c r="E63" s="1907"/>
      <c r="F63" s="1907"/>
    </row>
    <row r="64" spans="1:9">
      <c r="D64" s="1907"/>
      <c r="E64" s="1907"/>
      <c r="F64" s="1907"/>
      <c r="I64" s="1774" t="s">
        <v>2421</v>
      </c>
    </row>
    <row r="65" spans="1:9">
      <c r="D65" s="1907"/>
      <c r="E65" s="1907"/>
      <c r="F65" s="1907"/>
    </row>
    <row r="66" spans="1:9">
      <c r="D66" s="790"/>
    </row>
    <row r="67" spans="1:9">
      <c r="A67" s="797"/>
      <c r="B67" s="798" t="s">
        <v>2615</v>
      </c>
      <c r="D67" s="1906" t="s">
        <v>1252</v>
      </c>
      <c r="E67" s="1906"/>
      <c r="F67" s="1906"/>
      <c r="I67" s="1774" t="s">
        <v>2421</v>
      </c>
    </row>
    <row r="68" spans="1:9">
      <c r="D68" s="1906"/>
      <c r="E68" s="1906"/>
      <c r="F68" s="1906"/>
    </row>
    <row r="69" spans="1:9">
      <c r="A69" s="797"/>
      <c r="B69" s="797"/>
      <c r="D69" s="800"/>
    </row>
    <row r="70" spans="1:9">
      <c r="A70" s="1888" t="s">
        <v>1159</v>
      </c>
      <c r="B70" s="1888"/>
      <c r="C70" s="1888"/>
      <c r="D70" s="1888"/>
      <c r="E70" s="1888"/>
      <c r="F70" s="1888"/>
      <c r="G70" s="1888"/>
      <c r="H70" s="1853"/>
      <c r="I70" s="1854"/>
    </row>
    <row r="71" spans="1:9"/>
    <row r="72" spans="1:9">
      <c r="C72" s="807"/>
      <c r="D72" s="1977" t="s">
        <v>1257</v>
      </c>
      <c r="E72" s="1977"/>
      <c r="F72" s="1977"/>
    </row>
    <row r="73" spans="1:9">
      <c r="A73" s="800"/>
      <c r="B73" s="800"/>
      <c r="D73" s="1906" t="s">
        <v>1284</v>
      </c>
      <c r="E73" s="1906"/>
      <c r="F73" s="1906"/>
    </row>
    <row r="74" spans="1:9">
      <c r="A74" s="800"/>
      <c r="B74" s="800"/>
    </row>
    <row r="75" spans="1:9" ht="13.75" customHeight="1">
      <c r="A75" s="797"/>
      <c r="B75" s="798" t="s">
        <v>2616</v>
      </c>
      <c r="D75" s="1906" t="s">
        <v>1471</v>
      </c>
      <c r="E75" s="1906"/>
      <c r="F75" s="1906"/>
      <c r="I75" s="1774" t="s">
        <v>2422</v>
      </c>
    </row>
    <row r="76" spans="1:9">
      <c r="A76" s="797"/>
      <c r="B76" s="797"/>
      <c r="D76" s="1906"/>
      <c r="E76" s="1906"/>
      <c r="F76" s="1906"/>
    </row>
    <row r="77" spans="1:9">
      <c r="A77" s="797"/>
      <c r="B77" s="797"/>
      <c r="D77" s="1906"/>
      <c r="E77" s="1906"/>
      <c r="F77" s="1906"/>
    </row>
    <row r="78" spans="1:9">
      <c r="A78" s="797"/>
      <c r="B78" s="797"/>
      <c r="D78" s="1906"/>
      <c r="E78" s="1906"/>
      <c r="F78" s="1906"/>
    </row>
    <row r="79" spans="1:9">
      <c r="A79" s="797"/>
      <c r="B79" s="797"/>
      <c r="D79" s="1906"/>
      <c r="E79" s="1906"/>
      <c r="F79" s="1906"/>
    </row>
    <row r="80" spans="1:9">
      <c r="A80" s="797"/>
      <c r="B80" s="797"/>
      <c r="D80" s="1906"/>
      <c r="E80" s="1906"/>
      <c r="F80" s="1906"/>
    </row>
    <row r="81" spans="1:9">
      <c r="A81" s="797"/>
      <c r="B81" s="797"/>
      <c r="D81" s="1906"/>
      <c r="E81" s="1906"/>
      <c r="F81" s="1906"/>
    </row>
    <row r="82" spans="1:9">
      <c r="A82" s="797"/>
      <c r="B82" s="797"/>
      <c r="D82" s="1906"/>
      <c r="E82" s="1906"/>
      <c r="F82" s="1906"/>
    </row>
    <row r="83" spans="1:9">
      <c r="A83" s="797"/>
      <c r="B83" s="797"/>
      <c r="D83" s="878"/>
      <c r="E83" s="878"/>
      <c r="F83" s="878"/>
    </row>
    <row r="84" spans="1:9" ht="15" customHeight="1">
      <c r="A84" s="797"/>
      <c r="B84" s="798" t="s">
        <v>2616</v>
      </c>
      <c r="D84" s="1906" t="s">
        <v>2242</v>
      </c>
      <c r="E84" s="1906"/>
      <c r="F84" s="1906"/>
      <c r="I84" s="1774" t="s">
        <v>2423</v>
      </c>
    </row>
    <row r="85" spans="1:9">
      <c r="A85" s="797"/>
      <c r="B85" s="797"/>
      <c r="D85" s="1906"/>
      <c r="E85" s="1906"/>
      <c r="F85" s="1906"/>
    </row>
    <row r="86" spans="1:9">
      <c r="A86" s="797"/>
      <c r="B86" s="797"/>
      <c r="D86" s="1712"/>
      <c r="E86" s="1712"/>
      <c r="F86" s="1712"/>
    </row>
    <row r="87" spans="1:9">
      <c r="A87" s="797"/>
      <c r="B87" s="798" t="s">
        <v>2615</v>
      </c>
      <c r="D87" s="1906" t="s">
        <v>2246</v>
      </c>
      <c r="E87" s="1906"/>
      <c r="F87" s="1906"/>
      <c r="I87" s="1774" t="s">
        <v>2424</v>
      </c>
    </row>
    <row r="88" spans="1:9">
      <c r="A88" s="797"/>
      <c r="B88" s="797"/>
      <c r="D88" s="1906"/>
      <c r="E88" s="1906"/>
      <c r="F88" s="1906"/>
    </row>
    <row r="89" spans="1:9">
      <c r="A89" s="797"/>
      <c r="B89" s="797"/>
      <c r="D89" s="1906"/>
      <c r="E89" s="1906"/>
      <c r="F89" s="1906"/>
    </row>
    <row r="90" spans="1:9">
      <c r="A90" s="797"/>
      <c r="B90" s="797"/>
      <c r="D90" s="1712"/>
      <c r="E90" s="1712"/>
      <c r="F90" s="1712"/>
    </row>
    <row r="91" spans="1:9">
      <c r="A91" s="797"/>
      <c r="B91" s="798" t="s">
        <v>2615</v>
      </c>
      <c r="D91" s="1906" t="s">
        <v>2244</v>
      </c>
      <c r="E91" s="1906"/>
      <c r="F91" s="1906"/>
      <c r="I91" s="1774" t="s">
        <v>2469</v>
      </c>
    </row>
    <row r="92" spans="1:9" s="1729" customFormat="1">
      <c r="A92" s="1727"/>
      <c r="B92" s="1727"/>
      <c r="C92" s="1728"/>
      <c r="D92" s="1906"/>
      <c r="E92" s="1906"/>
      <c r="F92" s="1906"/>
      <c r="I92" s="1838"/>
    </row>
    <row r="93" spans="1:9">
      <c r="A93" s="797"/>
      <c r="B93" s="797"/>
      <c r="D93" s="1718"/>
      <c r="E93" s="1719" t="s">
        <v>2245</v>
      </c>
      <c r="F93" s="1712"/>
    </row>
    <row r="94" spans="1:9">
      <c r="A94" s="797"/>
      <c r="B94" s="797"/>
      <c r="D94" s="878"/>
      <c r="E94" s="878"/>
      <c r="F94" s="878"/>
    </row>
    <row r="95" spans="1:9">
      <c r="A95" s="797"/>
      <c r="B95" s="798" t="s">
        <v>2615</v>
      </c>
      <c r="D95" s="1906" t="s">
        <v>2243</v>
      </c>
      <c r="E95" s="1906"/>
      <c r="F95" s="1906"/>
      <c r="I95" s="1774" t="s">
        <v>2425</v>
      </c>
    </row>
    <row r="96" spans="1:9">
      <c r="A96" s="797"/>
      <c r="B96" s="797"/>
      <c r="D96" s="1906"/>
      <c r="E96" s="1906"/>
      <c r="F96" s="1906"/>
    </row>
    <row r="97" spans="1:9">
      <c r="A97" s="797"/>
      <c r="B97" s="797"/>
      <c r="D97" s="1712"/>
      <c r="E97" s="1712"/>
      <c r="F97" s="1712"/>
    </row>
    <row r="98" spans="1:9" ht="14.5" customHeight="1">
      <c r="A98" s="797"/>
      <c r="B98" s="798" t="s">
        <v>2615</v>
      </c>
      <c r="D98" s="1906" t="s">
        <v>1397</v>
      </c>
      <c r="E98" s="1906"/>
      <c r="F98" s="1906"/>
      <c r="G98" s="790"/>
      <c r="I98" s="1774" t="s">
        <v>2426</v>
      </c>
    </row>
    <row r="99" spans="1:9">
      <c r="A99" s="797"/>
      <c r="B99" s="797"/>
      <c r="D99" s="1906"/>
      <c r="E99" s="1906"/>
      <c r="F99" s="1906"/>
      <c r="G99" s="790"/>
    </row>
    <row r="100" spans="1:9">
      <c r="A100" s="797"/>
      <c r="B100" s="797"/>
      <c r="D100" s="1906"/>
      <c r="E100" s="1906"/>
      <c r="F100" s="1906"/>
      <c r="G100" s="790"/>
    </row>
    <row r="101" spans="1:9">
      <c r="A101" s="797"/>
      <c r="B101" s="797"/>
      <c r="D101" s="1906"/>
      <c r="E101" s="1906"/>
      <c r="F101" s="1906"/>
      <c r="G101" s="790"/>
    </row>
    <row r="102" spans="1:9">
      <c r="A102" s="797"/>
      <c r="B102" s="797"/>
      <c r="D102" s="1906"/>
      <c r="E102" s="1906"/>
      <c r="F102" s="1906"/>
      <c r="G102" s="790"/>
    </row>
    <row r="103" spans="1:9">
      <c r="A103" s="797"/>
      <c r="B103" s="797"/>
      <c r="D103" s="1906"/>
      <c r="E103" s="1906"/>
      <c r="F103" s="1906"/>
      <c r="G103" s="790"/>
    </row>
    <row r="104" spans="1:9">
      <c r="A104" s="797"/>
      <c r="B104" s="797"/>
      <c r="D104" s="1906"/>
      <c r="E104" s="1906"/>
      <c r="F104" s="1906"/>
      <c r="G104" s="790"/>
    </row>
    <row r="105" spans="1:9">
      <c r="A105" s="797"/>
      <c r="B105" s="797"/>
      <c r="D105" s="1906"/>
      <c r="E105" s="1906"/>
      <c r="F105" s="1906"/>
      <c r="G105" s="790"/>
    </row>
    <row r="106" spans="1:9">
      <c r="A106" s="797"/>
      <c r="B106" s="797"/>
      <c r="D106" s="1906"/>
      <c r="E106" s="1906"/>
      <c r="F106" s="1906"/>
      <c r="G106" s="790"/>
    </row>
    <row r="107" spans="1:9">
      <c r="A107" s="797"/>
      <c r="B107" s="797"/>
      <c r="D107" s="1906"/>
      <c r="E107" s="1906"/>
      <c r="F107" s="1906"/>
      <c r="G107" s="790"/>
    </row>
    <row r="108" spans="1:9">
      <c r="A108" s="797"/>
      <c r="B108" s="797"/>
      <c r="D108" s="1906"/>
      <c r="E108" s="1906"/>
      <c r="F108" s="1906"/>
      <c r="G108" s="790"/>
    </row>
    <row r="109" spans="1:9">
      <c r="A109" s="797"/>
      <c r="B109" s="797"/>
      <c r="D109" s="1906"/>
      <c r="E109" s="1906"/>
      <c r="F109" s="1906"/>
      <c r="G109" s="790"/>
    </row>
    <row r="110" spans="1:9">
      <c r="A110" s="797"/>
      <c r="B110" s="797"/>
      <c r="D110" s="1906"/>
      <c r="E110" s="1906"/>
      <c r="F110" s="1906"/>
      <c r="G110" s="790"/>
    </row>
    <row r="111" spans="1:9">
      <c r="A111" s="797"/>
      <c r="B111" s="797"/>
      <c r="D111" s="1906"/>
      <c r="E111" s="1906"/>
      <c r="F111" s="1906"/>
    </row>
    <row r="112" spans="1:9">
      <c r="A112" s="797"/>
      <c r="B112" s="797"/>
      <c r="D112" s="1906"/>
      <c r="E112" s="1906"/>
      <c r="F112" s="1906"/>
    </row>
    <row r="113" spans="1:11">
      <c r="A113" s="797"/>
      <c r="B113" s="797"/>
      <c r="D113" s="904"/>
      <c r="E113" s="904"/>
      <c r="F113" s="904"/>
    </row>
    <row r="114" spans="1:11" ht="14.25" customHeight="1">
      <c r="A114" s="797"/>
      <c r="B114" s="798" t="s">
        <v>2615</v>
      </c>
      <c r="D114" s="1926" t="s">
        <v>1259</v>
      </c>
      <c r="E114" s="1926"/>
      <c r="F114" s="1926"/>
    </row>
    <row r="115" spans="1:11">
      <c r="A115" s="797"/>
      <c r="B115" s="797"/>
      <c r="D115" s="1926"/>
      <c r="E115" s="1926"/>
      <c r="F115" s="1926"/>
    </row>
    <row r="116" spans="1:11">
      <c r="A116" s="797"/>
      <c r="B116" s="797"/>
      <c r="D116" s="1926"/>
      <c r="E116" s="1926"/>
      <c r="F116" s="1926"/>
    </row>
    <row r="117" spans="1:11">
      <c r="A117" s="797"/>
      <c r="B117" s="797"/>
      <c r="D117" s="1926"/>
      <c r="E117" s="1926"/>
      <c r="F117" s="1926"/>
    </row>
    <row r="118" spans="1:11">
      <c r="A118" s="797"/>
      <c r="B118" s="797"/>
      <c r="D118" s="1926"/>
      <c r="E118" s="1926"/>
      <c r="F118" s="1926"/>
    </row>
    <row r="119" spans="1:11">
      <c r="A119" s="797"/>
      <c r="B119" s="797"/>
      <c r="D119" s="1926"/>
      <c r="E119" s="1926"/>
      <c r="F119" s="1926"/>
    </row>
    <row r="120" spans="1:11">
      <c r="A120" s="797"/>
      <c r="B120" s="797"/>
      <c r="D120" s="1926"/>
      <c r="E120" s="1926"/>
      <c r="F120" s="1926"/>
    </row>
    <row r="121" spans="1:11">
      <c r="A121" s="797"/>
      <c r="B121" s="797"/>
      <c r="D121" s="1926"/>
      <c r="E121" s="1926"/>
      <c r="F121" s="1926"/>
    </row>
    <row r="122" spans="1:11">
      <c r="C122" s="722"/>
      <c r="D122" s="905"/>
      <c r="E122" s="905"/>
      <c r="F122" s="905"/>
      <c r="G122" s="722"/>
      <c r="H122" s="722"/>
      <c r="I122" s="622"/>
      <c r="J122" s="722"/>
      <c r="K122" s="722"/>
    </row>
    <row r="123" spans="1:11">
      <c r="A123" s="797"/>
      <c r="B123" s="798" t="s">
        <v>2616</v>
      </c>
      <c r="C123" s="722"/>
      <c r="D123" s="1926" t="s">
        <v>1261</v>
      </c>
      <c r="E123" s="1926"/>
      <c r="F123" s="1926"/>
      <c r="G123" s="722"/>
      <c r="H123" s="722"/>
      <c r="I123" s="622" t="s">
        <v>2427</v>
      </c>
      <c r="J123" s="722"/>
      <c r="K123" s="722"/>
    </row>
    <row r="124" spans="1:11">
      <c r="A124" s="797"/>
      <c r="B124" s="797"/>
      <c r="C124" s="722"/>
      <c r="D124" s="1926"/>
      <c r="E124" s="1926"/>
      <c r="F124" s="1926"/>
      <c r="G124" s="722"/>
      <c r="H124" s="722"/>
      <c r="I124" s="622"/>
      <c r="J124" s="722"/>
      <c r="K124" s="722"/>
    </row>
    <row r="125" spans="1:11"/>
    <row r="126" spans="1:11">
      <c r="A126" s="797"/>
      <c r="B126" s="798" t="s">
        <v>2616</v>
      </c>
      <c r="C126" s="804"/>
      <c r="D126" s="1906" t="s">
        <v>1262</v>
      </c>
      <c r="E126" s="1906"/>
      <c r="F126" s="1906"/>
      <c r="I126" s="622" t="s">
        <v>2427</v>
      </c>
    </row>
    <row r="127" spans="1:11">
      <c r="C127" s="804"/>
      <c r="D127" s="1906"/>
      <c r="E127" s="1906"/>
      <c r="F127" s="1906"/>
    </row>
    <row r="128" spans="1:11">
      <c r="C128" s="804"/>
      <c r="D128" s="1906"/>
      <c r="E128" s="1906"/>
      <c r="F128" s="1906"/>
    </row>
    <row r="129" spans="1:9">
      <c r="C129" s="804"/>
      <c r="D129" s="1906"/>
      <c r="E129" s="1906"/>
      <c r="F129" s="1906"/>
    </row>
    <row r="130" spans="1:9">
      <c r="C130" s="804"/>
      <c r="D130" s="1906"/>
      <c r="E130" s="1906"/>
      <c r="F130" s="1906"/>
    </row>
    <row r="131" spans="1:9">
      <c r="C131" s="804"/>
      <c r="D131" s="672"/>
      <c r="E131" s="672"/>
      <c r="F131" s="672"/>
    </row>
    <row r="132" spans="1:9" s="722" customFormat="1">
      <c r="A132" s="797"/>
      <c r="B132" s="798" t="s">
        <v>2616</v>
      </c>
      <c r="C132" s="804"/>
      <c r="D132" s="1907" t="s">
        <v>1263</v>
      </c>
      <c r="E132" s="1907"/>
      <c r="F132" s="1907"/>
      <c r="G132" s="672"/>
      <c r="I132" s="622" t="s">
        <v>2428</v>
      </c>
    </row>
    <row r="133" spans="1:9" s="812" customFormat="1" ht="13.75" customHeight="1">
      <c r="A133" s="809"/>
      <c r="B133" s="809"/>
      <c r="C133" s="810"/>
      <c r="D133" s="1907"/>
      <c r="E133" s="1907"/>
      <c r="F133" s="1907"/>
      <c r="G133" s="811"/>
      <c r="I133" s="1839"/>
    </row>
    <row r="134" spans="1:9" s="722" customFormat="1" ht="13.75" customHeight="1">
      <c r="A134" s="788"/>
      <c r="B134" s="788"/>
      <c r="C134" s="804"/>
      <c r="D134" s="1907"/>
      <c r="E134" s="1907"/>
      <c r="F134" s="1907"/>
      <c r="G134" s="672"/>
      <c r="I134" s="622"/>
    </row>
    <row r="135" spans="1:9" s="722" customFormat="1" ht="13.75" customHeight="1">
      <c r="A135" s="788"/>
      <c r="B135" s="788"/>
      <c r="C135" s="804"/>
      <c r="D135" s="1907"/>
      <c r="E135" s="1907"/>
      <c r="F135" s="1907"/>
      <c r="G135" s="672"/>
      <c r="I135" s="622"/>
    </row>
    <row r="136" spans="1:9" s="722" customFormat="1" ht="13.75" customHeight="1">
      <c r="A136" s="788"/>
      <c r="B136" s="788"/>
      <c r="C136" s="804"/>
      <c r="D136" s="1907"/>
      <c r="E136" s="1907"/>
      <c r="F136" s="1907"/>
      <c r="G136" s="672"/>
      <c r="I136" s="622"/>
    </row>
    <row r="137" spans="1:9" s="722" customFormat="1" ht="13.75" customHeight="1">
      <c r="A137" s="813"/>
      <c r="B137" s="813"/>
      <c r="C137" s="804"/>
      <c r="D137" s="1907"/>
      <c r="E137" s="1907"/>
      <c r="F137" s="1907"/>
      <c r="G137" s="672"/>
      <c r="I137" s="622"/>
    </row>
    <row r="138" spans="1:9" s="618" customFormat="1" ht="13.75" customHeight="1">
      <c r="A138" s="801"/>
      <c r="B138" s="801"/>
      <c r="C138" s="806"/>
      <c r="D138" s="1907"/>
      <c r="E138" s="1907"/>
      <c r="F138" s="1907"/>
      <c r="G138" s="693"/>
      <c r="I138" s="642"/>
    </row>
    <row r="139" spans="1:9" s="618" customFormat="1" ht="13.75" customHeight="1">
      <c r="A139" s="801"/>
      <c r="B139" s="801"/>
      <c r="C139" s="806"/>
      <c r="D139" s="1907"/>
      <c r="E139" s="1907"/>
      <c r="F139" s="1907"/>
      <c r="G139" s="693"/>
      <c r="I139" s="642"/>
    </row>
    <row r="140" spans="1:9" s="722" customFormat="1" ht="13.75" customHeight="1">
      <c r="A140" s="788"/>
      <c r="B140" s="788"/>
      <c r="C140" s="804"/>
      <c r="D140" s="1907"/>
      <c r="E140" s="1907"/>
      <c r="F140" s="1907"/>
      <c r="G140" s="672"/>
      <c r="I140" s="622"/>
    </row>
    <row r="141" spans="1:9" s="722" customFormat="1" ht="13.75" customHeight="1">
      <c r="A141" s="788"/>
      <c r="B141" s="788"/>
      <c r="C141" s="804"/>
      <c r="D141" s="1907"/>
      <c r="E141" s="1907"/>
      <c r="F141" s="1907"/>
      <c r="G141" s="672"/>
      <c r="I141" s="622"/>
    </row>
    <row r="142" spans="1:9" s="722" customFormat="1" ht="13.75" customHeight="1">
      <c r="A142" s="788"/>
      <c r="B142" s="788"/>
      <c r="C142" s="804"/>
      <c r="D142" s="1907"/>
      <c r="E142" s="1907"/>
      <c r="F142" s="1907"/>
      <c r="G142" s="672"/>
      <c r="I142" s="622"/>
    </row>
    <row r="143" spans="1:9" s="722" customFormat="1" ht="13.75" customHeight="1">
      <c r="A143" s="788"/>
      <c r="B143" s="788"/>
      <c r="C143" s="804"/>
      <c r="D143" s="1907"/>
      <c r="E143" s="1907"/>
      <c r="F143" s="190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2615</v>
      </c>
      <c r="C145" s="804"/>
      <c r="D145" s="1990" t="s">
        <v>1371</v>
      </c>
      <c r="E145" s="1990"/>
      <c r="F145" s="1990"/>
      <c r="G145" s="672"/>
      <c r="I145" s="622" t="s">
        <v>2429</v>
      </c>
    </row>
    <row r="146" spans="1:9" s="722" customFormat="1" ht="13.75" customHeight="1">
      <c r="A146" s="788"/>
      <c r="B146" s="788"/>
      <c r="C146" s="804"/>
      <c r="D146" s="1990"/>
      <c r="E146" s="1990"/>
      <c r="F146" s="1990"/>
      <c r="G146" s="672"/>
      <c r="I146" s="622"/>
    </row>
    <row r="147" spans="1:9" s="722" customFormat="1" ht="13.75" customHeight="1">
      <c r="A147" s="788"/>
      <c r="B147" s="788"/>
      <c r="C147" s="804"/>
      <c r="D147" s="1990"/>
      <c r="E147" s="1990"/>
      <c r="F147" s="1990"/>
      <c r="G147" s="672"/>
      <c r="I147" s="622"/>
    </row>
    <row r="148" spans="1:9" s="722" customFormat="1" ht="13.75" customHeight="1">
      <c r="A148" s="788"/>
      <c r="B148" s="788"/>
      <c r="C148" s="804"/>
      <c r="D148" s="1990"/>
      <c r="E148" s="1990"/>
      <c r="F148" s="1990"/>
      <c r="G148" s="672"/>
      <c r="I148" s="622"/>
    </row>
    <row r="149" spans="1:9" s="722" customFormat="1" ht="13.75" customHeight="1">
      <c r="A149" s="788"/>
      <c r="B149" s="788"/>
      <c r="C149" s="804"/>
      <c r="D149" s="1990"/>
      <c r="E149" s="1990"/>
      <c r="F149" s="1990"/>
      <c r="G149" s="672"/>
      <c r="I149" s="622"/>
    </row>
    <row r="150" spans="1:9" s="722" customFormat="1" ht="13.75" customHeight="1">
      <c r="A150" s="788"/>
      <c r="B150" s="788"/>
      <c r="C150" s="804"/>
      <c r="D150" s="1990"/>
      <c r="E150" s="1990"/>
      <c r="F150" s="1990"/>
      <c r="G150" s="672"/>
      <c r="I150" s="622"/>
    </row>
    <row r="151" spans="1:9" s="722" customFormat="1" ht="13.75" customHeight="1">
      <c r="A151" s="788"/>
      <c r="B151" s="788"/>
      <c r="C151" s="804"/>
      <c r="D151" s="1990"/>
      <c r="E151" s="1990"/>
      <c r="F151" s="1990"/>
      <c r="G151" s="672"/>
      <c r="I151" s="622"/>
    </row>
    <row r="152" spans="1:9" s="722" customFormat="1" ht="13.75" customHeight="1">
      <c r="A152" s="788"/>
      <c r="B152" s="788"/>
      <c r="C152" s="804"/>
      <c r="D152" s="1990"/>
      <c r="E152" s="1990"/>
      <c r="F152" s="1990"/>
      <c r="G152" s="672"/>
      <c r="I152" s="622"/>
    </row>
    <row r="153" spans="1:9" s="722" customFormat="1" ht="13.75" customHeight="1">
      <c r="A153" s="788"/>
      <c r="B153" s="788"/>
      <c r="C153" s="804"/>
      <c r="D153" s="1990"/>
      <c r="E153" s="1990"/>
      <c r="F153" s="1990"/>
      <c r="G153" s="672"/>
      <c r="I153" s="622"/>
    </row>
    <row r="154" spans="1:9" s="722" customFormat="1" ht="13.75" customHeight="1">
      <c r="A154" s="788"/>
      <c r="B154" s="788"/>
      <c r="C154" s="804"/>
      <c r="D154" s="1990"/>
      <c r="E154" s="1990"/>
      <c r="F154" s="1990"/>
      <c r="G154" s="672"/>
      <c r="I154" s="622"/>
    </row>
    <row r="155" spans="1:9" s="722" customFormat="1" ht="13.75" customHeight="1">
      <c r="A155" s="788"/>
      <c r="B155" s="788"/>
      <c r="C155" s="804"/>
      <c r="D155" s="1990"/>
      <c r="E155" s="1990"/>
      <c r="F155" s="1990"/>
      <c r="G155" s="672"/>
      <c r="I155" s="622"/>
    </row>
    <row r="156" spans="1:9" s="722" customFormat="1" ht="13.75" customHeight="1">
      <c r="A156" s="788"/>
      <c r="B156" s="788"/>
      <c r="C156" s="804"/>
      <c r="D156" s="1990"/>
      <c r="E156" s="1990"/>
      <c r="F156" s="1990"/>
      <c r="G156" s="672"/>
      <c r="I156" s="622"/>
    </row>
    <row r="157" spans="1:9" s="722" customFormat="1" ht="13.75" customHeight="1">
      <c r="A157" s="788"/>
      <c r="B157" s="788"/>
      <c r="C157" s="804"/>
      <c r="D157" s="1990"/>
      <c r="E157" s="1990"/>
      <c r="F157" s="1990"/>
      <c r="G157" s="672"/>
      <c r="I157" s="622"/>
    </row>
    <row r="158" spans="1:9" s="722" customFormat="1" ht="13.75" customHeight="1">
      <c r="A158" s="788"/>
      <c r="B158" s="788"/>
      <c r="C158" s="804"/>
      <c r="D158" s="1990"/>
      <c r="E158" s="1990"/>
      <c r="F158" s="1990"/>
      <c r="G158" s="672"/>
      <c r="I158" s="622"/>
    </row>
    <row r="159" spans="1:9" s="722" customFormat="1" ht="13.75" customHeight="1">
      <c r="A159" s="788"/>
      <c r="B159" s="788"/>
      <c r="C159" s="804"/>
      <c r="D159" s="1990"/>
      <c r="E159" s="1990"/>
      <c r="F159" s="1990"/>
      <c r="G159" s="672"/>
      <c r="I159" s="622"/>
    </row>
    <row r="160" spans="1:9" s="722" customFormat="1" ht="13.75" customHeight="1">
      <c r="A160" s="788"/>
      <c r="B160" s="788"/>
      <c r="C160" s="804"/>
      <c r="D160" s="1990"/>
      <c r="E160" s="1990"/>
      <c r="F160" s="1990"/>
      <c r="G160" s="672"/>
      <c r="I160" s="622"/>
    </row>
    <row r="161" spans="1:9" s="722" customFormat="1" ht="13.75" customHeight="1">
      <c r="A161" s="788"/>
      <c r="B161" s="788"/>
      <c r="C161" s="804"/>
      <c r="D161" s="1990"/>
      <c r="E161" s="1990"/>
      <c r="F161" s="1990"/>
      <c r="G161" s="672"/>
      <c r="I161" s="622"/>
    </row>
    <row r="162" spans="1:9" s="722" customFormat="1" ht="13.75" customHeight="1">
      <c r="A162" s="788"/>
      <c r="B162" s="788"/>
      <c r="C162" s="804"/>
      <c r="D162" s="1990"/>
      <c r="E162" s="1990"/>
      <c r="F162" s="1990"/>
      <c r="G162" s="672"/>
      <c r="I162" s="622"/>
    </row>
    <row r="163" spans="1:9" s="722" customFormat="1" ht="13.75" customHeight="1">
      <c r="A163" s="788"/>
      <c r="B163" s="788"/>
      <c r="C163" s="804"/>
      <c r="D163" s="1991" t="s">
        <v>1405</v>
      </c>
      <c r="E163" s="1991"/>
      <c r="F163" s="1991"/>
      <c r="G163" s="856"/>
      <c r="I163" s="622"/>
    </row>
    <row r="164" spans="1:9" s="722" customFormat="1" ht="13.75" customHeight="1">
      <c r="A164" s="788"/>
      <c r="B164" s="788"/>
      <c r="C164" s="804"/>
      <c r="D164" s="1989"/>
      <c r="E164" s="1989"/>
      <c r="F164" s="1989"/>
      <c r="G164" s="1989"/>
      <c r="I164" s="622"/>
    </row>
    <row r="165" spans="1:9" s="722" customFormat="1" ht="14.5" customHeight="1">
      <c r="A165" s="813"/>
      <c r="B165" s="798" t="s">
        <v>2615</v>
      </c>
      <c r="C165" s="814"/>
      <c r="D165" s="1880" t="s">
        <v>1433</v>
      </c>
      <c r="E165" s="1880"/>
      <c r="F165" s="1880"/>
      <c r="G165" s="815"/>
      <c r="I165" s="622" t="s">
        <v>2424</v>
      </c>
    </row>
    <row r="166" spans="1:9" s="722" customFormat="1" ht="14.5" customHeight="1">
      <c r="A166" s="813"/>
      <c r="B166" s="813"/>
      <c r="C166" s="814"/>
      <c r="D166" s="1880"/>
      <c r="E166" s="1880"/>
      <c r="F166" s="1880"/>
      <c r="G166" s="815"/>
      <c r="I166" s="622"/>
    </row>
    <row r="167" spans="1:9" s="722" customFormat="1" ht="13.75" customHeight="1">
      <c r="A167" s="813"/>
      <c r="B167" s="813"/>
      <c r="C167" s="814"/>
      <c r="D167" s="1880"/>
      <c r="E167" s="1880"/>
      <c r="F167" s="1880"/>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2616</v>
      </c>
      <c r="C169" s="814"/>
      <c r="D169" s="1876" t="s">
        <v>1265</v>
      </c>
      <c r="E169" s="1876"/>
      <c r="F169" s="1876"/>
      <c r="G169" s="815"/>
      <c r="I169" s="622" t="s">
        <v>2430</v>
      </c>
    </row>
    <row r="170" spans="1:9" s="722" customFormat="1" ht="13.75" customHeight="1">
      <c r="A170" s="813"/>
      <c r="B170" s="813"/>
      <c r="C170" s="814"/>
      <c r="D170" s="1876"/>
      <c r="E170" s="1876"/>
      <c r="F170" s="1876"/>
      <c r="G170" s="815"/>
      <c r="I170" s="622"/>
    </row>
    <row r="171" spans="1:9" s="722" customFormat="1" ht="13.75" customHeight="1">
      <c r="A171" s="813"/>
      <c r="B171" s="813"/>
      <c r="C171" s="814"/>
      <c r="D171" s="1876"/>
      <c r="E171" s="1876"/>
      <c r="F171" s="1876"/>
      <c r="G171" s="815"/>
      <c r="I171" s="622"/>
    </row>
    <row r="172" spans="1:9" s="722" customFormat="1" ht="13.75" customHeight="1">
      <c r="A172" s="813"/>
      <c r="B172" s="813"/>
      <c r="C172" s="814"/>
      <c r="D172" s="1876"/>
      <c r="E172" s="1876"/>
      <c r="F172" s="1876"/>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2615</v>
      </c>
      <c r="C174" s="804"/>
      <c r="D174" s="1911" t="s">
        <v>1266</v>
      </c>
      <c r="E174" s="1911"/>
      <c r="F174" s="1911"/>
      <c r="G174" s="672"/>
      <c r="I174" s="622" t="s">
        <v>2431</v>
      </c>
    </row>
    <row r="175" spans="1:9" s="722" customFormat="1" ht="13.75" customHeight="1">
      <c r="A175" s="788"/>
      <c r="B175" s="788"/>
      <c r="C175" s="804"/>
      <c r="D175" s="1911"/>
      <c r="E175" s="1911"/>
      <c r="F175" s="1911"/>
      <c r="G175" s="672"/>
      <c r="I175" s="622"/>
    </row>
    <row r="176" spans="1:9" s="722" customFormat="1" ht="13.75" customHeight="1">
      <c r="A176" s="788"/>
      <c r="B176" s="788"/>
      <c r="C176" s="804"/>
      <c r="D176" s="1911"/>
      <c r="E176" s="1911"/>
      <c r="F176" s="1911"/>
      <c r="G176" s="672"/>
      <c r="I176" s="622"/>
    </row>
    <row r="177" spans="1:9" s="722" customFormat="1" ht="13.75" customHeight="1">
      <c r="A177" s="816"/>
      <c r="B177" s="816"/>
      <c r="C177" s="804"/>
      <c r="D177" s="789"/>
      <c r="E177" s="785"/>
      <c r="F177" s="785"/>
      <c r="G177" s="672"/>
      <c r="I177" s="622"/>
    </row>
    <row r="178" spans="1:9">
      <c r="A178" s="1888" t="s">
        <v>2406</v>
      </c>
      <c r="B178" s="1888"/>
      <c r="C178" s="1888"/>
      <c r="D178" s="1888"/>
      <c r="E178" s="1888"/>
      <c r="F178" s="1888"/>
      <c r="G178" s="1888"/>
      <c r="H178" s="1853"/>
      <c r="I178" s="1854"/>
    </row>
    <row r="179" spans="1:9" ht="12" customHeight="1">
      <c r="D179" s="800"/>
      <c r="E179" s="800"/>
      <c r="F179" s="800"/>
    </row>
    <row r="180" spans="1:9">
      <c r="B180" s="1978" t="s">
        <v>469</v>
      </c>
      <c r="C180" s="1978"/>
      <c r="D180" s="1978"/>
      <c r="E180" s="1978"/>
      <c r="F180" s="1978"/>
    </row>
    <row r="181" spans="1:9" s="1772" customFormat="1">
      <c r="A181" s="788"/>
      <c r="B181" s="1831" t="s">
        <v>2407</v>
      </c>
      <c r="C181" s="1831"/>
      <c r="D181" s="1831"/>
      <c r="E181" s="1831"/>
      <c r="F181" s="1831"/>
      <c r="G181" s="1771"/>
      <c r="I181" s="1774"/>
    </row>
    <row r="182" spans="1:9" ht="12" customHeight="1">
      <c r="A182" s="793"/>
      <c r="B182" s="793"/>
      <c r="C182" s="793"/>
    </row>
    <row r="183" spans="1:9">
      <c r="A183" s="1888" t="s">
        <v>1161</v>
      </c>
      <c r="B183" s="1888"/>
      <c r="C183" s="1888"/>
      <c r="D183" s="1888"/>
      <c r="E183" s="1888"/>
      <c r="F183" s="1888"/>
      <c r="G183" s="1888"/>
      <c r="H183" s="1853"/>
      <c r="I183" s="1854"/>
    </row>
    <row r="184" spans="1:9" ht="12" customHeight="1">
      <c r="A184" s="817"/>
      <c r="B184" s="817"/>
      <c r="C184" s="818"/>
      <c r="D184" s="819"/>
      <c r="E184" s="820"/>
      <c r="F184" s="819"/>
      <c r="G184" s="819"/>
    </row>
    <row r="185" spans="1:9" ht="13.75" customHeight="1">
      <c r="A185" s="817"/>
      <c r="B185" s="817"/>
      <c r="C185" s="818"/>
      <c r="D185" s="1912" t="s">
        <v>2247</v>
      </c>
      <c r="E185" s="1912"/>
      <c r="F185" s="1912"/>
      <c r="G185" s="819"/>
    </row>
    <row r="186" spans="1:9">
      <c r="A186" s="817"/>
      <c r="B186" s="817"/>
      <c r="C186" s="818"/>
      <c r="D186" s="1912"/>
      <c r="E186" s="1912"/>
      <c r="F186" s="1912"/>
      <c r="G186" s="819"/>
    </row>
    <row r="187" spans="1:9">
      <c r="A187" s="817"/>
      <c r="B187" s="817"/>
      <c r="C187" s="818"/>
      <c r="D187" s="1913" t="s">
        <v>1398</v>
      </c>
      <c r="E187" s="1913"/>
      <c r="F187" s="1913"/>
      <c r="G187" s="819"/>
    </row>
    <row r="188" spans="1:9">
      <c r="A188" s="817"/>
      <c r="B188" s="817"/>
      <c r="C188" s="818"/>
      <c r="D188" s="1713"/>
      <c r="E188" s="1713"/>
      <c r="F188" s="1713"/>
      <c r="G188" s="819"/>
    </row>
    <row r="189" spans="1:9">
      <c r="A189" s="817"/>
      <c r="B189" s="798" t="s">
        <v>2615</v>
      </c>
      <c r="C189" s="818"/>
      <c r="D189" s="1881" t="s">
        <v>2248</v>
      </c>
      <c r="E189" s="1881"/>
      <c r="F189" s="1881"/>
      <c r="G189" s="819"/>
      <c r="I189" s="1774" t="s">
        <v>2480</v>
      </c>
    </row>
    <row r="190" spans="1:9">
      <c r="A190" s="817"/>
      <c r="B190" s="817"/>
      <c r="C190" s="818"/>
      <c r="D190" s="1934" t="s">
        <v>2249</v>
      </c>
      <c r="E190" s="1934"/>
      <c r="F190" s="1934"/>
      <c r="G190" s="819"/>
    </row>
    <row r="191" spans="1:9">
      <c r="A191" s="817"/>
      <c r="B191" s="817"/>
      <c r="C191" s="818"/>
      <c r="D191" s="1730" t="s">
        <v>2250</v>
      </c>
      <c r="E191" s="1959" t="s">
        <v>2251</v>
      </c>
      <c r="F191" s="1959"/>
      <c r="G191" s="819"/>
    </row>
    <row r="192" spans="1:9">
      <c r="A192" s="817"/>
      <c r="B192" s="817"/>
      <c r="C192" s="818"/>
      <c r="D192" s="155"/>
      <c r="E192" s="155"/>
      <c r="F192" s="155"/>
      <c r="G192" s="819"/>
    </row>
    <row r="193" spans="1:9">
      <c r="A193" s="817"/>
      <c r="B193" s="798" t="s">
        <v>2615</v>
      </c>
      <c r="C193" s="818"/>
      <c r="D193" s="1934" t="s">
        <v>2252</v>
      </c>
      <c r="E193" s="1934"/>
      <c r="F193" s="1934"/>
      <c r="G193" s="819"/>
      <c r="I193" s="1774" t="s">
        <v>2481</v>
      </c>
    </row>
    <row r="194" spans="1:9">
      <c r="A194" s="817"/>
      <c r="B194" s="817"/>
      <c r="C194" s="818"/>
      <c r="D194" s="1881" t="s">
        <v>2249</v>
      </c>
      <c r="E194" s="1881"/>
      <c r="F194" s="1881"/>
      <c r="G194" s="819"/>
    </row>
    <row r="195" spans="1:9">
      <c r="A195" s="817"/>
      <c r="B195" s="817"/>
      <c r="C195" s="818"/>
      <c r="D195" s="1711" t="s">
        <v>2253</v>
      </c>
      <c r="E195" s="1976" t="s">
        <v>2254</v>
      </c>
      <c r="F195" s="1976"/>
      <c r="G195" s="819"/>
    </row>
    <row r="196" spans="1:9">
      <c r="A196" s="817"/>
      <c r="B196" s="817"/>
      <c r="C196" s="818"/>
      <c r="D196" s="155"/>
      <c r="E196" s="155"/>
      <c r="F196" s="155"/>
      <c r="G196" s="819"/>
    </row>
    <row r="197" spans="1:9">
      <c r="A197" s="817"/>
      <c r="B197" s="798" t="s">
        <v>2616</v>
      </c>
      <c r="C197" s="818"/>
      <c r="D197" s="1934" t="s">
        <v>2255</v>
      </c>
      <c r="E197" s="1934"/>
      <c r="F197" s="1934"/>
      <c r="G197" s="819"/>
      <c r="I197" s="1774" t="s">
        <v>2482</v>
      </c>
    </row>
    <row r="198" spans="1:9">
      <c r="A198" s="817"/>
      <c r="B198" s="817"/>
      <c r="C198" s="818"/>
      <c r="D198" s="1708" t="s">
        <v>2249</v>
      </c>
      <c r="E198" s="155"/>
      <c r="F198" s="155"/>
      <c r="G198" s="819"/>
    </row>
    <row r="199" spans="1:9">
      <c r="A199" s="817"/>
      <c r="B199" s="817"/>
      <c r="C199" s="818"/>
      <c r="D199" s="1711" t="s">
        <v>2250</v>
      </c>
      <c r="E199" s="1976" t="s">
        <v>2256</v>
      </c>
      <c r="F199" s="1976"/>
      <c r="G199" s="819"/>
    </row>
    <row r="200" spans="1:9">
      <c r="A200" s="817"/>
      <c r="B200" s="817"/>
      <c r="C200" s="818"/>
      <c r="D200" s="1713"/>
      <c r="E200" s="1713"/>
      <c r="F200" s="1713"/>
      <c r="G200" s="819"/>
    </row>
    <row r="201" spans="1:9">
      <c r="A201" s="797"/>
      <c r="B201" s="798" t="s">
        <v>2615</v>
      </c>
      <c r="C201" s="818"/>
      <c r="D201" s="1906" t="s">
        <v>2257</v>
      </c>
      <c r="E201" s="1906"/>
      <c r="F201" s="1906"/>
      <c r="G201" s="819"/>
      <c r="I201" s="1774" t="s">
        <v>2483</v>
      </c>
    </row>
    <row r="202" spans="1:9">
      <c r="A202" s="797"/>
      <c r="B202" s="797"/>
      <c r="C202" s="818"/>
      <c r="D202" s="1906"/>
      <c r="E202" s="1906"/>
      <c r="F202" s="1906"/>
      <c r="G202" s="819"/>
    </row>
    <row r="203" spans="1:9">
      <c r="A203" s="818"/>
      <c r="B203" s="818"/>
      <c r="C203" s="818"/>
      <c r="D203" s="1906"/>
      <c r="E203" s="1906"/>
      <c r="F203" s="1906"/>
    </row>
    <row r="204" spans="1:9">
      <c r="A204" s="818"/>
      <c r="B204" s="818"/>
      <c r="C204" s="818"/>
      <c r="D204" s="803"/>
      <c r="E204" s="819"/>
      <c r="F204" s="819"/>
    </row>
    <row r="205" spans="1:9">
      <c r="A205" s="818"/>
      <c r="B205" s="798" t="s">
        <v>2615</v>
      </c>
      <c r="C205" s="818"/>
      <c r="D205" s="1934" t="s">
        <v>2258</v>
      </c>
      <c r="E205" s="1934"/>
      <c r="F205" s="1934"/>
      <c r="I205" s="1774" t="s">
        <v>2484</v>
      </c>
    </row>
    <row r="206" spans="1:9">
      <c r="A206" s="818"/>
      <c r="B206" s="818"/>
      <c r="C206" s="818"/>
      <c r="D206" s="1934" t="s">
        <v>2249</v>
      </c>
      <c r="E206" s="1934"/>
      <c r="F206" s="1934"/>
    </row>
    <row r="207" spans="1:9">
      <c r="A207" s="818"/>
      <c r="B207" s="818"/>
      <c r="C207" s="818"/>
      <c r="D207" s="1711" t="s">
        <v>2250</v>
      </c>
      <c r="E207" s="1976" t="s">
        <v>2259</v>
      </c>
      <c r="F207" s="1976"/>
    </row>
    <row r="208" spans="1:9">
      <c r="A208" s="818"/>
      <c r="B208" s="818"/>
      <c r="C208" s="818"/>
      <c r="D208" s="779"/>
      <c r="E208" s="779"/>
      <c r="F208" s="779"/>
    </row>
    <row r="209" spans="1:9" s="618" customFormat="1">
      <c r="A209" s="797"/>
      <c r="B209" s="798" t="s">
        <v>2615</v>
      </c>
      <c r="C209" s="806"/>
      <c r="D209" s="1906" t="s">
        <v>1424</v>
      </c>
      <c r="E209" s="1906"/>
      <c r="F209" s="1906"/>
      <c r="G209" s="693"/>
      <c r="I209" s="642"/>
    </row>
    <row r="210" spans="1:9" s="618" customFormat="1" ht="14.5" customHeight="1">
      <c r="A210" s="797"/>
      <c r="C210" s="806"/>
      <c r="D210" s="1906"/>
      <c r="E210" s="1906"/>
      <c r="F210" s="1906"/>
      <c r="G210" s="693"/>
      <c r="I210" s="642"/>
    </row>
    <row r="211" spans="1:9" s="618" customFormat="1">
      <c r="A211" s="797"/>
      <c r="B211" s="818"/>
      <c r="C211" s="806"/>
      <c r="D211" s="1906"/>
      <c r="E211" s="1906"/>
      <c r="F211" s="1906"/>
      <c r="G211" s="693"/>
      <c r="I211" s="642"/>
    </row>
    <row r="212" spans="1:9" s="618" customFormat="1">
      <c r="A212" s="797"/>
      <c r="B212" s="818"/>
      <c r="C212" s="806"/>
      <c r="D212" s="1906"/>
      <c r="E212" s="1906"/>
      <c r="F212" s="1906"/>
      <c r="G212" s="693"/>
      <c r="I212" s="642"/>
    </row>
    <row r="213" spans="1:9">
      <c r="A213" s="818"/>
      <c r="B213" s="818"/>
      <c r="C213" s="818"/>
      <c r="D213" s="779"/>
      <c r="E213" s="779"/>
      <c r="F213" s="779"/>
    </row>
    <row r="214" spans="1:9">
      <c r="A214" s="1888" t="s">
        <v>1162</v>
      </c>
      <c r="B214" s="1888"/>
      <c r="C214" s="1888"/>
      <c r="D214" s="1888"/>
      <c r="E214" s="1888"/>
      <c r="F214" s="1888"/>
      <c r="G214" s="1888"/>
      <c r="H214" s="1853"/>
      <c r="I214" s="1854"/>
    </row>
    <row r="215" spans="1:9" ht="12" customHeight="1">
      <c r="D215" s="800"/>
      <c r="E215" s="800"/>
      <c r="F215" s="800"/>
    </row>
    <row r="216" spans="1:9">
      <c r="C216" s="807"/>
      <c r="D216" s="1994" t="s">
        <v>214</v>
      </c>
      <c r="E216" s="1994"/>
      <c r="F216" s="1994"/>
    </row>
    <row r="217" spans="1:9">
      <c r="A217" s="793"/>
      <c r="B217" s="793"/>
      <c r="C217" s="793"/>
      <c r="D217" s="1980" t="s">
        <v>1291</v>
      </c>
      <c r="E217" s="1980"/>
      <c r="F217" s="1980"/>
    </row>
    <row r="218" spans="1:9" ht="12" customHeight="1">
      <c r="A218" s="816"/>
      <c r="B218" s="816"/>
      <c r="C218" s="816"/>
    </row>
    <row r="219" spans="1:9" ht="13.75" customHeight="1">
      <c r="A219" s="816"/>
      <c r="C219" s="816"/>
      <c r="D219" s="1905" t="s">
        <v>578</v>
      </c>
      <c r="E219" s="1905"/>
      <c r="F219" s="1905"/>
      <c r="I219" s="1774" t="s">
        <v>2432</v>
      </c>
    </row>
    <row r="220" spans="1:9">
      <c r="A220" s="797"/>
      <c r="B220" s="798" t="s">
        <v>2616</v>
      </c>
      <c r="D220" s="1906" t="s">
        <v>2260</v>
      </c>
      <c r="E220" s="1906"/>
      <c r="F220" s="1906"/>
    </row>
    <row r="221" spans="1:9" ht="14.25" customHeight="1">
      <c r="A221" s="797"/>
      <c r="B221" s="797"/>
      <c r="D221" s="1906"/>
      <c r="E221" s="1906"/>
      <c r="F221" s="1906"/>
    </row>
    <row r="222" spans="1:9" ht="14.25" customHeight="1">
      <c r="A222" s="797"/>
      <c r="B222" s="797"/>
      <c r="D222" s="1906"/>
      <c r="E222" s="1906"/>
      <c r="F222" s="1906"/>
    </row>
    <row r="223" spans="1:9">
      <c r="A223" s="797"/>
      <c r="B223" s="797"/>
      <c r="D223" s="1906"/>
      <c r="E223" s="1906"/>
      <c r="F223" s="1906"/>
    </row>
    <row r="224" spans="1:9">
      <c r="A224" s="797"/>
      <c r="B224" s="797"/>
      <c r="D224" s="1712"/>
      <c r="E224" s="1712"/>
      <c r="F224" s="1712"/>
    </row>
    <row r="225" spans="1:9">
      <c r="A225" s="797"/>
      <c r="B225" s="798" t="s">
        <v>2616</v>
      </c>
      <c r="D225" s="1906" t="s">
        <v>2261</v>
      </c>
      <c r="E225" s="1906"/>
      <c r="F225" s="1906"/>
      <c r="I225" s="1774" t="s">
        <v>2433</v>
      </c>
    </row>
    <row r="226" spans="1:9">
      <c r="A226" s="797"/>
      <c r="B226" s="797"/>
      <c r="D226" s="1906"/>
      <c r="E226" s="1906"/>
      <c r="F226" s="1906"/>
    </row>
    <row r="227" spans="1:9">
      <c r="A227" s="797"/>
      <c r="B227" s="797"/>
      <c r="D227" s="1906"/>
      <c r="E227" s="1906"/>
      <c r="F227" s="1906"/>
    </row>
    <row r="228" spans="1:9">
      <c r="A228" s="797"/>
      <c r="B228" s="797"/>
      <c r="D228" s="1906"/>
      <c r="E228" s="1906"/>
      <c r="F228" s="1906"/>
    </row>
    <row r="229" spans="1:9" ht="14.25" customHeight="1">
      <c r="A229" s="797"/>
      <c r="B229" s="797"/>
      <c r="D229" s="1906"/>
      <c r="E229" s="1906"/>
      <c r="F229" s="1906"/>
    </row>
    <row r="230" spans="1:9" ht="14.25" customHeight="1">
      <c r="A230" s="797"/>
      <c r="B230" s="797"/>
      <c r="D230" s="1712"/>
      <c r="E230" s="1712"/>
      <c r="F230" s="1712"/>
    </row>
    <row r="231" spans="1:9">
      <c r="A231" s="797"/>
      <c r="B231" s="797"/>
      <c r="D231" s="1906" t="s">
        <v>1287</v>
      </c>
      <c r="E231" s="1906"/>
      <c r="F231" s="1906"/>
      <c r="I231" s="1774" t="s">
        <v>2432</v>
      </c>
    </row>
    <row r="232" spans="1:9">
      <c r="A232" s="797"/>
      <c r="B232" s="797"/>
      <c r="D232" s="1906"/>
      <c r="E232" s="1906"/>
      <c r="F232" s="1906"/>
    </row>
    <row r="233" spans="1:9">
      <c r="A233" s="797"/>
      <c r="B233" s="797"/>
      <c r="D233" s="1906"/>
      <c r="E233" s="1906"/>
      <c r="F233" s="1906"/>
    </row>
    <row r="234" spans="1:9">
      <c r="A234" s="797"/>
      <c r="B234" s="797"/>
      <c r="D234" s="1906"/>
      <c r="E234" s="1906"/>
      <c r="F234" s="1906"/>
    </row>
    <row r="235" spans="1:9">
      <c r="A235" s="797"/>
      <c r="B235" s="797"/>
      <c r="D235" s="1906"/>
      <c r="E235" s="1906"/>
      <c r="F235" s="1906"/>
    </row>
    <row r="236" spans="1:9">
      <c r="A236" s="797"/>
      <c r="B236" s="797"/>
      <c r="D236" s="800"/>
      <c r="E236" s="800"/>
      <c r="F236" s="800"/>
    </row>
    <row r="237" spans="1:9">
      <c r="A237" s="797"/>
      <c r="B237" s="798" t="s">
        <v>2615</v>
      </c>
      <c r="D237" s="1984" t="s">
        <v>2265</v>
      </c>
      <c r="E237" s="1984"/>
      <c r="F237" s="1984"/>
      <c r="I237" s="1774" t="s">
        <v>2471</v>
      </c>
    </row>
    <row r="238" spans="1:9">
      <c r="A238" s="797"/>
      <c r="B238" s="797"/>
      <c r="D238" s="1984"/>
      <c r="E238" s="1984"/>
      <c r="F238" s="1984"/>
    </row>
    <row r="239" spans="1:9">
      <c r="A239" s="797"/>
      <c r="B239" s="797"/>
      <c r="D239" s="1984"/>
      <c r="E239" s="1984"/>
      <c r="F239" s="1984"/>
    </row>
    <row r="240" spans="1:9">
      <c r="A240" s="797"/>
      <c r="B240" s="797"/>
      <c r="D240" s="1978" t="s">
        <v>962</v>
      </c>
      <c r="E240" s="1978"/>
      <c r="F240" s="1978"/>
    </row>
    <row r="241" spans="1:9">
      <c r="A241" s="797"/>
      <c r="B241" s="797"/>
      <c r="D241" s="800"/>
      <c r="E241" s="800"/>
      <c r="F241" s="800"/>
    </row>
    <row r="242" spans="1:9" ht="14.5" customHeight="1">
      <c r="A242" s="797"/>
      <c r="B242" s="798" t="s">
        <v>2615</v>
      </c>
      <c r="D242" s="1984" t="s">
        <v>1290</v>
      </c>
      <c r="E242" s="1984"/>
      <c r="F242" s="1984"/>
      <c r="I242" s="1774" t="s">
        <v>2491</v>
      </c>
    </row>
    <row r="243" spans="1:9">
      <c r="A243" s="797"/>
      <c r="B243" s="797"/>
      <c r="D243" s="1984"/>
      <c r="E243" s="1984"/>
      <c r="F243" s="1984"/>
    </row>
    <row r="244" spans="1:9">
      <c r="A244" s="797"/>
      <c r="B244" s="797"/>
      <c r="D244" s="1984"/>
      <c r="E244" s="1984"/>
      <c r="F244" s="1984"/>
    </row>
    <row r="245" spans="1:9">
      <c r="A245" s="797"/>
      <c r="B245" s="797"/>
      <c r="D245" s="1984"/>
      <c r="E245" s="1984"/>
      <c r="F245" s="1984"/>
    </row>
    <row r="246" spans="1:9">
      <c r="A246" s="797"/>
      <c r="B246" s="797"/>
      <c r="D246" s="1984"/>
      <c r="E246" s="1984"/>
      <c r="F246" s="1984"/>
    </row>
    <row r="247" spans="1:9">
      <c r="A247" s="797"/>
      <c r="B247" s="797"/>
      <c r="D247" s="1724"/>
      <c r="E247" s="1724"/>
      <c r="F247" s="1724"/>
    </row>
    <row r="248" spans="1:9">
      <c r="A248" s="797"/>
      <c r="B248" s="798" t="s">
        <v>2616</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2616</v>
      </c>
      <c r="D251" s="1906" t="s">
        <v>1289</v>
      </c>
      <c r="E251" s="1906"/>
      <c r="F251" s="1906"/>
    </row>
    <row r="252" spans="1:9">
      <c r="A252" s="797"/>
      <c r="B252" s="797"/>
      <c r="D252" s="1906"/>
      <c r="E252" s="1906"/>
      <c r="F252" s="1906"/>
    </row>
    <row r="253" spans="1:9">
      <c r="D253" s="821"/>
    </row>
    <row r="254" spans="1:9">
      <c r="A254" s="1888" t="s">
        <v>1163</v>
      </c>
      <c r="B254" s="1888"/>
      <c r="C254" s="1888"/>
      <c r="D254" s="1888"/>
      <c r="E254" s="1888"/>
      <c r="F254" s="1888"/>
      <c r="G254" s="1888"/>
      <c r="H254" s="1853"/>
      <c r="I254" s="1854"/>
    </row>
    <row r="255" spans="1:9">
      <c r="D255" s="821"/>
    </row>
    <row r="256" spans="1:9">
      <c r="C256" s="807"/>
      <c r="D256" s="1905" t="s">
        <v>1292</v>
      </c>
      <c r="E256" s="1905"/>
      <c r="F256" s="1905"/>
    </row>
    <row r="257" spans="1:9">
      <c r="A257" s="793"/>
      <c r="B257" s="793"/>
      <c r="C257" s="793"/>
      <c r="D257" s="800"/>
      <c r="E257" s="800"/>
      <c r="F257" s="800"/>
    </row>
    <row r="258" spans="1:9">
      <c r="A258" s="795"/>
      <c r="B258" s="795"/>
      <c r="C258" s="795"/>
      <c r="D258" s="1905" t="s">
        <v>275</v>
      </c>
      <c r="E258" s="1905"/>
      <c r="F258" s="1905"/>
      <c r="I258" s="1774" t="s">
        <v>2472</v>
      </c>
    </row>
    <row r="259" spans="1:9" ht="14.5" customHeight="1">
      <c r="A259" s="797"/>
      <c r="B259" s="798" t="s">
        <v>2616</v>
      </c>
      <c r="D259" s="1986" t="s">
        <v>1399</v>
      </c>
      <c r="E259" s="1986"/>
      <c r="F259" s="1986"/>
    </row>
    <row r="260" spans="1:9">
      <c r="D260" s="1986"/>
      <c r="E260" s="1986"/>
      <c r="F260" s="1986"/>
    </row>
    <row r="261" spans="1:9">
      <c r="D261" s="1980" t="s">
        <v>953</v>
      </c>
      <c r="E261" s="1980"/>
      <c r="F261" s="1980"/>
    </row>
    <row r="262" spans="1:9">
      <c r="D262" s="800"/>
      <c r="E262" s="800"/>
      <c r="F262" s="800"/>
    </row>
    <row r="263" spans="1:9" ht="14.5" customHeight="1">
      <c r="A263" s="797"/>
      <c r="B263" s="798" t="s">
        <v>2615</v>
      </c>
      <c r="D263" s="1984" t="s">
        <v>2264</v>
      </c>
      <c r="E263" s="1984"/>
      <c r="F263" s="1984"/>
      <c r="I263" s="1774" t="s">
        <v>2492</v>
      </c>
    </row>
    <row r="264" spans="1:9">
      <c r="D264" s="1984"/>
      <c r="E264" s="1984"/>
      <c r="F264" s="1984"/>
    </row>
    <row r="265" spans="1:9">
      <c r="D265" s="1984"/>
      <c r="E265" s="1984"/>
      <c r="F265" s="1984"/>
    </row>
    <row r="266" spans="1:9">
      <c r="D266" s="1984"/>
      <c r="E266" s="1984"/>
      <c r="F266" s="1984"/>
    </row>
    <row r="267" spans="1:9">
      <c r="D267" s="1984"/>
      <c r="E267" s="1984"/>
      <c r="F267" s="1984"/>
    </row>
    <row r="268" spans="1:9">
      <c r="D268" s="1984"/>
      <c r="E268" s="1984"/>
      <c r="F268" s="1984"/>
    </row>
    <row r="269" spans="1:9">
      <c r="D269" s="800"/>
      <c r="E269" s="800"/>
      <c r="F269" s="800"/>
    </row>
    <row r="270" spans="1:9">
      <c r="A270" s="797"/>
      <c r="B270" s="798" t="s">
        <v>2615</v>
      </c>
      <c r="D270" s="1906" t="s">
        <v>1295</v>
      </c>
      <c r="E270" s="1906"/>
      <c r="F270" s="1906"/>
    </row>
    <row r="271" spans="1:9">
      <c r="D271" s="1906"/>
      <c r="E271" s="1906"/>
      <c r="F271" s="1906"/>
    </row>
    <row r="272" spans="1:9">
      <c r="D272" s="1906"/>
      <c r="E272" s="1906"/>
      <c r="F272" s="1906"/>
    </row>
    <row r="273" spans="1:9">
      <c r="D273" s="822"/>
      <c r="E273" s="800"/>
      <c r="F273" s="800"/>
    </row>
    <row r="274" spans="1:9">
      <c r="A274" s="1888" t="s">
        <v>1164</v>
      </c>
      <c r="B274" s="1888"/>
      <c r="C274" s="1888"/>
      <c r="D274" s="1888"/>
      <c r="E274" s="1888"/>
      <c r="F274" s="1888"/>
      <c r="G274" s="1888"/>
      <c r="H274" s="1853"/>
      <c r="I274" s="1854"/>
    </row>
    <row r="275" spans="1:9">
      <c r="D275" s="822"/>
      <c r="E275" s="800"/>
      <c r="F275" s="800"/>
    </row>
    <row r="276" spans="1:9">
      <c r="C276" s="793"/>
      <c r="D276" s="1977" t="s">
        <v>1297</v>
      </c>
      <c r="E276" s="1977"/>
      <c r="F276" s="1977"/>
    </row>
    <row r="277" spans="1:9">
      <c r="C277" s="793"/>
      <c r="D277" s="1977"/>
      <c r="E277" s="1977"/>
      <c r="F277" s="1977"/>
    </row>
    <row r="278" spans="1:9">
      <c r="A278" s="795"/>
      <c r="B278" s="795"/>
      <c r="C278" s="795"/>
      <c r="D278" s="622"/>
      <c r="E278" s="672"/>
      <c r="F278" s="672"/>
    </row>
    <row r="279" spans="1:9">
      <c r="C279" s="795"/>
      <c r="D279" s="1905" t="s">
        <v>215</v>
      </c>
      <c r="E279" s="1905"/>
      <c r="F279" s="1905"/>
    </row>
    <row r="280" spans="1:9" ht="15.75" customHeight="1">
      <c r="A280" s="797"/>
      <c r="B280" s="797"/>
      <c r="D280" s="1979" t="s">
        <v>1298</v>
      </c>
      <c r="E280" s="1979"/>
      <c r="F280" s="1979"/>
    </row>
    <row r="281" spans="1:9">
      <c r="E281" s="800"/>
      <c r="F281" s="800"/>
    </row>
    <row r="282" spans="1:9">
      <c r="A282" s="797"/>
      <c r="B282" s="798" t="s">
        <v>2615</v>
      </c>
      <c r="D282" s="1906" t="s">
        <v>1299</v>
      </c>
      <c r="E282" s="1906"/>
      <c r="F282" s="1906"/>
      <c r="I282" s="1774" t="s">
        <v>2434</v>
      </c>
    </row>
    <row r="283" spans="1:9">
      <c r="A283" s="797"/>
      <c r="B283" s="797"/>
      <c r="D283" s="1906"/>
      <c r="E283" s="1906"/>
      <c r="F283" s="1906"/>
    </row>
    <row r="284" spans="1:9">
      <c r="D284" s="800"/>
      <c r="E284" s="800"/>
      <c r="F284" s="800"/>
    </row>
    <row r="285" spans="1:9">
      <c r="A285" s="797"/>
      <c r="B285" s="798" t="s">
        <v>2615</v>
      </c>
      <c r="D285" s="1984" t="s">
        <v>1300</v>
      </c>
      <c r="E285" s="1984"/>
      <c r="F285" s="1984"/>
      <c r="I285" s="1774" t="s">
        <v>2434</v>
      </c>
    </row>
    <row r="286" spans="1:9">
      <c r="A286" s="797"/>
      <c r="B286" s="797"/>
      <c r="D286" s="1984"/>
      <c r="E286" s="1984"/>
      <c r="F286" s="1984"/>
    </row>
    <row r="287" spans="1:9">
      <c r="A287" s="797"/>
      <c r="B287" s="797"/>
      <c r="D287" s="1984"/>
      <c r="E287" s="1984"/>
      <c r="F287" s="1984"/>
    </row>
    <row r="288" spans="1:9">
      <c r="D288" s="800"/>
      <c r="E288" s="800"/>
      <c r="F288" s="800"/>
    </row>
    <row r="289" spans="1:9">
      <c r="A289" s="797"/>
      <c r="B289" s="798" t="s">
        <v>2615</v>
      </c>
      <c r="D289" s="1906" t="s">
        <v>1301</v>
      </c>
      <c r="E289" s="1906"/>
      <c r="F289" s="1906"/>
      <c r="I289" s="1774" t="s">
        <v>2434</v>
      </c>
    </row>
    <row r="290" spans="1:9">
      <c r="A290" s="797"/>
      <c r="B290" s="797"/>
      <c r="D290" s="1906"/>
      <c r="E290" s="1906"/>
      <c r="F290" s="1906"/>
    </row>
    <row r="291" spans="1:9">
      <c r="A291" s="816"/>
      <c r="B291" s="816"/>
      <c r="E291" s="800"/>
      <c r="F291" s="800"/>
    </row>
    <row r="292" spans="1:9">
      <c r="A292" s="1888" t="s">
        <v>1165</v>
      </c>
      <c r="B292" s="1888"/>
      <c r="C292" s="1888"/>
      <c r="D292" s="1888"/>
      <c r="E292" s="1888"/>
      <c r="F292" s="1888"/>
      <c r="G292" s="1888"/>
      <c r="H292" s="1853"/>
      <c r="I292" s="1854"/>
    </row>
    <row r="293" spans="1:9">
      <c r="A293" s="816"/>
      <c r="B293" s="816"/>
      <c r="D293" s="800"/>
      <c r="E293" s="800"/>
      <c r="F293" s="800"/>
    </row>
    <row r="294" spans="1:9">
      <c r="C294" s="816"/>
      <c r="D294" s="1905" t="s">
        <v>718</v>
      </c>
      <c r="E294" s="1905"/>
      <c r="F294" s="1905"/>
    </row>
    <row r="295" spans="1:9">
      <c r="C295" s="816"/>
      <c r="D295" s="1908" t="s">
        <v>1302</v>
      </c>
      <c r="E295" s="1908"/>
      <c r="F295" s="1908"/>
    </row>
    <row r="296" spans="1:9">
      <c r="C296" s="816"/>
      <c r="D296" s="823"/>
    </row>
    <row r="297" spans="1:9">
      <c r="A297" s="801"/>
      <c r="B297" s="798" t="s">
        <v>2615</v>
      </c>
      <c r="D297" s="1908" t="s">
        <v>1303</v>
      </c>
      <c r="E297" s="1908"/>
      <c r="F297" s="1908"/>
      <c r="I297" s="1774" t="s">
        <v>2435</v>
      </c>
    </row>
    <row r="298" spans="1:9" s="791" customFormat="1">
      <c r="A298" s="805"/>
      <c r="B298" s="805"/>
      <c r="C298" s="801"/>
      <c r="D298" s="824"/>
      <c r="E298" s="825"/>
      <c r="F298" s="825"/>
      <c r="G298" s="802"/>
      <c r="I298" s="1837"/>
    </row>
    <row r="299" spans="1:9" s="791" customFormat="1" ht="13.75" customHeight="1">
      <c r="A299" s="801"/>
      <c r="B299" s="798" t="s">
        <v>2615</v>
      </c>
      <c r="C299" s="801"/>
      <c r="D299" s="2002" t="s">
        <v>1428</v>
      </c>
      <c r="E299" s="2002"/>
      <c r="F299" s="2002"/>
      <c r="G299" s="802"/>
      <c r="I299" s="1837" t="s">
        <v>2435</v>
      </c>
    </row>
    <row r="300" spans="1:9" s="791" customFormat="1">
      <c r="A300" s="805"/>
      <c r="B300" s="805"/>
      <c r="C300" s="801"/>
      <c r="D300" s="2002"/>
      <c r="E300" s="2002"/>
      <c r="F300" s="2002"/>
      <c r="G300" s="802"/>
      <c r="I300" s="1837"/>
    </row>
    <row r="301" spans="1:9" s="791" customFormat="1">
      <c r="A301" s="805"/>
      <c r="B301" s="805"/>
      <c r="C301" s="801"/>
      <c r="D301" s="2002"/>
      <c r="E301" s="2002"/>
      <c r="F301" s="2002"/>
      <c r="G301" s="802"/>
      <c r="I301" s="1837"/>
    </row>
    <row r="302" spans="1:9" s="791" customFormat="1">
      <c r="A302" s="805"/>
      <c r="B302" s="805"/>
      <c r="C302" s="801"/>
      <c r="D302" s="2002"/>
      <c r="E302" s="2002"/>
      <c r="F302" s="2002"/>
      <c r="G302" s="802"/>
      <c r="I302" s="1837"/>
    </row>
    <row r="303" spans="1:9" s="791" customFormat="1">
      <c r="A303" s="805"/>
      <c r="B303" s="805"/>
      <c r="C303" s="801"/>
      <c r="D303" s="2002"/>
      <c r="E303" s="2002"/>
      <c r="F303" s="2002"/>
      <c r="G303" s="802"/>
      <c r="I303" s="1837"/>
    </row>
    <row r="304" spans="1:9" s="791" customFormat="1">
      <c r="A304" s="805"/>
      <c r="B304" s="805"/>
      <c r="C304" s="801"/>
      <c r="D304" s="824"/>
      <c r="E304" s="825"/>
      <c r="F304" s="825"/>
      <c r="G304" s="802"/>
      <c r="I304" s="1837"/>
    </row>
    <row r="305" spans="1:9" s="791" customFormat="1" ht="13.75" customHeight="1">
      <c r="A305" s="801"/>
      <c r="B305" s="798" t="s">
        <v>2615</v>
      </c>
      <c r="C305" s="801"/>
      <c r="D305" s="2002" t="s">
        <v>1305</v>
      </c>
      <c r="E305" s="2002"/>
      <c r="F305" s="2002"/>
      <c r="G305" s="802"/>
      <c r="I305" s="1837" t="s">
        <v>2435</v>
      </c>
    </row>
    <row r="306" spans="1:9" s="791" customFormat="1">
      <c r="A306" s="801"/>
      <c r="B306" s="801"/>
      <c r="C306" s="801"/>
      <c r="D306" s="2002"/>
      <c r="E306" s="2002"/>
      <c r="F306" s="2002"/>
      <c r="G306" s="802"/>
      <c r="I306" s="1837"/>
    </row>
    <row r="307" spans="1:9" s="791" customFormat="1">
      <c r="A307" s="805"/>
      <c r="B307" s="805"/>
      <c r="C307" s="801"/>
      <c r="D307" s="824"/>
      <c r="E307" s="825"/>
      <c r="F307" s="825"/>
      <c r="G307" s="802"/>
      <c r="I307" s="1837"/>
    </row>
    <row r="308" spans="1:9">
      <c r="A308" s="801"/>
      <c r="B308" s="798" t="s">
        <v>2615</v>
      </c>
      <c r="D308" s="1908" t="s">
        <v>1306</v>
      </c>
      <c r="E308" s="1908"/>
      <c r="F308" s="1908"/>
      <c r="I308" s="1774" t="s">
        <v>2421</v>
      </c>
    </row>
    <row r="309" spans="1:9">
      <c r="E309" s="800"/>
      <c r="F309" s="800"/>
    </row>
    <row r="310" spans="1:9">
      <c r="A310" s="797"/>
      <c r="B310" s="798" t="s">
        <v>2615</v>
      </c>
      <c r="D310" s="1984" t="s">
        <v>1455</v>
      </c>
      <c r="E310" s="1984"/>
      <c r="F310" s="1984"/>
      <c r="I310" s="1774" t="s">
        <v>2436</v>
      </c>
    </row>
    <row r="311" spans="1:9">
      <c r="A311" s="797"/>
      <c r="B311" s="797"/>
      <c r="D311" s="1984"/>
      <c r="E311" s="1984"/>
      <c r="F311" s="1984"/>
    </row>
    <row r="312" spans="1:9">
      <c r="A312" s="797"/>
      <c r="B312" s="797"/>
      <c r="D312" s="1984"/>
      <c r="E312" s="1984"/>
      <c r="F312" s="1984"/>
    </row>
    <row r="313" spans="1:9">
      <c r="A313" s="797"/>
      <c r="B313" s="797"/>
      <c r="D313" s="1984"/>
      <c r="E313" s="1984"/>
      <c r="F313" s="1984"/>
    </row>
    <row r="314" spans="1:9">
      <c r="A314" s="797"/>
      <c r="B314" s="797"/>
      <c r="D314" s="1984"/>
      <c r="E314" s="1984"/>
      <c r="F314" s="1984"/>
    </row>
    <row r="315" spans="1:9">
      <c r="A315" s="797"/>
      <c r="B315" s="797"/>
      <c r="D315" s="1984"/>
      <c r="E315" s="1984"/>
      <c r="F315" s="1984"/>
    </row>
    <row r="316" spans="1:9">
      <c r="A316" s="797"/>
      <c r="B316" s="797"/>
      <c r="D316" s="1984"/>
      <c r="E316" s="1984"/>
      <c r="F316" s="1984"/>
    </row>
    <row r="317" spans="1:9">
      <c r="A317" s="797"/>
      <c r="B317" s="797"/>
      <c r="D317" s="1984"/>
      <c r="E317" s="1984"/>
      <c r="F317" s="1984"/>
    </row>
    <row r="318" spans="1:9">
      <c r="A318" s="797"/>
      <c r="B318" s="797"/>
      <c r="D318" s="1984"/>
      <c r="E318" s="1984"/>
      <c r="F318" s="1984"/>
    </row>
    <row r="319" spans="1:9">
      <c r="A319" s="797"/>
      <c r="B319" s="797"/>
      <c r="D319" s="1984"/>
      <c r="E319" s="1984"/>
      <c r="F319" s="1984"/>
    </row>
    <row r="320" spans="1:9">
      <c r="A320" s="797"/>
      <c r="B320" s="797"/>
      <c r="D320" s="1984"/>
      <c r="E320" s="1984"/>
      <c r="F320" s="1984"/>
    </row>
    <row r="321" spans="1:9">
      <c r="A321" s="797"/>
      <c r="B321" s="797"/>
      <c r="D321" s="1984"/>
      <c r="E321" s="1984"/>
      <c r="F321" s="1984"/>
    </row>
    <row r="322" spans="1:9">
      <c r="A322" s="797"/>
      <c r="B322" s="797"/>
      <c r="D322" s="1984"/>
      <c r="E322" s="1984"/>
      <c r="F322" s="1984"/>
    </row>
    <row r="323" spans="1:9">
      <c r="A323" s="797"/>
      <c r="B323" s="797"/>
      <c r="D323" s="1984"/>
      <c r="E323" s="1984"/>
      <c r="F323" s="1984"/>
    </row>
    <row r="324" spans="1:9">
      <c r="A324" s="797"/>
      <c r="B324" s="797"/>
      <c r="D324" s="1984"/>
      <c r="E324" s="1984"/>
      <c r="F324" s="1984"/>
    </row>
    <row r="325" spans="1:9">
      <c r="D325" s="800"/>
      <c r="E325" s="800"/>
      <c r="F325" s="800"/>
    </row>
    <row r="326" spans="1:9">
      <c r="A326" s="797"/>
      <c r="B326" s="798" t="s">
        <v>2615</v>
      </c>
      <c r="D326" s="1984" t="s">
        <v>1308</v>
      </c>
      <c r="E326" s="1984"/>
      <c r="F326" s="1984"/>
      <c r="I326" s="1774" t="s">
        <v>2436</v>
      </c>
    </row>
    <row r="327" spans="1:9">
      <c r="D327" s="1984"/>
      <c r="E327" s="1984"/>
      <c r="F327" s="1984"/>
    </row>
    <row r="328" spans="1:9">
      <c r="D328" s="1984"/>
      <c r="E328" s="1984"/>
      <c r="F328" s="1984"/>
    </row>
    <row r="329" spans="1:9">
      <c r="D329" s="1984"/>
      <c r="E329" s="1984"/>
      <c r="F329" s="1984"/>
    </row>
    <row r="330" spans="1:9">
      <c r="D330" s="1984"/>
      <c r="E330" s="1984"/>
      <c r="F330" s="1984"/>
    </row>
    <row r="331" spans="1:9">
      <c r="D331" s="1984"/>
      <c r="E331" s="1984"/>
      <c r="F331" s="1984"/>
    </row>
    <row r="332" spans="1:9">
      <c r="D332" s="1984"/>
      <c r="E332" s="1984"/>
      <c r="F332" s="1984"/>
    </row>
    <row r="333" spans="1:9">
      <c r="D333" s="1984"/>
      <c r="E333" s="1984"/>
      <c r="F333" s="1984"/>
    </row>
    <row r="334" spans="1:9">
      <c r="D334" s="1984"/>
      <c r="E334" s="1984"/>
      <c r="F334" s="1984"/>
    </row>
    <row r="335" spans="1:9">
      <c r="D335" s="800"/>
      <c r="E335" s="800"/>
      <c r="F335" s="800"/>
    </row>
    <row r="336" spans="1:9">
      <c r="A336" s="797"/>
      <c r="B336" s="798" t="s">
        <v>2616</v>
      </c>
      <c r="D336" s="1906" t="s">
        <v>1505</v>
      </c>
      <c r="E336" s="1906"/>
      <c r="F336" s="1906"/>
      <c r="I336" s="1774" t="s">
        <v>2473</v>
      </c>
    </row>
    <row r="337" spans="1:9">
      <c r="D337" s="1906"/>
      <c r="E337" s="1906"/>
      <c r="F337" s="1906"/>
      <c r="G337" s="790"/>
    </row>
    <row r="338" spans="1:9">
      <c r="D338" s="1906"/>
      <c r="E338" s="1906"/>
      <c r="F338" s="1906"/>
      <c r="G338" s="790"/>
    </row>
    <row r="339" spans="1:9">
      <c r="D339" s="1906"/>
      <c r="E339" s="1906"/>
      <c r="F339" s="1906"/>
      <c r="G339" s="790"/>
    </row>
    <row r="340" spans="1:9">
      <c r="D340" s="1906"/>
      <c r="E340" s="1906"/>
      <c r="F340" s="1906"/>
      <c r="G340" s="790"/>
    </row>
    <row r="341" spans="1:9">
      <c r="D341" s="1906"/>
      <c r="E341" s="1906"/>
      <c r="F341" s="1906"/>
      <c r="G341" s="790"/>
    </row>
    <row r="342" spans="1:9" s="1772" customFormat="1">
      <c r="A342" s="788"/>
      <c r="B342" s="788"/>
      <c r="C342" s="788"/>
      <c r="D342" s="1827"/>
      <c r="E342" s="1827"/>
      <c r="F342" s="1827"/>
      <c r="I342" s="1774"/>
    </row>
    <row r="343" spans="1:9" ht="13.5" thickBot="1">
      <c r="A343" s="1828"/>
      <c r="B343" s="1828"/>
      <c r="C343" s="1828"/>
      <c r="D343" s="1985" t="s">
        <v>1058</v>
      </c>
      <c r="E343" s="1985"/>
      <c r="F343" s="1985"/>
      <c r="G343" s="1851"/>
      <c r="H343" s="1851"/>
      <c r="I343" s="1852"/>
    </row>
    <row r="344" spans="1:9" ht="13.5" thickTop="1">
      <c r="D344" s="2003" t="s">
        <v>1310</v>
      </c>
      <c r="E344" s="2003"/>
      <c r="F344" s="200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2615</v>
      </c>
      <c r="C347" s="829"/>
      <c r="D347" s="1908" t="s">
        <v>1319</v>
      </c>
      <c r="E347" s="1908"/>
      <c r="F347" s="1908"/>
      <c r="I347" s="2008" t="s">
        <v>2488</v>
      </c>
    </row>
    <row r="348" spans="1:9" ht="12.75" customHeight="1">
      <c r="D348" s="1898" t="s">
        <v>1453</v>
      </c>
      <c r="E348" s="1898"/>
      <c r="F348" s="1898"/>
      <c r="I348" s="2009"/>
    </row>
    <row r="349" spans="1:9" ht="12.5">
      <c r="D349" s="1984" t="s">
        <v>1452</v>
      </c>
      <c r="E349" s="1984"/>
      <c r="F349" s="1984"/>
      <c r="I349" s="2009"/>
    </row>
    <row r="350" spans="1:9" ht="12.5">
      <c r="D350" s="1984"/>
      <c r="E350" s="1984"/>
      <c r="F350" s="1984"/>
      <c r="I350" s="2009"/>
    </row>
    <row r="351" spans="1:9" ht="12.5">
      <c r="D351" s="1984"/>
      <c r="E351" s="1984"/>
      <c r="F351" s="1984"/>
      <c r="I351" s="2010"/>
    </row>
    <row r="352" spans="1:9">
      <c r="A352" s="797"/>
      <c r="B352" s="798" t="s">
        <v>2615</v>
      </c>
      <c r="C352" s="814"/>
      <c r="D352" s="1902" t="s">
        <v>1311</v>
      </c>
      <c r="E352" s="1902"/>
      <c r="F352" s="1902"/>
      <c r="G352" s="790"/>
      <c r="I352" s="619"/>
    </row>
    <row r="353" spans="1:9">
      <c r="A353" s="814"/>
      <c r="B353" s="814"/>
      <c r="C353" s="814"/>
      <c r="D353" s="786"/>
      <c r="E353" s="786"/>
      <c r="F353" s="800"/>
      <c r="G353" s="790"/>
    </row>
    <row r="354" spans="1:9">
      <c r="A354" s="814"/>
      <c r="B354" s="798" t="s">
        <v>2615</v>
      </c>
      <c r="C354" s="814"/>
      <c r="D354" s="1897" t="s">
        <v>1431</v>
      </c>
      <c r="E354" s="1897"/>
      <c r="F354" s="1897"/>
      <c r="G354" s="790"/>
    </row>
    <row r="355" spans="1:9">
      <c r="A355" s="814"/>
      <c r="B355" s="814"/>
      <c r="C355" s="814"/>
      <c r="D355" s="1897"/>
      <c r="E355" s="1897"/>
      <c r="F355" s="1897"/>
      <c r="G355" s="790"/>
    </row>
    <row r="356" spans="1:9">
      <c r="A356" s="814"/>
      <c r="B356" s="814"/>
      <c r="C356" s="814"/>
      <c r="D356" s="1897"/>
      <c r="E356" s="1897"/>
      <c r="F356" s="1897"/>
      <c r="G356" s="790"/>
    </row>
    <row r="357" spans="1:9">
      <c r="A357" s="814"/>
      <c r="B357" s="814"/>
      <c r="C357" s="814"/>
      <c r="D357" s="1897"/>
      <c r="E357" s="1897"/>
      <c r="F357" s="1897"/>
      <c r="G357" s="790"/>
    </row>
    <row r="358" spans="1:9">
      <c r="A358" s="814"/>
      <c r="B358" s="814"/>
      <c r="C358" s="814"/>
      <c r="D358" s="1897"/>
      <c r="E358" s="1897"/>
      <c r="F358" s="1897"/>
      <c r="G358" s="790"/>
    </row>
    <row r="359" spans="1:9">
      <c r="A359" s="814"/>
      <c r="B359" s="814"/>
      <c r="C359" s="814"/>
      <c r="D359" s="1897"/>
      <c r="E359" s="1897"/>
      <c r="F359" s="1897"/>
      <c r="G359" s="790"/>
    </row>
    <row r="360" spans="1:9">
      <c r="A360" s="814"/>
      <c r="B360" s="814"/>
      <c r="C360" s="814"/>
      <c r="D360" s="1897"/>
      <c r="E360" s="1897"/>
      <c r="F360" s="1897"/>
      <c r="G360" s="790"/>
    </row>
    <row r="361" spans="1:9">
      <c r="A361" s="814"/>
      <c r="B361" s="814"/>
      <c r="C361" s="814"/>
      <c r="D361" s="1897"/>
      <c r="E361" s="1897"/>
      <c r="F361" s="1897"/>
      <c r="G361" s="790"/>
    </row>
    <row r="362" spans="1:9">
      <c r="A362" s="814"/>
      <c r="B362" s="814"/>
      <c r="C362" s="814"/>
      <c r="D362" s="1897"/>
      <c r="E362" s="1897"/>
      <c r="F362" s="1897"/>
      <c r="G362" s="790"/>
    </row>
    <row r="363" spans="1:9">
      <c r="A363" s="814"/>
      <c r="B363" s="814"/>
      <c r="C363" s="814"/>
      <c r="D363" s="1897"/>
      <c r="E363" s="1897"/>
      <c r="F363" s="1897"/>
      <c r="G363" s="790"/>
    </row>
    <row r="364" spans="1:9">
      <c r="A364" s="814"/>
      <c r="B364" s="814"/>
      <c r="C364" s="814"/>
      <c r="D364" s="1897"/>
      <c r="E364" s="1897"/>
      <c r="F364" s="1897"/>
      <c r="G364" s="790"/>
    </row>
    <row r="365" spans="1:9">
      <c r="A365" s="814"/>
      <c r="B365" s="814"/>
      <c r="C365" s="814"/>
      <c r="D365" s="1897"/>
      <c r="E365" s="1897"/>
      <c r="F365" s="1897"/>
      <c r="G365" s="790"/>
    </row>
    <row r="366" spans="1:9" s="1772" customFormat="1">
      <c r="A366" s="1777"/>
      <c r="B366" s="1777"/>
      <c r="C366" s="1777"/>
      <c r="D366" s="1779"/>
      <c r="E366" s="1779"/>
      <c r="F366" s="1779"/>
      <c r="I366" s="1774"/>
    </row>
    <row r="367" spans="1:9" ht="12.4" customHeight="1">
      <c r="A367" s="814"/>
      <c r="B367" s="798" t="s">
        <v>2615</v>
      </c>
      <c r="C367" s="814"/>
      <c r="D367" s="2011" t="s">
        <v>1432</v>
      </c>
      <c r="E367" s="2011"/>
      <c r="F367" s="2011"/>
      <c r="G367" s="790"/>
    </row>
    <row r="368" spans="1:9">
      <c r="A368" s="814"/>
      <c r="B368" s="814"/>
      <c r="C368" s="814"/>
      <c r="D368" s="2011"/>
      <c r="E368" s="2011"/>
      <c r="F368" s="2011"/>
      <c r="G368" s="790"/>
    </row>
    <row r="369" spans="1:9">
      <c r="A369" s="814"/>
      <c r="B369" s="814"/>
      <c r="C369" s="814"/>
      <c r="D369" s="2011"/>
      <c r="E369" s="2011"/>
      <c r="F369" s="2011"/>
      <c r="G369" s="790"/>
    </row>
    <row r="370" spans="1:9">
      <c r="A370" s="814"/>
      <c r="B370" s="814"/>
      <c r="C370" s="814"/>
      <c r="D370" s="2011"/>
      <c r="E370" s="2011"/>
      <c r="F370" s="2011"/>
      <c r="G370" s="790"/>
    </row>
    <row r="371" spans="1:9" s="1772" customFormat="1">
      <c r="A371" s="1777"/>
      <c r="B371" s="1777"/>
      <c r="C371" s="1777"/>
      <c r="D371" s="1778"/>
      <c r="E371" s="1778"/>
      <c r="F371" s="1778"/>
      <c r="I371" s="1774"/>
    </row>
    <row r="372" spans="1:9" s="1772" customFormat="1">
      <c r="A372" s="1777"/>
      <c r="B372" s="1775" t="s">
        <v>2615</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2615</v>
      </c>
      <c r="C379" s="814"/>
      <c r="D379" s="1895" t="s">
        <v>1313</v>
      </c>
      <c r="E379" s="1895"/>
      <c r="F379" s="1895"/>
      <c r="G379" s="790"/>
    </row>
    <row r="380" spans="1:9">
      <c r="A380" s="814"/>
      <c r="B380" s="814"/>
      <c r="C380" s="814"/>
      <c r="D380" s="1895"/>
      <c r="E380" s="1895"/>
      <c r="F380" s="1895"/>
      <c r="G380" s="790"/>
    </row>
    <row r="381" spans="1:9">
      <c r="A381" s="814"/>
      <c r="B381" s="814"/>
      <c r="C381" s="814"/>
      <c r="D381" s="1895"/>
      <c r="E381" s="1895"/>
      <c r="F381" s="1895"/>
      <c r="G381" s="790"/>
    </row>
    <row r="382" spans="1:9">
      <c r="A382" s="814"/>
      <c r="B382" s="814"/>
      <c r="C382" s="814"/>
      <c r="D382" s="1895"/>
      <c r="E382" s="1895"/>
      <c r="F382" s="1895"/>
      <c r="G382" s="790"/>
    </row>
    <row r="383" spans="1:9">
      <c r="A383" s="814"/>
      <c r="B383" s="814"/>
      <c r="C383" s="814"/>
      <c r="D383" s="826"/>
      <c r="E383" s="786"/>
      <c r="F383" s="800"/>
      <c r="G383" s="790"/>
    </row>
    <row r="384" spans="1:9">
      <c r="A384" s="814"/>
      <c r="B384" s="814"/>
      <c r="C384" s="814"/>
      <c r="D384" s="1895" t="s">
        <v>1314</v>
      </c>
      <c r="E384" s="1895"/>
      <c r="F384" s="1895"/>
      <c r="G384" s="790"/>
    </row>
    <row r="385" spans="1:7">
      <c r="A385" s="814"/>
      <c r="B385" s="814"/>
      <c r="C385" s="814"/>
      <c r="D385" s="1895"/>
      <c r="E385" s="1895"/>
      <c r="F385" s="1895"/>
      <c r="G385" s="790"/>
    </row>
    <row r="386" spans="1:7">
      <c r="A386" s="814"/>
      <c r="B386" s="814"/>
      <c r="C386" s="814"/>
      <c r="D386" s="1895"/>
      <c r="E386" s="1895"/>
      <c r="F386" s="1895"/>
      <c r="G386" s="790"/>
    </row>
    <row r="387" spans="1:7">
      <c r="A387" s="814"/>
      <c r="B387" s="814"/>
      <c r="C387" s="814"/>
      <c r="D387" s="1895"/>
      <c r="E387" s="1895"/>
      <c r="F387" s="1895"/>
      <c r="G387" s="790"/>
    </row>
    <row r="388" spans="1:7" ht="18" customHeight="1">
      <c r="A388" s="814"/>
      <c r="B388" s="814"/>
      <c r="C388" s="814"/>
      <c r="D388" s="1895"/>
      <c r="E388" s="1895"/>
      <c r="F388" s="1895"/>
      <c r="G388" s="790"/>
    </row>
    <row r="389" spans="1:7">
      <c r="A389" s="814"/>
      <c r="B389" s="814"/>
      <c r="C389" s="814"/>
      <c r="D389" s="1895"/>
      <c r="E389" s="1895"/>
      <c r="F389" s="1895"/>
      <c r="G389" s="790"/>
    </row>
    <row r="390" spans="1:7">
      <c r="A390" s="814"/>
      <c r="B390" s="814"/>
      <c r="C390" s="814"/>
      <c r="D390" s="1895"/>
      <c r="E390" s="1895"/>
      <c r="F390" s="1895"/>
      <c r="G390" s="790"/>
    </row>
    <row r="391" spans="1:7">
      <c r="A391" s="814"/>
      <c r="B391" s="814"/>
      <c r="C391" s="814"/>
      <c r="D391" s="1895"/>
      <c r="E391" s="1895"/>
      <c r="F391" s="1895"/>
      <c r="G391" s="790"/>
    </row>
    <row r="392" spans="1:7" ht="8.25" customHeight="1">
      <c r="A392" s="814"/>
      <c r="B392" s="814"/>
      <c r="C392" s="814"/>
      <c r="D392" s="1895"/>
      <c r="E392" s="1895"/>
      <c r="F392" s="1895"/>
      <c r="G392" s="790"/>
    </row>
    <row r="393" spans="1:7" ht="13.75" customHeight="1">
      <c r="A393" s="814"/>
      <c r="B393" s="814"/>
      <c r="C393" s="814"/>
      <c r="D393" s="1896" t="s">
        <v>1315</v>
      </c>
      <c r="E393" s="1896"/>
      <c r="F393" s="1896"/>
      <c r="G393" s="790"/>
    </row>
    <row r="394" spans="1:7">
      <c r="A394" s="814"/>
      <c r="B394" s="814"/>
      <c r="C394" s="814"/>
      <c r="D394" s="1896"/>
      <c r="E394" s="1896"/>
      <c r="F394" s="1896"/>
      <c r="G394" s="790"/>
    </row>
    <row r="395" spans="1:7">
      <c r="A395" s="814"/>
      <c r="B395" s="814"/>
      <c r="C395" s="814"/>
      <c r="D395" s="1896"/>
      <c r="E395" s="1896"/>
      <c r="F395" s="1896"/>
      <c r="G395" s="790"/>
    </row>
    <row r="396" spans="1:7">
      <c r="A396" s="814"/>
      <c r="B396" s="814"/>
      <c r="C396" s="814"/>
      <c r="D396" s="1896"/>
      <c r="E396" s="1896"/>
      <c r="F396" s="1896"/>
      <c r="G396" s="790"/>
    </row>
    <row r="397" spans="1:7">
      <c r="A397" s="814"/>
      <c r="B397" s="814"/>
      <c r="C397" s="814"/>
      <c r="D397" s="1896"/>
      <c r="E397" s="1896"/>
      <c r="F397" s="1896"/>
      <c r="G397" s="790"/>
    </row>
    <row r="398" spans="1:7">
      <c r="A398" s="814"/>
      <c r="B398" s="814"/>
      <c r="C398" s="814"/>
      <c r="D398" s="1896"/>
      <c r="E398" s="1896"/>
      <c r="F398" s="1896"/>
      <c r="G398" s="790"/>
    </row>
    <row r="399" spans="1:7">
      <c r="A399" s="814"/>
      <c r="B399" s="814"/>
      <c r="C399" s="814"/>
      <c r="D399" s="1896"/>
      <c r="E399" s="1896"/>
      <c r="F399" s="1896"/>
      <c r="G399" s="790"/>
    </row>
    <row r="400" spans="1:7">
      <c r="A400" s="814"/>
      <c r="B400" s="814"/>
      <c r="C400" s="814"/>
      <c r="D400" s="1896"/>
      <c r="E400" s="1896"/>
      <c r="F400" s="1896"/>
      <c r="G400" s="790"/>
    </row>
    <row r="401" spans="1:7">
      <c r="A401" s="814"/>
      <c r="B401" s="814"/>
      <c r="C401" s="814"/>
      <c r="D401" s="1896"/>
      <c r="E401" s="1896"/>
      <c r="F401" s="1896"/>
      <c r="G401" s="790"/>
    </row>
    <row r="402" spans="1:7">
      <c r="A402" s="814"/>
      <c r="B402" s="814"/>
      <c r="C402" s="814"/>
      <c r="D402" s="1896"/>
      <c r="E402" s="1896"/>
      <c r="F402" s="1896"/>
      <c r="G402" s="790"/>
    </row>
    <row r="403" spans="1:7">
      <c r="A403" s="814"/>
      <c r="B403" s="814"/>
      <c r="C403" s="814"/>
      <c r="D403" s="1896"/>
      <c r="E403" s="1896"/>
      <c r="F403" s="1896"/>
      <c r="G403" s="790"/>
    </row>
    <row r="404" spans="1:7">
      <c r="A404" s="814"/>
      <c r="B404" s="814"/>
      <c r="C404" s="814"/>
      <c r="D404" s="1896"/>
      <c r="E404" s="1896"/>
      <c r="F404" s="1896"/>
      <c r="G404" s="790"/>
    </row>
    <row r="405" spans="1:7">
      <c r="A405" s="814"/>
      <c r="B405" s="814"/>
      <c r="C405" s="827"/>
      <c r="D405" s="1896"/>
      <c r="E405" s="1896"/>
      <c r="F405" s="1896"/>
      <c r="G405" s="790"/>
    </row>
    <row r="406" spans="1:7">
      <c r="A406" s="814"/>
      <c r="B406" s="814"/>
      <c r="C406" s="827"/>
      <c r="D406" s="1896"/>
      <c r="E406" s="1896"/>
      <c r="F406" s="1896"/>
      <c r="G406" s="790"/>
    </row>
    <row r="407" spans="1:7">
      <c r="A407" s="814"/>
      <c r="B407" s="814"/>
      <c r="C407" s="814"/>
      <c r="D407" s="1896"/>
      <c r="E407" s="1896"/>
      <c r="F407" s="1896"/>
      <c r="G407" s="790"/>
    </row>
    <row r="408" spans="1:7">
      <c r="A408" s="814"/>
      <c r="B408" s="814"/>
      <c r="C408" s="827"/>
      <c r="D408" s="1896"/>
      <c r="E408" s="1896"/>
      <c r="F408" s="1896"/>
      <c r="G408" s="790"/>
    </row>
    <row r="409" spans="1:7">
      <c r="A409" s="814"/>
      <c r="B409" s="814"/>
      <c r="C409" s="827"/>
      <c r="D409" s="1896"/>
      <c r="E409" s="1896"/>
      <c r="F409" s="1896"/>
      <c r="G409" s="790"/>
    </row>
    <row r="410" spans="1:7">
      <c r="A410" s="814"/>
      <c r="B410" s="814"/>
      <c r="C410" s="827"/>
      <c r="D410" s="1896"/>
      <c r="E410" s="1896"/>
      <c r="F410" s="1896"/>
      <c r="G410" s="790"/>
    </row>
    <row r="411" spans="1:7">
      <c r="A411" s="814"/>
      <c r="B411" s="814"/>
      <c r="C411" s="814"/>
      <c r="D411" s="826"/>
      <c r="E411" s="786"/>
      <c r="F411" s="800"/>
      <c r="G411" s="790"/>
    </row>
    <row r="412" spans="1:7">
      <c r="A412" s="814"/>
      <c r="B412" s="798" t="s">
        <v>2615</v>
      </c>
      <c r="C412" s="814"/>
      <c r="D412" s="1896" t="s">
        <v>1316</v>
      </c>
      <c r="E412" s="1896"/>
      <c r="F412" s="1896"/>
      <c r="G412" s="790"/>
    </row>
    <row r="413" spans="1:7">
      <c r="A413" s="814"/>
      <c r="B413" s="814"/>
      <c r="C413" s="814"/>
      <c r="D413" s="1896"/>
      <c r="E413" s="1896"/>
      <c r="F413" s="1896"/>
      <c r="G413" s="790"/>
    </row>
    <row r="414" spans="1:7">
      <c r="A414" s="814"/>
      <c r="B414" s="814"/>
      <c r="C414" s="814"/>
      <c r="D414" s="903"/>
      <c r="E414" s="903"/>
      <c r="F414" s="903"/>
      <c r="G414" s="790"/>
    </row>
    <row r="415" spans="1:7" ht="14.5" customHeight="1">
      <c r="A415" s="797"/>
      <c r="B415" s="798" t="s">
        <v>2615</v>
      </c>
      <c r="D415" s="1896" t="s">
        <v>2474</v>
      </c>
      <c r="E415" s="1896"/>
      <c r="F415" s="1896"/>
    </row>
    <row r="416" spans="1:7" ht="14.5" customHeight="1">
      <c r="A416" s="797"/>
      <c r="D416" s="1896"/>
      <c r="E416" s="1896"/>
      <c r="F416" s="1896"/>
    </row>
    <row r="417" spans="1:7" ht="14.5" customHeight="1">
      <c r="A417" s="797"/>
      <c r="D417" s="1896"/>
      <c r="E417" s="1896"/>
      <c r="F417" s="1896"/>
    </row>
    <row r="418" spans="1:7" ht="14.5" customHeight="1">
      <c r="A418" s="797"/>
      <c r="D418" s="1896"/>
      <c r="E418" s="1896"/>
      <c r="F418" s="1896"/>
    </row>
    <row r="419" spans="1:7" ht="14.5" customHeight="1">
      <c r="A419" s="797"/>
      <c r="D419" s="1896"/>
      <c r="E419" s="1896"/>
      <c r="F419" s="1896"/>
    </row>
    <row r="420" spans="1:7" ht="14.5" customHeight="1">
      <c r="A420" s="797"/>
      <c r="D420" s="878"/>
      <c r="E420" s="878"/>
      <c r="F420" s="878"/>
    </row>
    <row r="421" spans="1:7" ht="13.75" customHeight="1">
      <c r="A421" s="797"/>
      <c r="B421" s="798" t="s">
        <v>2615</v>
      </c>
      <c r="C421" s="814"/>
      <c r="D421" s="1897" t="s">
        <v>1456</v>
      </c>
      <c r="E421" s="1897"/>
      <c r="F421" s="1897"/>
      <c r="G421" s="790"/>
    </row>
    <row r="422" spans="1:7">
      <c r="A422" s="828"/>
      <c r="B422" s="828"/>
      <c r="C422" s="814"/>
      <c r="D422" s="1897"/>
      <c r="E422" s="1897"/>
      <c r="F422" s="1897"/>
      <c r="G422" s="790"/>
    </row>
    <row r="423" spans="1:7">
      <c r="A423" s="828"/>
      <c r="B423" s="828"/>
      <c r="C423" s="814"/>
      <c r="D423" s="1897"/>
      <c r="E423" s="1897"/>
      <c r="F423" s="1897"/>
      <c r="G423" s="790"/>
    </row>
    <row r="424" spans="1:7">
      <c r="A424" s="828"/>
      <c r="B424" s="828"/>
      <c r="C424" s="814"/>
      <c r="D424" s="1897"/>
      <c r="E424" s="1897"/>
      <c r="F424" s="1897"/>
      <c r="G424" s="790"/>
    </row>
    <row r="425" spans="1:7" ht="15.75" customHeight="1">
      <c r="A425" s="828"/>
      <c r="B425" s="828"/>
      <c r="C425" s="814"/>
      <c r="D425" s="2004" t="s">
        <v>1506</v>
      </c>
      <c r="E425" s="1897"/>
      <c r="F425" s="1897"/>
      <c r="G425" s="790"/>
    </row>
    <row r="426" spans="1:7">
      <c r="D426" s="800"/>
      <c r="E426" s="800"/>
      <c r="F426" s="800"/>
      <c r="G426" s="790"/>
    </row>
    <row r="427" spans="1:7">
      <c r="A427" s="797"/>
      <c r="B427" s="798" t="s">
        <v>2615</v>
      </c>
      <c r="C427" s="829"/>
      <c r="D427" s="1906" t="s">
        <v>1318</v>
      </c>
      <c r="E427" s="1906"/>
      <c r="F427" s="1906"/>
      <c r="G427" s="790"/>
    </row>
    <row r="428" spans="1:7">
      <c r="A428" s="797"/>
      <c r="B428" s="797"/>
      <c r="D428" s="1906"/>
      <c r="E428" s="1906"/>
      <c r="F428" s="1906"/>
      <c r="G428" s="790"/>
    </row>
    <row r="429" spans="1:7">
      <c r="D429" s="1906"/>
      <c r="E429" s="1906"/>
      <c r="F429" s="1906"/>
      <c r="G429" s="790"/>
    </row>
    <row r="430" spans="1:7">
      <c r="D430" s="1906"/>
      <c r="E430" s="1906"/>
      <c r="F430" s="1906"/>
      <c r="G430" s="790"/>
    </row>
    <row r="431" spans="1:7">
      <c r="D431" s="1906"/>
      <c r="E431" s="1906"/>
      <c r="F431" s="1906"/>
      <c r="G431" s="790"/>
    </row>
    <row r="432" spans="1:7">
      <c r="D432" s="1906"/>
      <c r="E432" s="1906"/>
      <c r="F432" s="1906"/>
      <c r="G432" s="790"/>
    </row>
    <row r="433" spans="1:7">
      <c r="D433" s="1906"/>
      <c r="E433" s="1906"/>
      <c r="F433" s="1906"/>
      <c r="G433" s="790"/>
    </row>
    <row r="434" spans="1:7">
      <c r="D434" s="1906"/>
      <c r="E434" s="1906"/>
      <c r="F434" s="1906"/>
      <c r="G434" s="790"/>
    </row>
    <row r="435" spans="1:7">
      <c r="D435" s="1906"/>
      <c r="E435" s="1906"/>
      <c r="F435" s="1906"/>
      <c r="G435" s="790"/>
    </row>
    <row r="436" spans="1:7">
      <c r="D436" s="1906"/>
      <c r="E436" s="1906"/>
      <c r="F436" s="1906"/>
      <c r="G436" s="790"/>
    </row>
    <row r="437" spans="1:7">
      <c r="D437" s="1906"/>
      <c r="E437" s="1906"/>
      <c r="F437" s="1906"/>
      <c r="G437" s="790"/>
    </row>
    <row r="438" spans="1:7">
      <c r="D438" s="1906"/>
      <c r="E438" s="1906"/>
      <c r="F438" s="1906"/>
      <c r="G438" s="790"/>
    </row>
    <row r="439" spans="1:7">
      <c r="D439" s="1906"/>
      <c r="E439" s="1906"/>
      <c r="F439" s="1906"/>
      <c r="G439" s="790"/>
    </row>
    <row r="440" spans="1:7">
      <c r="A440" s="790"/>
      <c r="B440" s="790"/>
      <c r="C440" s="790"/>
      <c r="D440" s="1906"/>
      <c r="E440" s="1906"/>
      <c r="F440" s="1906"/>
      <c r="G440" s="790"/>
    </row>
    <row r="441" spans="1:7">
      <c r="A441" s="790"/>
      <c r="B441" s="790"/>
      <c r="C441" s="790"/>
      <c r="D441" s="1906"/>
      <c r="E441" s="1906"/>
      <c r="F441" s="1906"/>
      <c r="G441" s="790"/>
    </row>
    <row r="442" spans="1:7">
      <c r="A442" s="790"/>
      <c r="B442" s="790"/>
      <c r="C442" s="790"/>
      <c r="D442" s="1906"/>
      <c r="E442" s="1906"/>
      <c r="F442" s="1906"/>
      <c r="G442" s="790"/>
    </row>
    <row r="443" spans="1:7">
      <c r="A443" s="790"/>
      <c r="B443" s="790"/>
      <c r="C443" s="790"/>
      <c r="D443" s="1906"/>
      <c r="E443" s="1906"/>
      <c r="F443" s="1906"/>
      <c r="G443" s="790"/>
    </row>
    <row r="444" spans="1:7">
      <c r="A444" s="790"/>
      <c r="B444" s="790"/>
      <c r="C444" s="790"/>
      <c r="D444" s="1906"/>
      <c r="E444" s="1906"/>
      <c r="F444" s="1906"/>
      <c r="G444" s="790"/>
    </row>
    <row r="445" spans="1:7">
      <c r="A445" s="790"/>
      <c r="B445" s="790"/>
      <c r="C445" s="790"/>
      <c r="D445" s="1906"/>
      <c r="E445" s="1906"/>
      <c r="F445" s="1906"/>
      <c r="G445" s="790"/>
    </row>
    <row r="446" spans="1:7">
      <c r="A446" s="790"/>
      <c r="B446" s="790"/>
      <c r="C446" s="790"/>
      <c r="D446" s="1906"/>
      <c r="E446" s="1906"/>
      <c r="F446" s="1906"/>
      <c r="G446" s="790"/>
    </row>
    <row r="447" spans="1:7">
      <c r="A447" s="790"/>
      <c r="B447" s="790"/>
      <c r="C447" s="790"/>
      <c r="D447" s="1906"/>
      <c r="E447" s="1906"/>
      <c r="F447" s="1906"/>
      <c r="G447" s="790"/>
    </row>
    <row r="448" spans="1:7">
      <c r="A448" s="790"/>
      <c r="B448" s="790"/>
      <c r="C448" s="790"/>
      <c r="D448" s="1906"/>
      <c r="E448" s="1906"/>
      <c r="F448" s="1906"/>
      <c r="G448" s="790"/>
    </row>
    <row r="449" spans="1:9">
      <c r="A449" s="790"/>
      <c r="B449" s="790"/>
      <c r="C449" s="790"/>
      <c r="D449" s="1906"/>
      <c r="E449" s="1906"/>
      <c r="F449" s="1906"/>
      <c r="G449" s="790"/>
    </row>
    <row r="450" spans="1:9">
      <c r="A450" s="790"/>
      <c r="B450" s="790"/>
      <c r="C450" s="790"/>
      <c r="D450" s="1906"/>
      <c r="E450" s="1906"/>
      <c r="F450" s="1906"/>
      <c r="G450" s="790"/>
    </row>
    <row r="451" spans="1:9">
      <c r="A451" s="790"/>
      <c r="B451" s="790"/>
      <c r="C451" s="790"/>
      <c r="D451" s="1906"/>
      <c r="E451" s="1906"/>
      <c r="F451" s="1906"/>
      <c r="G451" s="790"/>
    </row>
    <row r="452" spans="1:9">
      <c r="A452" s="790"/>
      <c r="B452" s="790"/>
      <c r="C452" s="790"/>
      <c r="D452" s="1906"/>
      <c r="E452" s="1906"/>
      <c r="F452" s="1906"/>
      <c r="G452" s="790"/>
    </row>
    <row r="453" spans="1:9">
      <c r="A453" s="790"/>
      <c r="B453" s="790"/>
      <c r="C453" s="790"/>
      <c r="D453" s="1906"/>
      <c r="E453" s="1906"/>
      <c r="F453" s="1906"/>
      <c r="G453" s="790"/>
    </row>
    <row r="454" spans="1:9">
      <c r="A454" s="790"/>
      <c r="B454" s="790"/>
      <c r="C454" s="790"/>
      <c r="D454" s="1906"/>
      <c r="E454" s="1906"/>
      <c r="F454" s="1906"/>
      <c r="G454" s="790"/>
    </row>
    <row r="455" spans="1:9">
      <c r="A455" s="790"/>
      <c r="B455" s="790"/>
      <c r="C455" s="790"/>
      <c r="D455" s="1906"/>
      <c r="E455" s="1906"/>
      <c r="F455" s="1906"/>
      <c r="G455" s="790"/>
    </row>
    <row r="456" spans="1:9" s="831" customFormat="1">
      <c r="A456" s="788"/>
      <c r="B456" s="788"/>
      <c r="C456" s="788"/>
      <c r="D456" s="1906"/>
      <c r="E456" s="1906"/>
      <c r="F456" s="1906"/>
      <c r="G456" s="830"/>
      <c r="I456" s="1840"/>
    </row>
    <row r="457" spans="1:9" s="831" customFormat="1" ht="40.75" customHeight="1">
      <c r="A457" s="788"/>
      <c r="B457" s="788"/>
      <c r="C457" s="788"/>
      <c r="D457" s="1906"/>
      <c r="E457" s="1906"/>
      <c r="F457" s="1906"/>
      <c r="G457" s="830"/>
      <c r="I457" s="1840"/>
    </row>
    <row r="458" spans="1:9">
      <c r="D458" s="800"/>
      <c r="E458" s="800"/>
      <c r="F458" s="800"/>
      <c r="G458" s="790"/>
    </row>
    <row r="459" spans="1:9">
      <c r="A459" s="797"/>
      <c r="B459" s="798" t="s">
        <v>2615</v>
      </c>
      <c r="C459" s="829"/>
      <c r="D459" s="1906" t="s">
        <v>1321</v>
      </c>
      <c r="E459" s="1906"/>
      <c r="F459" s="1906"/>
      <c r="G459" s="790"/>
    </row>
    <row r="460" spans="1:9">
      <c r="D460" s="1906"/>
      <c r="E460" s="1906"/>
      <c r="F460" s="1906"/>
      <c r="G460" s="790"/>
    </row>
    <row r="461" spans="1:9">
      <c r="D461" s="1906"/>
      <c r="E461" s="1906"/>
      <c r="F461" s="1906"/>
      <c r="G461" s="790"/>
    </row>
    <row r="462" spans="1:9">
      <c r="D462" s="784"/>
      <c r="E462" s="784"/>
      <c r="F462" s="784"/>
      <c r="G462" s="790"/>
    </row>
    <row r="463" spans="1:9">
      <c r="B463" s="798" t="s">
        <v>2615</v>
      </c>
      <c r="C463" s="797"/>
      <c r="D463" s="1984" t="s">
        <v>1400</v>
      </c>
      <c r="E463" s="1984"/>
      <c r="F463" s="1984"/>
      <c r="G463" s="790"/>
    </row>
    <row r="464" spans="1:9">
      <c r="D464" s="1984"/>
      <c r="E464" s="1984"/>
      <c r="F464" s="1984"/>
      <c r="G464" s="790"/>
    </row>
    <row r="465" spans="1:7">
      <c r="D465" s="800"/>
      <c r="E465" s="800"/>
      <c r="F465" s="800"/>
      <c r="G465" s="790"/>
    </row>
    <row r="466" spans="1:7">
      <c r="B466" s="798" t="s">
        <v>2615</v>
      </c>
      <c r="C466" s="797"/>
      <c r="D466" s="1984" t="s">
        <v>1323</v>
      </c>
      <c r="E466" s="1984"/>
      <c r="F466" s="1984"/>
      <c r="G466" s="790"/>
    </row>
    <row r="467" spans="1:7">
      <c r="D467" s="1984"/>
      <c r="E467" s="1984"/>
      <c r="F467" s="1984"/>
      <c r="G467" s="790"/>
    </row>
    <row r="468" spans="1:7">
      <c r="D468" s="1984"/>
      <c r="E468" s="1984"/>
      <c r="F468" s="1984"/>
      <c r="G468" s="790"/>
    </row>
    <row r="469" spans="1:7">
      <c r="D469" s="1984"/>
      <c r="E469" s="1984"/>
      <c r="F469" s="1984"/>
      <c r="G469" s="790"/>
    </row>
    <row r="470" spans="1:7">
      <c r="B470" s="798" t="s">
        <v>2615</v>
      </c>
      <c r="D470" s="1984"/>
      <c r="E470" s="1984"/>
      <c r="F470" s="1984"/>
      <c r="G470" s="790"/>
    </row>
    <row r="471" spans="1:7">
      <c r="A471" s="790"/>
      <c r="B471" s="790"/>
      <c r="C471" s="790"/>
      <c r="D471" s="1984"/>
      <c r="E471" s="1984"/>
      <c r="F471" s="1984"/>
      <c r="G471" s="790"/>
    </row>
    <row r="472" spans="1:7">
      <c r="A472" s="790"/>
      <c r="C472" s="790"/>
      <c r="D472" s="1984"/>
      <c r="E472" s="1984"/>
      <c r="F472" s="1984"/>
      <c r="G472" s="790"/>
    </row>
    <row r="473" spans="1:7">
      <c r="A473" s="790"/>
      <c r="B473" s="798" t="s">
        <v>2615</v>
      </c>
      <c r="C473" s="790"/>
      <c r="D473" s="1984"/>
      <c r="E473" s="1984"/>
      <c r="F473" s="1984"/>
      <c r="G473" s="790"/>
    </row>
    <row r="474" spans="1:7">
      <c r="A474" s="790"/>
      <c r="B474" s="790"/>
      <c r="C474" s="790"/>
      <c r="D474" s="1984"/>
      <c r="E474" s="1984"/>
      <c r="F474" s="1984"/>
      <c r="G474" s="790"/>
    </row>
    <row r="475" spans="1:7">
      <c r="A475" s="790"/>
      <c r="C475" s="790"/>
      <c r="D475" s="1984"/>
      <c r="E475" s="1984"/>
      <c r="F475" s="1984"/>
      <c r="G475" s="790"/>
    </row>
    <row r="476" spans="1:7">
      <c r="A476" s="790"/>
      <c r="C476" s="790"/>
      <c r="D476" s="1984"/>
      <c r="E476" s="1984"/>
      <c r="F476" s="1984"/>
      <c r="G476" s="790"/>
    </row>
    <row r="477" spans="1:7">
      <c r="A477" s="790"/>
      <c r="C477" s="790"/>
      <c r="D477" s="1984"/>
      <c r="E477" s="1984"/>
      <c r="F477" s="1984"/>
      <c r="G477" s="790"/>
    </row>
    <row r="478" spans="1:7">
      <c r="A478" s="790"/>
      <c r="B478" s="798" t="s">
        <v>2615</v>
      </c>
      <c r="C478" s="790"/>
      <c r="D478" s="1984"/>
      <c r="E478" s="1984"/>
      <c r="F478" s="1984"/>
      <c r="G478" s="790"/>
    </row>
    <row r="479" spans="1:7">
      <c r="A479" s="790"/>
      <c r="C479" s="790"/>
      <c r="D479" s="1984"/>
      <c r="E479" s="1984"/>
      <c r="F479" s="1984"/>
      <c r="G479" s="790"/>
    </row>
    <row r="480" spans="1:7">
      <c r="A480" s="790"/>
      <c r="B480" s="798" t="s">
        <v>2615</v>
      </c>
      <c r="C480" s="790"/>
      <c r="D480" s="1984" t="s">
        <v>1324</v>
      </c>
      <c r="E480" s="1984"/>
      <c r="F480" s="1984"/>
      <c r="G480" s="790"/>
    </row>
    <row r="481" spans="1:9">
      <c r="A481" s="790"/>
      <c r="B481" s="790"/>
      <c r="C481" s="790"/>
      <c r="D481" s="1984"/>
      <c r="E481" s="1984"/>
      <c r="F481" s="1984"/>
      <c r="G481" s="790"/>
    </row>
    <row r="482" spans="1:9">
      <c r="A482" s="790"/>
      <c r="B482" s="790"/>
      <c r="C482" s="790"/>
      <c r="D482" s="1984"/>
      <c r="E482" s="1984"/>
      <c r="F482" s="1984"/>
      <c r="G482" s="790"/>
    </row>
    <row r="483" spans="1:9">
      <c r="A483" s="790"/>
      <c r="B483" s="790"/>
      <c r="C483" s="790"/>
      <c r="D483" s="1984"/>
      <c r="E483" s="1984"/>
      <c r="F483" s="1984"/>
      <c r="G483" s="790"/>
    </row>
    <row r="484" spans="1:9">
      <c r="D484" s="1984"/>
      <c r="E484" s="1984"/>
      <c r="F484" s="1984"/>
    </row>
    <row r="485" spans="1:9">
      <c r="D485" s="800"/>
      <c r="E485" s="800"/>
      <c r="F485" s="800"/>
    </row>
    <row r="486" spans="1:9">
      <c r="B486" s="798" t="s">
        <v>2615</v>
      </c>
      <c r="D486" s="1980" t="s">
        <v>1325</v>
      </c>
      <c r="E486" s="1980"/>
      <c r="F486" s="1980"/>
    </row>
    <row r="487" spans="1:9">
      <c r="A487" s="800"/>
      <c r="B487" s="800"/>
    </row>
    <row r="488" spans="1:9">
      <c r="A488" s="1888" t="s">
        <v>1166</v>
      </c>
      <c r="B488" s="1888"/>
      <c r="C488" s="1888"/>
      <c r="D488" s="1888"/>
      <c r="E488" s="1888"/>
      <c r="F488" s="1888"/>
      <c r="G488" s="1888"/>
      <c r="H488" s="1853"/>
      <c r="I488" s="1854"/>
    </row>
    <row r="489" spans="1:9">
      <c r="A489" s="800"/>
      <c r="B489" s="800"/>
    </row>
    <row r="490" spans="1:9">
      <c r="D490" s="1884" t="s">
        <v>947</v>
      </c>
      <c r="E490" s="1884"/>
      <c r="F490" s="1884"/>
    </row>
    <row r="491" spans="1:9" s="791" customFormat="1">
      <c r="A491" s="805"/>
      <c r="B491" s="805"/>
      <c r="C491" s="801"/>
      <c r="D491" s="1885" t="s">
        <v>1326</v>
      </c>
      <c r="E491" s="1885"/>
      <c r="F491" s="1885"/>
      <c r="G491" s="802"/>
      <c r="I491" s="1837"/>
    </row>
    <row r="492" spans="1:9" s="791" customFormat="1">
      <c r="A492" s="805"/>
      <c r="B492" s="805"/>
      <c r="C492" s="801"/>
      <c r="D492" s="787"/>
      <c r="E492" s="672"/>
      <c r="F492" s="672"/>
      <c r="G492" s="802"/>
      <c r="I492" s="1837"/>
    </row>
    <row r="493" spans="1:9" s="791" customFormat="1">
      <c r="A493" s="797"/>
      <c r="B493" s="798" t="s">
        <v>2615</v>
      </c>
      <c r="C493" s="801"/>
      <c r="D493" s="1886" t="s">
        <v>1327</v>
      </c>
      <c r="E493" s="1886"/>
      <c r="F493" s="1886"/>
      <c r="G493" s="802"/>
      <c r="I493" s="1837" t="s">
        <v>2438</v>
      </c>
    </row>
    <row r="494" spans="1:9" s="791" customFormat="1">
      <c r="A494" s="797"/>
      <c r="B494" s="797"/>
      <c r="C494" s="801"/>
      <c r="D494" s="1886"/>
      <c r="E494" s="1886"/>
      <c r="F494" s="1886"/>
      <c r="G494" s="802"/>
      <c r="I494" s="1837"/>
    </row>
    <row r="495" spans="1:9" s="791" customFormat="1">
      <c r="A495" s="797"/>
      <c r="B495" s="797"/>
      <c r="C495" s="801"/>
      <c r="D495" s="785"/>
      <c r="E495" s="672"/>
      <c r="F495" s="672"/>
      <c r="G495" s="802"/>
      <c r="I495" s="1837"/>
    </row>
    <row r="496" spans="1:9" ht="12.75" customHeight="1">
      <c r="B496" s="798" t="s">
        <v>2615</v>
      </c>
      <c r="D496" s="1887" t="s">
        <v>1507</v>
      </c>
      <c r="E496" s="1887"/>
      <c r="F496" s="1887"/>
      <c r="I496" s="1774" t="s">
        <v>2439</v>
      </c>
    </row>
    <row r="497" spans="1:9">
      <c r="A497" s="797"/>
      <c r="D497" s="1887"/>
      <c r="E497" s="1887"/>
      <c r="F497" s="1887"/>
    </row>
    <row r="498" spans="1:9">
      <c r="A498" s="797"/>
      <c r="B498" s="797"/>
      <c r="D498" s="1887"/>
      <c r="E498" s="1887"/>
      <c r="F498" s="1887"/>
    </row>
    <row r="499" spans="1:9">
      <c r="A499" s="797"/>
      <c r="B499" s="797"/>
      <c r="D499" s="1887"/>
      <c r="E499" s="1887"/>
      <c r="F499" s="1887"/>
    </row>
    <row r="500" spans="1:9">
      <c r="A500" s="797"/>
      <c r="D500" s="893"/>
      <c r="E500" s="893"/>
      <c r="F500" s="893"/>
      <c r="G500" s="790"/>
    </row>
    <row r="501" spans="1:9">
      <c r="A501" s="797"/>
      <c r="B501" s="798" t="s">
        <v>2615</v>
      </c>
      <c r="D501" s="1908" t="s">
        <v>1330</v>
      </c>
      <c r="E501" s="1908"/>
      <c r="F501" s="1908"/>
      <c r="G501" s="790"/>
      <c r="I501" s="1774" t="s">
        <v>2440</v>
      </c>
    </row>
    <row r="502" spans="1:9">
      <c r="A502" s="797"/>
      <c r="B502" s="797"/>
      <c r="D502" s="785"/>
      <c r="E502" s="672"/>
      <c r="F502" s="672"/>
      <c r="G502" s="790"/>
    </row>
    <row r="503" spans="1:9">
      <c r="A503" s="797"/>
      <c r="B503" s="798" t="s">
        <v>2615</v>
      </c>
      <c r="D503" s="1906" t="s">
        <v>1331</v>
      </c>
      <c r="E503" s="1906"/>
      <c r="F503" s="1906"/>
      <c r="G503" s="790"/>
      <c r="I503" s="1774" t="s">
        <v>2440</v>
      </c>
    </row>
    <row r="504" spans="1:9">
      <c r="A504" s="797"/>
      <c r="D504" s="1906"/>
      <c r="E504" s="1906"/>
      <c r="F504" s="1906"/>
      <c r="G504" s="790"/>
    </row>
    <row r="505" spans="1:9">
      <c r="A505" s="816"/>
      <c r="B505" s="816"/>
      <c r="D505" s="733"/>
      <c r="E505" s="672"/>
      <c r="F505" s="672"/>
      <c r="G505" s="790"/>
    </row>
    <row r="506" spans="1:9">
      <c r="A506" s="816"/>
      <c r="B506" s="798" t="s">
        <v>2615</v>
      </c>
      <c r="D506" s="1908" t="s">
        <v>1332</v>
      </c>
      <c r="E506" s="1908"/>
      <c r="F506" s="1908"/>
      <c r="G506" s="790"/>
      <c r="I506" s="1774" t="s">
        <v>2495</v>
      </c>
    </row>
    <row r="507" spans="1:9">
      <c r="A507" s="797"/>
      <c r="B507" s="797"/>
      <c r="D507" s="800"/>
    </row>
    <row r="508" spans="1:9">
      <c r="A508" s="1888" t="s">
        <v>1167</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2" t="s">
        <v>850</v>
      </c>
      <c r="E510" s="2012"/>
      <c r="F510" s="201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2616</v>
      </c>
      <c r="C514" s="799"/>
      <c r="D514" s="1880" t="s">
        <v>2266</v>
      </c>
      <c r="E514" s="1880"/>
      <c r="F514" s="1880"/>
      <c r="G514" s="672"/>
      <c r="I514" s="622" t="s">
        <v>2475</v>
      </c>
    </row>
    <row r="515" spans="1:9" s="722" customFormat="1">
      <c r="A515" s="795"/>
      <c r="B515" s="795"/>
      <c r="C515" s="799"/>
      <c r="D515" s="1880"/>
      <c r="E515" s="1880"/>
      <c r="F515" s="1880"/>
      <c r="G515" s="672"/>
      <c r="I515" s="622"/>
    </row>
    <row r="516" spans="1:9" s="722" customFormat="1">
      <c r="A516" s="795"/>
      <c r="B516" s="795"/>
      <c r="C516" s="799"/>
      <c r="D516" s="1707"/>
      <c r="E516" s="1707"/>
      <c r="F516" s="1707"/>
      <c r="G516" s="672"/>
    </row>
    <row r="517" spans="1:9" s="722" customFormat="1">
      <c r="A517" s="795"/>
      <c r="B517" s="798" t="s">
        <v>2615</v>
      </c>
      <c r="C517" s="804"/>
      <c r="D517" s="1880" t="s">
        <v>1205</v>
      </c>
      <c r="E517" s="1880"/>
      <c r="F517" s="1880"/>
      <c r="G517" s="672"/>
      <c r="I517" s="622" t="s">
        <v>2441</v>
      </c>
    </row>
    <row r="518" spans="1:9" s="722" customFormat="1">
      <c r="A518" s="795"/>
      <c r="B518" s="795"/>
      <c r="C518" s="804"/>
      <c r="D518" s="1880"/>
      <c r="E518" s="1880"/>
      <c r="F518" s="1880"/>
      <c r="G518" s="672"/>
      <c r="I518" s="622"/>
    </row>
    <row r="519" spans="1:9" s="722" customFormat="1">
      <c r="A519" s="795"/>
      <c r="B519" s="795"/>
      <c r="C519" s="799"/>
      <c r="D519" s="1880"/>
      <c r="E519" s="1880"/>
      <c r="F519" s="1880"/>
      <c r="G519" s="672"/>
      <c r="I519" s="622"/>
    </row>
    <row r="520" spans="1:9" s="722" customFormat="1">
      <c r="A520" s="795"/>
      <c r="B520" s="795"/>
      <c r="C520" s="799"/>
      <c r="D520" s="833"/>
      <c r="E520" s="672"/>
      <c r="F520" s="785"/>
      <c r="G520" s="672"/>
      <c r="I520" s="622"/>
    </row>
    <row r="521" spans="1:9" s="722" customFormat="1" ht="13.15" customHeight="1">
      <c r="A521" s="795"/>
      <c r="B521" s="798" t="s">
        <v>2615</v>
      </c>
      <c r="C521" s="799"/>
      <c r="D521" s="1992" t="s">
        <v>1231</v>
      </c>
      <c r="E521" s="1992"/>
      <c r="F521" s="1992"/>
      <c r="G521" s="672"/>
      <c r="I521" s="622" t="s">
        <v>2441</v>
      </c>
    </row>
    <row r="522" spans="1:9" s="722" customFormat="1">
      <c r="A522" s="795"/>
      <c r="B522" s="795"/>
      <c r="C522" s="799"/>
      <c r="D522" s="1992"/>
      <c r="E522" s="1992"/>
      <c r="F522" s="1992"/>
      <c r="G522" s="672"/>
      <c r="I522" s="622"/>
    </row>
    <row r="523" spans="1:9" s="722" customFormat="1" ht="12" customHeight="1">
      <c r="A523" s="800"/>
      <c r="B523" s="800"/>
      <c r="C523" s="808"/>
      <c r="D523" s="800"/>
      <c r="E523" s="672"/>
      <c r="F523" s="835"/>
      <c r="G523" s="672"/>
      <c r="I523" s="622"/>
    </row>
    <row r="524" spans="1:9">
      <c r="A524" s="1888" t="s">
        <v>1168</v>
      </c>
      <c r="B524" s="1888"/>
      <c r="C524" s="1888"/>
      <c r="D524" s="1888"/>
      <c r="E524" s="1888"/>
      <c r="F524" s="1888"/>
      <c r="G524" s="1888"/>
      <c r="H524" s="1853"/>
      <c r="I524" s="1854"/>
    </row>
    <row r="525" spans="1:9">
      <c r="A525" s="800"/>
      <c r="B525" s="800"/>
      <c r="C525" s="829"/>
      <c r="F525" s="836"/>
    </row>
    <row r="526" spans="1:9">
      <c r="B526" s="1978" t="s">
        <v>469</v>
      </c>
      <c r="C526" s="1978"/>
      <c r="D526" s="1978"/>
      <c r="E526" s="1978"/>
      <c r="F526" s="1978"/>
    </row>
    <row r="527" spans="1:9">
      <c r="A527" s="800"/>
      <c r="B527" s="800"/>
      <c r="C527" s="829"/>
      <c r="D527" s="800"/>
      <c r="F527" s="800"/>
    </row>
    <row r="528" spans="1:9">
      <c r="A528" s="1938" t="s">
        <v>1169</v>
      </c>
      <c r="B528" s="1938"/>
      <c r="C528" s="1938"/>
      <c r="D528" s="1938"/>
      <c r="E528" s="1938"/>
      <c r="F528" s="1938"/>
      <c r="G528" s="1938"/>
      <c r="H528" s="1853"/>
      <c r="I528" s="1854"/>
    </row>
    <row r="529" spans="1:9">
      <c r="A529" s="800"/>
      <c r="B529" s="800"/>
      <c r="C529" s="829"/>
      <c r="D529" s="800"/>
      <c r="F529" s="800"/>
    </row>
    <row r="530" spans="1:9">
      <c r="C530" s="829"/>
      <c r="D530" s="1905" t="s">
        <v>719</v>
      </c>
      <c r="E530" s="1905"/>
      <c r="F530" s="1905"/>
    </row>
    <row r="531" spans="1:9">
      <c r="C531" s="829"/>
      <c r="D531" s="1908" t="s">
        <v>1226</v>
      </c>
      <c r="E531" s="1908"/>
      <c r="F531" s="1908"/>
    </row>
    <row r="532" spans="1:9">
      <c r="C532" s="829"/>
      <c r="D532" s="785"/>
      <c r="E532" s="785"/>
      <c r="F532" s="785"/>
    </row>
    <row r="533" spans="1:9" ht="13.75" customHeight="1">
      <c r="A533" s="797"/>
      <c r="B533" s="798" t="s">
        <v>2616</v>
      </c>
      <c r="C533" s="829"/>
      <c r="D533" s="1908" t="s">
        <v>948</v>
      </c>
      <c r="E533" s="1908"/>
      <c r="F533" s="1908"/>
      <c r="G533" s="790"/>
      <c r="I533" s="1774" t="s">
        <v>2493</v>
      </c>
    </row>
    <row r="534" spans="1:9" ht="13.75" customHeight="1">
      <c r="A534" s="829"/>
      <c r="B534" s="829"/>
      <c r="C534" s="829"/>
      <c r="D534" s="785"/>
      <c r="E534" s="618"/>
      <c r="F534" s="618"/>
      <c r="G534" s="790"/>
    </row>
    <row r="535" spans="1:9">
      <c r="A535" s="797"/>
      <c r="B535" s="798" t="s">
        <v>2616</v>
      </c>
      <c r="C535" s="829"/>
      <c r="D535" s="1906" t="s">
        <v>1227</v>
      </c>
      <c r="E535" s="1906"/>
      <c r="F535" s="1906"/>
      <c r="G535" s="790"/>
      <c r="I535" s="1774" t="s">
        <v>2493</v>
      </c>
    </row>
    <row r="536" spans="1:9">
      <c r="A536" s="829"/>
      <c r="B536" s="829"/>
      <c r="C536" s="829"/>
      <c r="D536" s="1906"/>
      <c r="E536" s="1906"/>
      <c r="F536" s="1906"/>
      <c r="G536" s="790"/>
    </row>
    <row r="537" spans="1:9">
      <c r="A537" s="829"/>
      <c r="B537" s="829"/>
      <c r="C537" s="829"/>
      <c r="D537" s="800"/>
      <c r="E537" s="800"/>
      <c r="F537" s="800"/>
      <c r="G537" s="790"/>
    </row>
    <row r="538" spans="1:9">
      <c r="A538" s="797"/>
      <c r="B538" s="798" t="s">
        <v>2616</v>
      </c>
      <c r="C538" s="829"/>
      <c r="D538" s="1906" t="s">
        <v>1228</v>
      </c>
      <c r="E538" s="1906"/>
      <c r="F538" s="1906"/>
      <c r="G538" s="790"/>
      <c r="I538" s="1774" t="s">
        <v>2442</v>
      </c>
    </row>
    <row r="539" spans="1:9">
      <c r="A539" s="829"/>
      <c r="B539" s="829"/>
      <c r="C539" s="829"/>
      <c r="D539" s="1906"/>
      <c r="E539" s="1906"/>
      <c r="F539" s="1906"/>
      <c r="G539" s="790"/>
    </row>
    <row r="540" spans="1:9">
      <c r="A540" s="829"/>
      <c r="B540" s="829"/>
      <c r="C540" s="829"/>
      <c r="D540" s="800"/>
      <c r="E540" s="800"/>
      <c r="F540" s="800"/>
      <c r="G540" s="790"/>
    </row>
    <row r="541" spans="1:9">
      <c r="A541" s="797"/>
      <c r="B541" s="798" t="s">
        <v>2616</v>
      </c>
      <c r="C541" s="829"/>
      <c r="D541" s="1906" t="s">
        <v>1229</v>
      </c>
      <c r="E541" s="1906"/>
      <c r="F541" s="1906"/>
      <c r="G541" s="790"/>
      <c r="I541" s="1774" t="s">
        <v>2443</v>
      </c>
    </row>
    <row r="542" spans="1:9">
      <c r="A542" s="829"/>
      <c r="B542" s="829"/>
      <c r="C542" s="829"/>
      <c r="D542" s="1906"/>
      <c r="E542" s="1906"/>
      <c r="F542" s="1906"/>
      <c r="G542" s="790"/>
    </row>
    <row r="543" spans="1:9">
      <c r="A543" s="829"/>
      <c r="B543" s="829"/>
      <c r="C543" s="829"/>
      <c r="D543" s="800"/>
      <c r="E543" s="800"/>
      <c r="F543" s="800"/>
      <c r="G543" s="790"/>
    </row>
    <row r="544" spans="1:9">
      <c r="A544" s="797"/>
      <c r="B544" s="798" t="s">
        <v>2616</v>
      </c>
      <c r="C544" s="829"/>
      <c r="D544" s="1906" t="s">
        <v>1230</v>
      </c>
      <c r="E544" s="1906"/>
      <c r="F544" s="1906"/>
      <c r="G544" s="790"/>
      <c r="I544" s="1774" t="s">
        <v>2494</v>
      </c>
    </row>
    <row r="545" spans="1:9">
      <c r="A545" s="829"/>
      <c r="B545" s="829"/>
      <c r="C545" s="829"/>
      <c r="D545" s="1906"/>
      <c r="E545" s="1906"/>
      <c r="F545" s="1906"/>
      <c r="G545" s="790"/>
    </row>
    <row r="546" spans="1:9">
      <c r="A546" s="829"/>
      <c r="B546" s="829"/>
      <c r="C546" s="829"/>
      <c r="D546" s="1906"/>
      <c r="E546" s="1906"/>
      <c r="F546" s="1906"/>
      <c r="G546" s="790"/>
    </row>
    <row r="547" spans="1:9">
      <c r="A547" s="829"/>
      <c r="B547" s="829"/>
      <c r="C547" s="829"/>
      <c r="D547" s="800"/>
      <c r="E547" s="800"/>
      <c r="F547" s="800"/>
    </row>
    <row r="548" spans="1:9">
      <c r="A548" s="797"/>
      <c r="B548" s="798" t="s">
        <v>2615</v>
      </c>
      <c r="C548" s="829"/>
      <c r="D548" s="1992" t="s">
        <v>1348</v>
      </c>
      <c r="E548" s="1992"/>
      <c r="F548" s="1992"/>
      <c r="I548" s="1774" t="s">
        <v>2493</v>
      </c>
    </row>
    <row r="549" spans="1:9">
      <c r="A549" s="829"/>
      <c r="B549" s="829"/>
      <c r="C549" s="829"/>
      <c r="D549" s="1992"/>
      <c r="E549" s="1992"/>
      <c r="F549" s="1992"/>
    </row>
    <row r="550" spans="1:9">
      <c r="A550" s="829"/>
      <c r="B550" s="829"/>
      <c r="C550" s="829"/>
      <c r="D550" s="800"/>
      <c r="E550" s="800"/>
      <c r="F550" s="800"/>
    </row>
    <row r="551" spans="1:9">
      <c r="A551" s="797"/>
      <c r="B551" s="798" t="s">
        <v>2616</v>
      </c>
      <c r="C551" s="829"/>
      <c r="D551" s="1906" t="s">
        <v>1232</v>
      </c>
      <c r="E551" s="1906"/>
      <c r="F551" s="1906"/>
      <c r="I551" s="1774" t="s">
        <v>2493</v>
      </c>
    </row>
    <row r="552" spans="1:9">
      <c r="A552" s="829"/>
      <c r="B552" s="829"/>
      <c r="C552" s="829"/>
      <c r="D552" s="1906"/>
      <c r="E552" s="1906"/>
      <c r="F552" s="1906"/>
      <c r="G552" s="819"/>
    </row>
    <row r="553" spans="1:9">
      <c r="A553" s="829"/>
      <c r="B553" s="829"/>
      <c r="C553" s="829"/>
      <c r="D553" s="800"/>
      <c r="E553" s="800"/>
      <c r="F553" s="800"/>
      <c r="G553" s="819"/>
    </row>
    <row r="554" spans="1:9">
      <c r="A554" s="797"/>
      <c r="B554" s="798" t="s">
        <v>2616</v>
      </c>
      <c r="C554" s="829"/>
      <c r="D554" s="1908" t="s">
        <v>1233</v>
      </c>
      <c r="E554" s="1908"/>
      <c r="F554" s="1908"/>
      <c r="G554" s="819"/>
      <c r="I554" s="1774" t="s">
        <v>2496</v>
      </c>
    </row>
    <row r="555" spans="1:9">
      <c r="A555" s="816"/>
      <c r="B555" s="816"/>
      <c r="C555" s="829"/>
      <c r="D555" s="1908" t="s">
        <v>880</v>
      </c>
      <c r="E555" s="1908"/>
      <c r="F555" s="1908"/>
      <c r="G555" s="819"/>
    </row>
    <row r="556" spans="1:9">
      <c r="A556" s="816"/>
      <c r="B556" s="816"/>
      <c r="C556" s="829"/>
      <c r="D556" s="672"/>
      <c r="E556" s="1979" t="s">
        <v>1234</v>
      </c>
      <c r="F556" s="1979"/>
      <c r="G556" s="819"/>
    </row>
    <row r="557" spans="1:9">
      <c r="A557" s="797"/>
      <c r="B557" s="797"/>
      <c r="C557" s="829"/>
      <c r="E557" s="800"/>
      <c r="F557" s="800"/>
      <c r="G557" s="819"/>
    </row>
    <row r="558" spans="1:9">
      <c r="A558" s="797"/>
      <c r="B558" s="798" t="s">
        <v>2616</v>
      </c>
      <c r="C558" s="829"/>
      <c r="D558" s="2005" t="s">
        <v>1235</v>
      </c>
      <c r="E558" s="2005"/>
      <c r="F558" s="2005"/>
      <c r="G558" s="819"/>
      <c r="I558" s="1774" t="s">
        <v>2444</v>
      </c>
    </row>
    <row r="559" spans="1:9">
      <c r="C559" s="829"/>
      <c r="D559" s="1906" t="s">
        <v>1236</v>
      </c>
      <c r="E559" s="1906"/>
      <c r="F559" s="1906"/>
      <c r="G559" s="819"/>
    </row>
    <row r="560" spans="1:9">
      <c r="A560" s="829"/>
      <c r="B560" s="829"/>
      <c r="C560" s="829"/>
      <c r="D560" s="1906"/>
      <c r="E560" s="1906"/>
      <c r="F560" s="1906"/>
      <c r="G560" s="819"/>
    </row>
    <row r="561" spans="1:9">
      <c r="A561" s="829"/>
      <c r="B561" s="829"/>
      <c r="C561" s="829"/>
      <c r="D561" s="1906"/>
      <c r="E561" s="1906"/>
      <c r="F561" s="1906"/>
      <c r="G561" s="819"/>
    </row>
    <row r="562" spans="1:9">
      <c r="A562" s="829"/>
      <c r="B562" s="829"/>
      <c r="C562" s="829"/>
      <c r="D562" s="800"/>
      <c r="E562" s="800"/>
      <c r="F562" s="800"/>
      <c r="G562" s="819"/>
    </row>
    <row r="563" spans="1:9">
      <c r="A563" s="797"/>
      <c r="B563" s="798" t="s">
        <v>2616</v>
      </c>
      <c r="C563" s="829"/>
      <c r="D563" s="1906" t="s">
        <v>1237</v>
      </c>
      <c r="E563" s="1906"/>
      <c r="F563" s="1906"/>
      <c r="G563" s="819"/>
      <c r="I563" s="1774" t="s">
        <v>2445</v>
      </c>
    </row>
    <row r="564" spans="1:9">
      <c r="A564" s="797"/>
      <c r="B564" s="797"/>
      <c r="C564" s="829"/>
      <c r="D564" s="1906"/>
      <c r="E564" s="1906"/>
      <c r="F564" s="1906"/>
      <c r="G564" s="819"/>
    </row>
    <row r="565" spans="1:9">
      <c r="A565" s="797"/>
      <c r="B565" s="797"/>
      <c r="C565" s="829"/>
      <c r="D565" s="1906"/>
      <c r="E565" s="1906"/>
      <c r="F565" s="1906"/>
      <c r="G565" s="819"/>
    </row>
    <row r="566" spans="1:9">
      <c r="A566" s="797"/>
      <c r="B566" s="797"/>
      <c r="C566" s="829"/>
      <c r="D566" s="1906"/>
      <c r="E566" s="1906"/>
      <c r="F566" s="1906"/>
      <c r="G566" s="819"/>
    </row>
    <row r="567" spans="1:9">
      <c r="A567" s="797"/>
      <c r="B567" s="797"/>
      <c r="C567" s="829"/>
      <c r="D567" s="800"/>
      <c r="E567" s="800"/>
      <c r="F567" s="800"/>
      <c r="G567" s="819"/>
    </row>
    <row r="568" spans="1:9">
      <c r="A568" s="1888" t="s">
        <v>1170</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77" t="s">
        <v>216</v>
      </c>
      <c r="E570" s="1977"/>
      <c r="F570" s="1977"/>
      <c r="G570" s="819"/>
    </row>
    <row r="571" spans="1:9">
      <c r="A571" s="795"/>
      <c r="B571" s="795"/>
      <c r="C571" s="795"/>
      <c r="D571" s="1911" t="s">
        <v>1186</v>
      </c>
      <c r="E571" s="1911"/>
      <c r="F571" s="1911"/>
      <c r="G571" s="819"/>
    </row>
    <row r="572" spans="1:9">
      <c r="A572" s="790"/>
      <c r="B572" s="790"/>
      <c r="C572" s="795"/>
      <c r="D572" s="837"/>
      <c r="G572" s="819"/>
      <c r="I572" s="1774" t="s">
        <v>2446</v>
      </c>
    </row>
    <row r="573" spans="1:9">
      <c r="A573" s="795"/>
      <c r="B573" s="798" t="s">
        <v>2616</v>
      </c>
      <c r="D573" s="1911" t="s">
        <v>954</v>
      </c>
      <c r="E573" s="1911"/>
      <c r="F573" s="1911"/>
      <c r="G573" s="819"/>
    </row>
    <row r="574" spans="1:9">
      <c r="A574" s="816"/>
      <c r="B574" s="816"/>
      <c r="D574" s="814"/>
    </row>
    <row r="575" spans="1:9">
      <c r="A575" s="816"/>
      <c r="B575" s="798" t="s">
        <v>2616</v>
      </c>
      <c r="D575" s="1887" t="s">
        <v>1187</v>
      </c>
      <c r="E575" s="1887"/>
      <c r="F575" s="1887"/>
      <c r="I575" s="1774" t="s">
        <v>2448</v>
      </c>
    </row>
    <row r="576" spans="1:9">
      <c r="A576" s="816"/>
      <c r="B576" s="816"/>
      <c r="D576" s="1887"/>
      <c r="E576" s="1887"/>
      <c r="F576" s="1887"/>
      <c r="G576" s="790"/>
      <c r="I576" s="1774" t="s">
        <v>2447</v>
      </c>
    </row>
    <row r="577" spans="1:9">
      <c r="A577" s="816"/>
      <c r="B577" s="816"/>
      <c r="D577" s="1887"/>
      <c r="E577" s="1887"/>
      <c r="F577" s="1887"/>
      <c r="G577" s="790"/>
    </row>
    <row r="578" spans="1:9">
      <c r="A578" s="816"/>
      <c r="B578" s="816"/>
      <c r="D578" s="1887"/>
      <c r="E578" s="1887"/>
      <c r="F578" s="1887"/>
      <c r="G578" s="790"/>
    </row>
    <row r="579" spans="1:9">
      <c r="A579" s="816"/>
      <c r="B579" s="798" t="s">
        <v>2615</v>
      </c>
      <c r="D579" s="1887" t="s">
        <v>1188</v>
      </c>
      <c r="E579" s="1887"/>
      <c r="F579" s="1887"/>
      <c r="G579" s="790"/>
    </row>
    <row r="580" spans="1:9">
      <c r="A580" s="816"/>
      <c r="B580" s="816"/>
      <c r="D580" s="1887"/>
      <c r="E580" s="1887"/>
      <c r="F580" s="1887"/>
      <c r="G580" s="790"/>
    </row>
    <row r="581" spans="1:9">
      <c r="A581" s="816"/>
      <c r="B581" s="816"/>
      <c r="D581" s="1887"/>
      <c r="E581" s="1887"/>
      <c r="F581" s="1887"/>
      <c r="G581" s="790"/>
    </row>
    <row r="582" spans="1:9">
      <c r="A582" s="816"/>
      <c r="B582" s="816"/>
      <c r="D582" s="1887"/>
      <c r="E582" s="1887"/>
      <c r="F582" s="1887"/>
      <c r="G582" s="790"/>
    </row>
    <row r="583" spans="1:9">
      <c r="A583" s="816"/>
      <c r="B583" s="816"/>
      <c r="D583" s="783"/>
      <c r="E583" s="783"/>
      <c r="F583" s="783"/>
      <c r="G583" s="790"/>
    </row>
    <row r="584" spans="1:9">
      <c r="A584" s="816"/>
      <c r="B584" s="798" t="s">
        <v>2616</v>
      </c>
      <c r="D584" s="1887" t="s">
        <v>1189</v>
      </c>
      <c r="E584" s="1887"/>
      <c r="F584" s="1887"/>
      <c r="G584" s="790"/>
    </row>
    <row r="585" spans="1:9">
      <c r="A585" s="816"/>
      <c r="B585" s="816"/>
      <c r="D585" s="1887"/>
      <c r="E585" s="1887"/>
      <c r="F585" s="1887"/>
      <c r="G585" s="790"/>
    </row>
    <row r="586" spans="1:9">
      <c r="A586" s="816"/>
      <c r="B586" s="816"/>
      <c r="D586" s="837"/>
      <c r="G586" s="790"/>
    </row>
    <row r="587" spans="1:9">
      <c r="A587" s="816"/>
      <c r="B587" s="798" t="s">
        <v>2615</v>
      </c>
      <c r="D587" s="1911" t="s">
        <v>1190</v>
      </c>
      <c r="E587" s="1911"/>
      <c r="F587" s="1911"/>
      <c r="G587" s="790"/>
      <c r="I587" s="1774" t="s">
        <v>2497</v>
      </c>
    </row>
    <row r="588" spans="1:9">
      <c r="A588" s="816"/>
      <c r="B588" s="816"/>
      <c r="D588" s="1911"/>
      <c r="E588" s="1911"/>
      <c r="F588" s="1911"/>
      <c r="G588" s="790"/>
    </row>
    <row r="589" spans="1:9">
      <c r="A589" s="797"/>
      <c r="B589" s="797"/>
      <c r="D589" s="837"/>
      <c r="G589" s="790"/>
    </row>
    <row r="590" spans="1:9">
      <c r="A590" s="1888" t="s">
        <v>1171</v>
      </c>
      <c r="B590" s="1888"/>
      <c r="C590" s="1888"/>
      <c r="D590" s="1888"/>
      <c r="E590" s="1888"/>
      <c r="F590" s="1888"/>
      <c r="G590" s="1888"/>
      <c r="H590" s="1853"/>
      <c r="I590" s="1854"/>
    </row>
    <row r="591" spans="1:9"/>
    <row r="592" spans="1:9">
      <c r="D592" s="1905" t="s">
        <v>1271</v>
      </c>
      <c r="E592" s="1905"/>
      <c r="F592" s="1905"/>
    </row>
    <row r="593" spans="1:9">
      <c r="D593" s="1944" t="s">
        <v>1272</v>
      </c>
      <c r="E593" s="1944"/>
      <c r="F593" s="1944"/>
    </row>
    <row r="594" spans="1:9">
      <c r="D594" s="780"/>
      <c r="E594" s="722"/>
      <c r="F594" s="722"/>
    </row>
    <row r="595" spans="1:9" s="791" customFormat="1">
      <c r="A595" s="805"/>
      <c r="B595" s="798" t="s">
        <v>2616</v>
      </c>
      <c r="C595" s="801"/>
      <c r="D595" s="1907" t="s">
        <v>1273</v>
      </c>
      <c r="E595" s="1907"/>
      <c r="F595" s="1907"/>
      <c r="G595" s="802"/>
      <c r="I595" s="1837" t="s">
        <v>2476</v>
      </c>
    </row>
    <row r="596" spans="1:9">
      <c r="D596" s="1907"/>
      <c r="E596" s="1907"/>
      <c r="F596" s="1907"/>
    </row>
    <row r="597" spans="1:9">
      <c r="D597" s="1907"/>
      <c r="E597" s="1907"/>
      <c r="F597" s="1907"/>
    </row>
    <row r="598" spans="1:9"/>
    <row r="599" spans="1:9">
      <c r="A599" s="1888" t="s">
        <v>1172</v>
      </c>
      <c r="B599" s="1888"/>
      <c r="C599" s="1888"/>
      <c r="D599" s="1888"/>
      <c r="E599" s="1888"/>
      <c r="F599" s="1888"/>
      <c r="G599" s="1888"/>
      <c r="H599" s="1853"/>
      <c r="I599" s="1854"/>
    </row>
    <row r="600" spans="1:9">
      <c r="A600" s="800"/>
      <c r="B600" s="800"/>
      <c r="G600" s="819"/>
    </row>
    <row r="601" spans="1:9">
      <c r="A601" s="838"/>
      <c r="B601" s="838"/>
      <c r="C601" s="793"/>
      <c r="D601" s="1945" t="s">
        <v>1274</v>
      </c>
      <c r="E601" s="1945"/>
      <c r="F601" s="1945"/>
      <c r="G601" s="819"/>
    </row>
    <row r="602" spans="1:9">
      <c r="A602" s="838"/>
      <c r="B602" s="838"/>
      <c r="C602" s="793"/>
      <c r="D602" s="1945"/>
      <c r="E602" s="1945"/>
      <c r="F602" s="1945"/>
      <c r="G602" s="819"/>
    </row>
    <row r="603" spans="1:9">
      <c r="C603" s="795"/>
      <c r="D603" s="1944" t="s">
        <v>1275</v>
      </c>
      <c r="E603" s="1944"/>
      <c r="F603" s="1944"/>
      <c r="G603" s="819"/>
    </row>
    <row r="604" spans="1:9">
      <c r="C604" s="795"/>
      <c r="D604" s="780"/>
      <c r="E604" s="780"/>
      <c r="F604" s="780"/>
      <c r="G604" s="819"/>
    </row>
    <row r="605" spans="1:9" ht="12.75" customHeight="1">
      <c r="A605" s="816"/>
      <c r="B605" s="798" t="s">
        <v>2616</v>
      </c>
      <c r="D605" s="1904" t="s">
        <v>1276</v>
      </c>
      <c r="E605" s="1904"/>
      <c r="F605" s="1904"/>
      <c r="G605" s="819"/>
      <c r="I605" s="1774" t="s">
        <v>2498</v>
      </c>
    </row>
    <row r="606" spans="1:9">
      <c r="D606" s="1904"/>
      <c r="E606" s="1904"/>
      <c r="F606" s="1904"/>
      <c r="G606" s="819"/>
    </row>
    <row r="607" spans="1:9">
      <c r="D607" s="790"/>
      <c r="G607" s="819"/>
    </row>
    <row r="608" spans="1:9">
      <c r="B608" s="798" t="s">
        <v>2616</v>
      </c>
      <c r="D608" s="1904" t="s">
        <v>1277</v>
      </c>
      <c r="E608" s="1904"/>
      <c r="F608" s="1904"/>
      <c r="G608" s="819"/>
      <c r="I608" s="1774" t="s">
        <v>2449</v>
      </c>
    </row>
    <row r="609" spans="1:9">
      <c r="C609" s="839"/>
      <c r="D609" s="1904"/>
      <c r="E609" s="1904"/>
      <c r="F609" s="1904"/>
      <c r="G609" s="819"/>
    </row>
    <row r="610" spans="1:9">
      <c r="C610" s="839"/>
      <c r="G610" s="819"/>
    </row>
    <row r="611" spans="1:9">
      <c r="B611" s="798" t="s">
        <v>2615</v>
      </c>
      <c r="C611" s="839"/>
      <c r="D611" s="1904" t="s">
        <v>1278</v>
      </c>
      <c r="E611" s="1904"/>
      <c r="F611" s="1904"/>
      <c r="G611" s="819"/>
      <c r="I611" s="1774" t="s">
        <v>2499</v>
      </c>
    </row>
    <row r="612" spans="1:9">
      <c r="C612" s="839"/>
      <c r="D612" s="1904"/>
      <c r="E612" s="1904"/>
      <c r="F612" s="1904"/>
      <c r="G612" s="819"/>
      <c r="I612" s="1850" t="s">
        <v>2500</v>
      </c>
    </row>
    <row r="613" spans="1:9">
      <c r="C613" s="839"/>
      <c r="G613" s="819"/>
    </row>
    <row r="614" spans="1:9">
      <c r="A614" s="1888" t="s">
        <v>1173</v>
      </c>
      <c r="B614" s="1888"/>
      <c r="C614" s="1888"/>
      <c r="D614" s="1888"/>
      <c r="E614" s="1888"/>
      <c r="F614" s="1888"/>
      <c r="G614" s="1888"/>
      <c r="H614" s="1853"/>
      <c r="I614" s="1854"/>
    </row>
    <row r="615" spans="1:9">
      <c r="A615" s="840"/>
      <c r="B615" s="840"/>
      <c r="C615" s="840"/>
      <c r="G615" s="819"/>
    </row>
    <row r="616" spans="1:9">
      <c r="C616" s="816"/>
      <c r="D616" s="1905" t="s">
        <v>1279</v>
      </c>
      <c r="E616" s="1905"/>
      <c r="F616" s="1905"/>
      <c r="G616" s="819"/>
    </row>
    <row r="617" spans="1:9">
      <c r="A617" s="816"/>
      <c r="B617" s="816"/>
      <c r="C617" s="818"/>
      <c r="D617" s="794"/>
      <c r="G617" s="819"/>
    </row>
    <row r="618" spans="1:9">
      <c r="A618" s="797"/>
      <c r="B618" s="798" t="s">
        <v>2616</v>
      </c>
      <c r="C618" s="818"/>
      <c r="D618" s="1906" t="s">
        <v>1501</v>
      </c>
      <c r="E618" s="1906"/>
      <c r="F618" s="1906"/>
      <c r="G618" s="819"/>
      <c r="I618" s="1774" t="s">
        <v>2477</v>
      </c>
    </row>
    <row r="619" spans="1:9">
      <c r="C619" s="818"/>
      <c r="D619" s="1906"/>
      <c r="E619" s="1906"/>
      <c r="F619" s="1906"/>
      <c r="G619" s="819"/>
    </row>
    <row r="620" spans="1:9">
      <c r="C620" s="818"/>
      <c r="D620" s="1906"/>
      <c r="E620" s="1906"/>
      <c r="F620" s="1906"/>
      <c r="G620" s="819"/>
    </row>
    <row r="621" spans="1:9">
      <c r="C621" s="818"/>
      <c r="D621" s="1906"/>
      <c r="E621" s="1906"/>
      <c r="F621" s="1906"/>
      <c r="G621" s="819"/>
    </row>
    <row r="622" spans="1:9">
      <c r="C622" s="818"/>
      <c r="D622" s="1906"/>
      <c r="E622" s="1906"/>
      <c r="F622" s="1906"/>
      <c r="G622" s="819"/>
    </row>
    <row r="623" spans="1:9">
      <c r="C623" s="818"/>
      <c r="D623" s="1906"/>
      <c r="E623" s="1906"/>
      <c r="F623" s="1906"/>
      <c r="G623" s="819"/>
    </row>
    <row r="624" spans="1:9">
      <c r="C624" s="818"/>
      <c r="D624" s="784"/>
      <c r="E624" s="784"/>
      <c r="F624" s="784"/>
      <c r="G624" s="819"/>
    </row>
    <row r="625" spans="1:9">
      <c r="A625" s="797"/>
      <c r="B625" s="798" t="s">
        <v>2615</v>
      </c>
      <c r="C625" s="818"/>
      <c r="D625" s="1906" t="s">
        <v>1281</v>
      </c>
      <c r="E625" s="1906"/>
      <c r="F625" s="1906"/>
      <c r="G625" s="819"/>
      <c r="I625" s="1774" t="s">
        <v>2501</v>
      </c>
    </row>
    <row r="626" spans="1:9">
      <c r="A626" s="829"/>
      <c r="B626" s="829"/>
      <c r="C626" s="829"/>
      <c r="D626" s="1906"/>
      <c r="E626" s="1906"/>
      <c r="F626" s="1906"/>
      <c r="G626" s="819"/>
    </row>
    <row r="627" spans="1:9">
      <c r="A627" s="829"/>
      <c r="B627" s="829"/>
      <c r="C627" s="829"/>
      <c r="D627" s="785"/>
      <c r="E627" s="841"/>
      <c r="F627" s="841"/>
      <c r="G627" s="819"/>
    </row>
    <row r="628" spans="1:9">
      <c r="A628" s="797"/>
      <c r="B628" s="798" t="s">
        <v>2615</v>
      </c>
      <c r="C628" s="829"/>
      <c r="D628" s="1907" t="s">
        <v>1438</v>
      </c>
      <c r="E628" s="1907"/>
      <c r="F628" s="1907"/>
      <c r="G628" s="819"/>
      <c r="I628" s="1774" t="s">
        <v>2450</v>
      </c>
    </row>
    <row r="629" spans="1:9">
      <c r="A629" s="797"/>
      <c r="B629" s="797"/>
      <c r="C629" s="829"/>
      <c r="D629" s="1907"/>
      <c r="E629" s="1907"/>
      <c r="F629" s="1907"/>
      <c r="G629" s="819"/>
    </row>
    <row r="630" spans="1:9">
      <c r="A630" s="797"/>
      <c r="B630" s="797"/>
      <c r="C630" s="829"/>
      <c r="D630" s="1907"/>
      <c r="E630" s="1907"/>
      <c r="F630" s="1907"/>
      <c r="G630" s="819"/>
    </row>
    <row r="631" spans="1:9">
      <c r="A631" s="829"/>
      <c r="B631" s="798" t="s">
        <v>2615</v>
      </c>
      <c r="C631" s="829"/>
      <c r="D631" s="1908" t="s">
        <v>1283</v>
      </c>
      <c r="E631" s="1908"/>
      <c r="F631" s="1908"/>
      <c r="G631" s="819"/>
      <c r="I631" s="1774" t="s">
        <v>2450</v>
      </c>
    </row>
    <row r="632" spans="1:9">
      <c r="A632" s="829"/>
      <c r="B632" s="829"/>
      <c r="C632" s="829"/>
      <c r="D632" s="727"/>
      <c r="E632" s="727"/>
      <c r="F632" s="727"/>
      <c r="G632" s="819"/>
    </row>
    <row r="633" spans="1:9">
      <c r="A633" s="1888" t="s">
        <v>1174</v>
      </c>
      <c r="B633" s="1888"/>
      <c r="C633" s="1888"/>
      <c r="D633" s="1888"/>
      <c r="E633" s="1888"/>
      <c r="F633" s="1888"/>
      <c r="G633" s="1888"/>
      <c r="H633" s="1853"/>
      <c r="I633" s="1854"/>
    </row>
    <row r="634" spans="1:9">
      <c r="A634" s="800"/>
      <c r="B634" s="800"/>
      <c r="C634" s="829"/>
      <c r="D634" s="841"/>
      <c r="E634" s="841"/>
      <c r="F634" s="841"/>
      <c r="G634" s="819"/>
    </row>
    <row r="635" spans="1:9">
      <c r="C635" s="840"/>
      <c r="D635" s="1982" t="s">
        <v>1333</v>
      </c>
      <c r="E635" s="1982"/>
      <c r="F635" s="1982"/>
      <c r="G635" s="819"/>
    </row>
    <row r="636" spans="1:9">
      <c r="A636" s="795"/>
      <c r="B636" s="795"/>
      <c r="C636" s="795"/>
      <c r="D636" s="1983" t="s">
        <v>1334</v>
      </c>
      <c r="E636" s="1983"/>
      <c r="F636" s="1983"/>
      <c r="G636" s="819"/>
    </row>
    <row r="637" spans="1:9">
      <c r="A637" s="795"/>
      <c r="B637" s="795"/>
      <c r="C637" s="795"/>
      <c r="D637" s="727"/>
      <c r="E637" s="727"/>
      <c r="F637" s="727"/>
      <c r="G637" s="819"/>
    </row>
    <row r="638" spans="1:9" ht="12.75" customHeight="1">
      <c r="B638" s="798" t="s">
        <v>2616</v>
      </c>
      <c r="C638" s="829"/>
      <c r="D638" s="1990" t="s">
        <v>1522</v>
      </c>
      <c r="E638" s="1990"/>
      <c r="F638" s="1990"/>
      <c r="I638" s="1774" t="s">
        <v>2504</v>
      </c>
    </row>
    <row r="639" spans="1:9">
      <c r="D639" s="1990"/>
      <c r="E639" s="1990"/>
      <c r="F639" s="1990"/>
    </row>
    <row r="640" spans="1:9">
      <c r="D640" s="1990"/>
      <c r="E640" s="1990"/>
      <c r="F640" s="1990"/>
    </row>
    <row r="641" spans="1:9">
      <c r="D641" s="1990"/>
      <c r="E641" s="1990"/>
      <c r="F641" s="1990"/>
    </row>
    <row r="642" spans="1:9" ht="14.5" customHeight="1">
      <c r="A642" s="797"/>
      <c r="B642" s="797"/>
      <c r="C642" s="829"/>
      <c r="D642" s="900"/>
      <c r="E642" s="900"/>
      <c r="F642" s="900"/>
      <c r="G642" s="819"/>
    </row>
    <row r="643" spans="1:9" ht="12.75" customHeight="1">
      <c r="A643" s="795"/>
      <c r="B643" s="798" t="s">
        <v>2616</v>
      </c>
      <c r="C643" s="829"/>
      <c r="D643" s="1990" t="s">
        <v>1525</v>
      </c>
      <c r="E643" s="1990"/>
      <c r="F643" s="1990"/>
      <c r="G643" s="819"/>
      <c r="I643" s="1774" t="s">
        <v>2504</v>
      </c>
    </row>
    <row r="644" spans="1:9">
      <c r="A644" s="795"/>
      <c r="B644" s="797"/>
      <c r="C644" s="829"/>
      <c r="D644" s="1990"/>
      <c r="E644" s="1990"/>
      <c r="F644" s="1990"/>
      <c r="G644" s="819"/>
    </row>
    <row r="645" spans="1:9">
      <c r="A645" s="795"/>
      <c r="B645" s="797"/>
      <c r="C645" s="829"/>
      <c r="D645" s="1990"/>
      <c r="E645" s="1990"/>
      <c r="F645" s="1990"/>
      <c r="G645" s="819"/>
    </row>
    <row r="646" spans="1:9">
      <c r="A646" s="795"/>
      <c r="B646" s="797"/>
      <c r="C646" s="829"/>
      <c r="D646" s="1990"/>
      <c r="E646" s="1990"/>
      <c r="F646" s="1990"/>
      <c r="G646" s="819"/>
    </row>
    <row r="647" spans="1:9">
      <c r="A647" s="795"/>
      <c r="B647" s="797"/>
      <c r="C647" s="829"/>
      <c r="D647" s="1990"/>
      <c r="E647" s="1990"/>
      <c r="F647" s="1990"/>
      <c r="G647" s="819"/>
    </row>
    <row r="648" spans="1:9" ht="14.25" customHeight="1">
      <c r="A648" s="795"/>
      <c r="B648" s="797"/>
      <c r="C648" s="829"/>
      <c r="F648" s="901"/>
      <c r="G648" s="819"/>
    </row>
    <row r="649" spans="1:9" ht="12.75" customHeight="1">
      <c r="A649" s="795"/>
      <c r="B649" s="798" t="s">
        <v>2615</v>
      </c>
      <c r="C649" s="829"/>
      <c r="D649" s="1990" t="s">
        <v>1523</v>
      </c>
      <c r="E649" s="1990"/>
      <c r="F649" s="1990"/>
      <c r="G649" s="819"/>
      <c r="I649" s="1774" t="s">
        <v>2504</v>
      </c>
    </row>
    <row r="650" spans="1:9">
      <c r="A650" s="795"/>
      <c r="B650" s="797"/>
      <c r="C650" s="829"/>
      <c r="D650" s="1990"/>
      <c r="E650" s="1990"/>
      <c r="F650" s="1990"/>
      <c r="G650" s="819"/>
    </row>
    <row r="651" spans="1:9">
      <c r="A651" s="797"/>
      <c r="B651" s="797"/>
      <c r="C651" s="829"/>
      <c r="D651" s="1990"/>
      <c r="E651" s="1990"/>
      <c r="F651" s="1990"/>
      <c r="G651" s="819"/>
    </row>
    <row r="652" spans="1:9">
      <c r="A652" s="797"/>
      <c r="B652" s="797"/>
      <c r="C652" s="829"/>
      <c r="D652" s="1990"/>
      <c r="E652" s="1990"/>
      <c r="F652" s="1990"/>
      <c r="G652" s="819"/>
    </row>
    <row r="653" spans="1:9">
      <c r="A653" s="797"/>
      <c r="B653" s="797"/>
      <c r="C653" s="829"/>
      <c r="D653" s="892"/>
      <c r="E653" s="892"/>
      <c r="F653" s="892"/>
      <c r="G653" s="819"/>
    </row>
    <row r="654" spans="1:9" ht="12.75" customHeight="1">
      <c r="A654" s="795"/>
      <c r="B654" s="798" t="s">
        <v>2616</v>
      </c>
      <c r="C654" s="829"/>
      <c r="D654" s="1990" t="s">
        <v>1524</v>
      </c>
      <c r="E654" s="1990"/>
      <c r="F654" s="1990"/>
      <c r="G654" s="819"/>
      <c r="I654" s="1774" t="s">
        <v>2504</v>
      </c>
    </row>
    <row r="655" spans="1:9" ht="12.75" customHeight="1">
      <c r="A655" s="795"/>
      <c r="B655" s="797"/>
      <c r="C655" s="829"/>
      <c r="D655" s="1990"/>
      <c r="E655" s="1990"/>
      <c r="F655" s="1990"/>
      <c r="G655" s="819"/>
    </row>
    <row r="656" spans="1:9" ht="12.75" customHeight="1">
      <c r="A656" s="795"/>
      <c r="B656" s="797"/>
      <c r="C656" s="829"/>
      <c r="D656" s="1990"/>
      <c r="E656" s="1990"/>
      <c r="F656" s="1990"/>
      <c r="G656" s="819"/>
    </row>
    <row r="657" spans="1:11" ht="12.75" customHeight="1">
      <c r="A657" s="795"/>
      <c r="B657" s="797"/>
      <c r="C657" s="829"/>
      <c r="D657" s="1990"/>
      <c r="E657" s="1990"/>
      <c r="F657" s="1990"/>
      <c r="G657" s="819"/>
    </row>
    <row r="658" spans="1:11" ht="12.75" customHeight="1">
      <c r="A658" s="795"/>
      <c r="B658" s="797"/>
      <c r="C658" s="829"/>
      <c r="D658" s="1990"/>
      <c r="E658" s="1990"/>
      <c r="F658" s="1990"/>
      <c r="G658" s="819"/>
    </row>
    <row r="659" spans="1:11" ht="12.75" customHeight="1">
      <c r="A659" s="795"/>
      <c r="B659" s="797"/>
      <c r="C659" s="829"/>
      <c r="D659" s="1990"/>
      <c r="E659" s="1990"/>
      <c r="F659" s="1990"/>
      <c r="G659" s="819"/>
    </row>
    <row r="660" spans="1:11" ht="12.75" customHeight="1">
      <c r="A660" s="795"/>
      <c r="B660" s="797"/>
      <c r="C660" s="829"/>
      <c r="D660" s="1990"/>
      <c r="E660" s="1990"/>
      <c r="F660" s="1990"/>
      <c r="G660" s="819"/>
    </row>
    <row r="661" spans="1:11" ht="12.75" customHeight="1">
      <c r="A661" s="795"/>
      <c r="B661" s="797"/>
      <c r="C661" s="829"/>
      <c r="D661" s="1990"/>
      <c r="E661" s="1990"/>
      <c r="F661" s="1990"/>
      <c r="G661" s="819"/>
    </row>
    <row r="662" spans="1:11" ht="12.75" customHeight="1">
      <c r="A662" s="795"/>
      <c r="B662" s="797"/>
      <c r="C662" s="829"/>
      <c r="D662" s="1990"/>
      <c r="E662" s="1990"/>
      <c r="F662" s="1990"/>
      <c r="G662" s="819"/>
    </row>
    <row r="663" spans="1:11">
      <c r="A663" s="829"/>
      <c r="B663" s="829"/>
      <c r="C663" s="829"/>
      <c r="D663" s="841"/>
      <c r="E663" s="841"/>
      <c r="F663" s="841"/>
      <c r="G663" s="819"/>
    </row>
    <row r="664" spans="1:11">
      <c r="A664" s="1888" t="s">
        <v>1175</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905" t="s">
        <v>104</v>
      </c>
      <c r="E666" s="1905"/>
      <c r="F666" s="1905"/>
      <c r="G666" s="819"/>
      <c r="H666" s="842"/>
      <c r="I666" s="1841"/>
      <c r="J666" s="842"/>
      <c r="K666" s="842"/>
    </row>
    <row r="667" spans="1:11">
      <c r="A667" s="840"/>
      <c r="B667" s="840"/>
      <c r="C667" s="840"/>
      <c r="D667" s="1905" t="s">
        <v>128</v>
      </c>
      <c r="E667" s="1905"/>
      <c r="F667" s="1905"/>
      <c r="G667" s="819"/>
      <c r="H667" s="842"/>
      <c r="I667" s="1841"/>
      <c r="J667" s="842"/>
      <c r="K667" s="842"/>
    </row>
    <row r="668" spans="1:11">
      <c r="A668" s="795"/>
      <c r="B668" s="795"/>
      <c r="C668" s="795"/>
      <c r="D668" s="1908" t="s">
        <v>1211</v>
      </c>
      <c r="E668" s="1908"/>
      <c r="F668" s="1908"/>
      <c r="G668" s="819"/>
      <c r="H668" s="842"/>
      <c r="I668" s="1841"/>
      <c r="J668" s="842"/>
      <c r="K668" s="842"/>
    </row>
    <row r="669" spans="1:11">
      <c r="A669" s="795"/>
      <c r="B669" s="795"/>
      <c r="C669" s="795"/>
      <c r="G669" s="819"/>
      <c r="H669" s="842"/>
      <c r="I669" s="1841"/>
      <c r="J669" s="842"/>
      <c r="K669" s="842"/>
    </row>
    <row r="670" spans="1:11">
      <c r="A670" s="797"/>
      <c r="B670" s="798" t="s">
        <v>2616</v>
      </c>
      <c r="C670" s="795"/>
      <c r="D670" s="1908" t="s">
        <v>950</v>
      </c>
      <c r="E670" s="1908"/>
      <c r="F670" s="1908"/>
      <c r="G670" s="819"/>
      <c r="H670" s="842"/>
      <c r="I670" s="1841" t="s">
        <v>2478</v>
      </c>
      <c r="J670" s="842"/>
      <c r="K670" s="842"/>
    </row>
    <row r="671" spans="1:11">
      <c r="A671" s="795"/>
      <c r="B671" s="795"/>
      <c r="C671" s="795"/>
      <c r="D671" s="1908" t="s">
        <v>961</v>
      </c>
      <c r="E671" s="1908"/>
      <c r="F671" s="1908"/>
      <c r="G671" s="819"/>
      <c r="H671" s="842"/>
      <c r="I671" s="1841"/>
      <c r="J671" s="842"/>
      <c r="K671" s="842"/>
    </row>
    <row r="672" spans="1:11">
      <c r="A672" s="795"/>
      <c r="B672" s="795"/>
      <c r="C672" s="795"/>
      <c r="D672" s="672"/>
      <c r="E672" s="2000" t="s">
        <v>1212</v>
      </c>
      <c r="F672" s="2000"/>
      <c r="G672" s="819"/>
      <c r="H672" s="842"/>
      <c r="I672" s="1841"/>
      <c r="J672" s="842"/>
      <c r="K672" s="842"/>
    </row>
    <row r="673" spans="1:11">
      <c r="A673" s="795"/>
      <c r="B673" s="795"/>
      <c r="C673" s="795"/>
      <c r="D673" s="672"/>
      <c r="E673" s="2000"/>
      <c r="F673" s="2000"/>
      <c r="G673" s="819"/>
      <c r="H673" s="842"/>
      <c r="I673" s="1841"/>
      <c r="J673" s="842"/>
      <c r="K673" s="842"/>
    </row>
    <row r="674" spans="1:11">
      <c r="A674" s="795"/>
      <c r="B674" s="795"/>
      <c r="C674" s="795"/>
      <c r="D674" s="843"/>
      <c r="E674" s="800"/>
      <c r="G674" s="819"/>
      <c r="H674" s="842"/>
      <c r="I674" s="1841"/>
      <c r="J674" s="842"/>
      <c r="K674" s="842"/>
    </row>
    <row r="675" spans="1:11">
      <c r="A675" s="797"/>
      <c r="B675" s="798" t="s">
        <v>2615</v>
      </c>
      <c r="C675" s="795"/>
      <c r="D675" s="1906" t="s">
        <v>1404</v>
      </c>
      <c r="E675" s="1906"/>
      <c r="F675" s="1906"/>
      <c r="G675" s="819"/>
      <c r="H675" s="842"/>
      <c r="I675" s="1841" t="s">
        <v>2502</v>
      </c>
      <c r="J675" s="842"/>
      <c r="K675" s="842"/>
    </row>
    <row r="676" spans="1:11">
      <c r="A676" s="816"/>
      <c r="B676" s="816"/>
      <c r="C676" s="795"/>
      <c r="D676" s="1906"/>
      <c r="E676" s="1906"/>
      <c r="F676" s="1906"/>
      <c r="G676" s="819"/>
      <c r="H676" s="842"/>
      <c r="I676" s="1841"/>
      <c r="J676" s="842"/>
      <c r="K676" s="842"/>
    </row>
    <row r="677" spans="1:11">
      <c r="A677" s="795"/>
      <c r="B677" s="795"/>
      <c r="C677" s="795"/>
      <c r="D677" s="1906"/>
      <c r="E677" s="1906"/>
      <c r="F677" s="1906"/>
      <c r="G677" s="819"/>
      <c r="H677" s="842"/>
      <c r="I677" s="1841"/>
      <c r="J677" s="842"/>
      <c r="K677" s="842"/>
    </row>
    <row r="678" spans="1:11">
      <c r="A678" s="795"/>
      <c r="B678" s="795"/>
      <c r="C678" s="795"/>
      <c r="G678" s="819"/>
      <c r="H678" s="842"/>
      <c r="I678" s="1841" t="s">
        <v>2479</v>
      </c>
      <c r="J678" s="842"/>
      <c r="K678" s="842"/>
    </row>
    <row r="679" spans="1:11">
      <c r="A679" s="797"/>
      <c r="B679" s="798" t="s">
        <v>2616</v>
      </c>
      <c r="C679" s="795"/>
      <c r="D679" s="1908" t="s">
        <v>990</v>
      </c>
      <c r="E679" s="1908"/>
      <c r="F679" s="1908"/>
      <c r="G679" s="819"/>
      <c r="H679" s="842"/>
      <c r="I679" s="1841"/>
      <c r="J679" s="842"/>
      <c r="K679" s="842"/>
    </row>
    <row r="680" spans="1:11">
      <c r="A680" s="797"/>
      <c r="B680" s="797"/>
      <c r="C680" s="795"/>
      <c r="D680" s="1908" t="s">
        <v>961</v>
      </c>
      <c r="E680" s="1908"/>
      <c r="F680" s="1908"/>
      <c r="G680" s="819"/>
      <c r="H680" s="842"/>
      <c r="I680" s="1841"/>
      <c r="J680" s="842"/>
      <c r="K680" s="842"/>
    </row>
    <row r="681" spans="1:11">
      <c r="A681" s="795"/>
      <c r="B681" s="795"/>
      <c r="C681" s="795"/>
      <c r="D681" s="672"/>
      <c r="E681" s="1979" t="s">
        <v>1214</v>
      </c>
      <c r="F681" s="1979"/>
      <c r="G681" s="819"/>
      <c r="H681" s="842"/>
      <c r="I681" s="1841"/>
      <c r="J681" s="842"/>
      <c r="K681" s="842"/>
    </row>
    <row r="682" spans="1:11">
      <c r="A682" s="795"/>
      <c r="B682" s="795"/>
      <c r="C682" s="795"/>
      <c r="D682" s="794"/>
      <c r="G682" s="819"/>
      <c r="H682" s="842"/>
      <c r="I682" s="1841"/>
      <c r="J682" s="842"/>
      <c r="K682" s="842"/>
    </row>
    <row r="683" spans="1:11">
      <c r="A683" s="797"/>
      <c r="B683" s="798" t="s">
        <v>2616</v>
      </c>
      <c r="C683" s="795"/>
      <c r="D683" s="1992" t="s">
        <v>1224</v>
      </c>
      <c r="E683" s="1992"/>
      <c r="F683" s="1992"/>
      <c r="G683" s="819"/>
      <c r="H683" s="842"/>
      <c r="I683" s="1841" t="s">
        <v>2451</v>
      </c>
      <c r="J683" s="842"/>
      <c r="K683" s="842"/>
    </row>
    <row r="684" spans="1:11">
      <c r="A684" s="795"/>
      <c r="B684" s="795"/>
      <c r="C684" s="795"/>
      <c r="D684" s="1992"/>
      <c r="E684" s="1992"/>
      <c r="F684" s="1992"/>
      <c r="G684" s="819"/>
      <c r="H684" s="842"/>
      <c r="I684" s="1841"/>
      <c r="J684" s="842"/>
      <c r="K684" s="842"/>
    </row>
    <row r="685" spans="1:11">
      <c r="A685" s="795"/>
      <c r="B685" s="795"/>
      <c r="C685" s="795"/>
      <c r="D685" s="1992"/>
      <c r="E685" s="1992"/>
      <c r="F685" s="1992"/>
      <c r="G685" s="819"/>
      <c r="H685" s="842"/>
      <c r="I685" s="1841"/>
      <c r="J685" s="842"/>
      <c r="K685" s="842"/>
    </row>
    <row r="686" spans="1:11">
      <c r="A686" s="795"/>
      <c r="B686" s="795"/>
      <c r="C686" s="795"/>
      <c r="D686" s="1992"/>
      <c r="E686" s="1992"/>
      <c r="F686" s="1992"/>
      <c r="G686" s="819"/>
      <c r="H686" s="842"/>
      <c r="I686" s="1841"/>
      <c r="J686" s="842"/>
      <c r="K686" s="842"/>
    </row>
    <row r="687" spans="1:11">
      <c r="A687" s="795"/>
      <c r="B687" s="795"/>
      <c r="C687" s="795"/>
      <c r="D687" s="1992"/>
      <c r="E687" s="1992"/>
      <c r="F687" s="1992"/>
      <c r="G687" s="819"/>
      <c r="H687" s="842"/>
      <c r="I687" s="1841"/>
      <c r="J687" s="842"/>
      <c r="K687" s="842"/>
    </row>
    <row r="688" spans="1:11" s="791" customFormat="1">
      <c r="A688" s="834"/>
      <c r="B688" s="834"/>
      <c r="C688" s="834"/>
      <c r="D688" s="1992"/>
      <c r="E688" s="1992"/>
      <c r="F688" s="199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2615</v>
      </c>
      <c r="C690" s="834"/>
      <c r="D690" s="1992" t="s">
        <v>1406</v>
      </c>
      <c r="E690" s="1992"/>
      <c r="F690" s="1992"/>
      <c r="G690" s="844"/>
      <c r="H690" s="845"/>
      <c r="I690" s="1842" t="s">
        <v>2451</v>
      </c>
      <c r="J690" s="845"/>
      <c r="K690" s="845"/>
    </row>
    <row r="691" spans="1:11" s="791" customFormat="1">
      <c r="A691" s="834"/>
      <c r="B691" s="834"/>
      <c r="C691" s="834"/>
      <c r="D691" s="1992"/>
      <c r="E691" s="1992"/>
      <c r="F691" s="1992"/>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2615</v>
      </c>
      <c r="C693" s="795"/>
      <c r="D693" s="1992" t="s">
        <v>1215</v>
      </c>
      <c r="E693" s="1992"/>
      <c r="F693" s="1992"/>
      <c r="G693" s="819"/>
      <c r="H693" s="842"/>
      <c r="I693" s="1841" t="s">
        <v>2451</v>
      </c>
      <c r="J693" s="842"/>
      <c r="K693" s="842"/>
    </row>
    <row r="694" spans="1:11">
      <c r="A694" s="795"/>
      <c r="B694" s="795"/>
      <c r="C694" s="795"/>
      <c r="D694" s="1992"/>
      <c r="E694" s="1992"/>
      <c r="F694" s="1992"/>
      <c r="G694" s="819"/>
      <c r="H694" s="842"/>
      <c r="I694" s="1841"/>
      <c r="J694" s="842"/>
      <c r="K694" s="842"/>
    </row>
    <row r="695" spans="1:11">
      <c r="A695" s="795"/>
      <c r="B695" s="795"/>
      <c r="C695" s="795"/>
      <c r="D695" s="1992"/>
      <c r="E695" s="1992"/>
      <c r="F695" s="1992"/>
      <c r="G695" s="819"/>
      <c r="H695" s="842"/>
      <c r="I695" s="1841"/>
      <c r="J695" s="842"/>
      <c r="K695" s="842"/>
    </row>
    <row r="696" spans="1:11" ht="15" customHeight="1">
      <c r="A696" s="795"/>
      <c r="B696" s="795"/>
      <c r="C696" s="795"/>
      <c r="D696" s="1992"/>
      <c r="E696" s="1992"/>
      <c r="F696" s="1992"/>
      <c r="G696" s="819"/>
      <c r="H696" s="842"/>
      <c r="I696" s="1841"/>
      <c r="J696" s="842"/>
      <c r="K696" s="842"/>
    </row>
    <row r="697" spans="1:11" ht="15" customHeight="1">
      <c r="A697" s="795"/>
      <c r="B697" s="795"/>
      <c r="C697" s="795"/>
      <c r="D697" s="1992"/>
      <c r="E697" s="1992"/>
      <c r="F697" s="1992"/>
      <c r="G697" s="819"/>
      <c r="H697" s="842"/>
      <c r="I697" s="1841"/>
      <c r="J697" s="842"/>
      <c r="K697" s="842"/>
    </row>
    <row r="698" spans="1:11">
      <c r="A698" s="795"/>
      <c r="B698" s="795"/>
      <c r="C698" s="795"/>
      <c r="D698" s="1992"/>
      <c r="E698" s="1992"/>
      <c r="F698" s="1992"/>
      <c r="G698" s="819"/>
      <c r="H698" s="842"/>
      <c r="I698" s="1841"/>
      <c r="J698" s="842"/>
      <c r="K698" s="842"/>
    </row>
    <row r="699" spans="1:11">
      <c r="A699" s="795"/>
      <c r="B699" s="795"/>
      <c r="C699" s="795"/>
      <c r="D699" s="1992"/>
      <c r="E699" s="1992"/>
      <c r="F699" s="1992"/>
      <c r="G699" s="819"/>
      <c r="H699" s="842"/>
      <c r="I699" s="1841"/>
      <c r="J699" s="842"/>
      <c r="K699" s="842"/>
    </row>
    <row r="700" spans="1:11">
      <c r="A700" s="795"/>
      <c r="B700" s="795"/>
      <c r="C700" s="795"/>
      <c r="D700" s="1992"/>
      <c r="E700" s="1992"/>
      <c r="F700" s="1992"/>
      <c r="G700" s="819"/>
      <c r="H700" s="842"/>
      <c r="I700" s="1841"/>
      <c r="J700" s="842"/>
      <c r="K700" s="842"/>
    </row>
    <row r="701" spans="1:11" ht="15" customHeight="1">
      <c r="A701" s="795"/>
      <c r="B701" s="795"/>
      <c r="C701" s="795"/>
      <c r="D701" s="1992"/>
      <c r="E701" s="1992"/>
      <c r="F701" s="1992"/>
      <c r="G701" s="819"/>
      <c r="H701" s="842"/>
      <c r="I701" s="1841"/>
      <c r="J701" s="842"/>
      <c r="K701" s="842"/>
    </row>
    <row r="702" spans="1:11">
      <c r="A702" s="795"/>
      <c r="B702" s="795"/>
      <c r="C702" s="795"/>
      <c r="D702" s="1992"/>
      <c r="E702" s="1992"/>
      <c r="F702" s="1992"/>
      <c r="G702" s="819"/>
      <c r="H702" s="842"/>
      <c r="I702" s="1841"/>
      <c r="J702" s="842"/>
      <c r="K702" s="842"/>
    </row>
    <row r="703" spans="1:11">
      <c r="A703" s="795"/>
      <c r="B703" s="795"/>
      <c r="C703" s="795"/>
      <c r="D703" s="1992"/>
      <c r="E703" s="1992"/>
      <c r="F703" s="1992"/>
      <c r="G703" s="819"/>
      <c r="H703" s="842"/>
      <c r="I703" s="1841"/>
      <c r="J703" s="842"/>
      <c r="K703" s="842"/>
    </row>
    <row r="704" spans="1:11">
      <c r="A704" s="795"/>
      <c r="B704" s="795"/>
      <c r="C704" s="795"/>
      <c r="D704" s="1992"/>
      <c r="E704" s="1992"/>
      <c r="F704" s="1992"/>
      <c r="G704" s="819"/>
      <c r="H704" s="842"/>
      <c r="I704" s="1841"/>
      <c r="J704" s="842"/>
      <c r="K704" s="842"/>
    </row>
    <row r="705" spans="1:11">
      <c r="A705" s="795"/>
      <c r="B705" s="795"/>
      <c r="C705" s="795"/>
      <c r="D705" s="1992"/>
      <c r="E705" s="1992"/>
      <c r="F705" s="1992"/>
      <c r="G705" s="819"/>
      <c r="H705" s="842"/>
      <c r="I705" s="1841"/>
      <c r="J705" s="842"/>
      <c r="K705" s="842"/>
    </row>
    <row r="706" spans="1:11">
      <c r="A706" s="795"/>
      <c r="B706" s="798" t="s">
        <v>2615</v>
      </c>
      <c r="C706" s="795"/>
      <c r="D706" s="1992" t="s">
        <v>1222</v>
      </c>
      <c r="E706" s="1992"/>
      <c r="F706" s="1992"/>
      <c r="G706" s="819"/>
      <c r="H706" s="842"/>
      <c r="I706" s="1841" t="s">
        <v>2503</v>
      </c>
      <c r="J706" s="842"/>
      <c r="K706" s="842"/>
    </row>
    <row r="707" spans="1:11">
      <c r="A707" s="795"/>
      <c r="B707" s="795"/>
      <c r="C707" s="795"/>
      <c r="D707" s="1992"/>
      <c r="E707" s="1992"/>
      <c r="F707" s="199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2615</v>
      </c>
      <c r="C709" s="795"/>
      <c r="D709" s="1992" t="s">
        <v>1216</v>
      </c>
      <c r="E709" s="1992"/>
      <c r="F709" s="1992"/>
      <c r="G709" s="819"/>
      <c r="H709" s="842"/>
      <c r="I709" s="1841" t="s">
        <v>2503</v>
      </c>
      <c r="J709" s="842"/>
      <c r="K709" s="842"/>
    </row>
    <row r="710" spans="1:11">
      <c r="A710" s="795"/>
      <c r="B710" s="795"/>
      <c r="C710" s="795"/>
      <c r="D710" s="1992"/>
      <c r="E710" s="1992"/>
      <c r="F710" s="1992"/>
      <c r="G710" s="819"/>
      <c r="H710" s="842"/>
      <c r="I710" s="1841"/>
      <c r="J710" s="842"/>
      <c r="K710" s="842"/>
    </row>
    <row r="711" spans="1:11">
      <c r="A711" s="795"/>
      <c r="B711" s="795"/>
      <c r="C711" s="795"/>
      <c r="D711" s="1992"/>
      <c r="E711" s="1992"/>
      <c r="F711" s="1992"/>
      <c r="G711" s="819"/>
      <c r="H711" s="842"/>
      <c r="I711" s="1841"/>
      <c r="J711" s="842"/>
      <c r="K711" s="842"/>
    </row>
    <row r="712" spans="1:11">
      <c r="A712" s="795"/>
      <c r="B712" s="795"/>
      <c r="C712" s="795"/>
      <c r="D712" s="802"/>
      <c r="G712" s="819"/>
      <c r="H712" s="842"/>
      <c r="I712" s="1841"/>
      <c r="J712" s="842"/>
      <c r="K712" s="842"/>
    </row>
    <row r="713" spans="1:11">
      <c r="A713" s="795"/>
      <c r="B713" s="798" t="s">
        <v>2615</v>
      </c>
      <c r="C713" s="795"/>
      <c r="D713" s="1992" t="s">
        <v>1217</v>
      </c>
      <c r="E713" s="1992"/>
      <c r="F713" s="1992"/>
      <c r="G713" s="819"/>
      <c r="H713" s="842"/>
      <c r="I713" s="1841" t="s">
        <v>2503</v>
      </c>
      <c r="J713" s="842"/>
      <c r="K713" s="842"/>
    </row>
    <row r="714" spans="1:11">
      <c r="A714" s="795"/>
      <c r="B714" s="795"/>
      <c r="C714" s="795"/>
      <c r="D714" s="1992"/>
      <c r="E714" s="1992"/>
      <c r="F714" s="1992"/>
      <c r="G714" s="819"/>
      <c r="H714" s="842"/>
      <c r="I714" s="1841"/>
      <c r="J714" s="842"/>
      <c r="K714" s="842"/>
    </row>
    <row r="715" spans="1:11">
      <c r="A715" s="795"/>
      <c r="B715" s="795"/>
      <c r="C715" s="795"/>
      <c r="D715" s="1992"/>
      <c r="E715" s="1992"/>
      <c r="F715" s="1992"/>
      <c r="G715" s="819"/>
      <c r="H715" s="842"/>
      <c r="I715" s="1841"/>
      <c r="J715" s="842"/>
      <c r="K715" s="842"/>
    </row>
    <row r="716" spans="1:11">
      <c r="A716" s="795"/>
      <c r="B716" s="795"/>
      <c r="C716" s="795"/>
      <c r="D716" s="790"/>
      <c r="G716" s="819"/>
      <c r="H716" s="842"/>
      <c r="I716" s="1841"/>
      <c r="J716" s="842"/>
      <c r="K716" s="842"/>
    </row>
    <row r="717" spans="1:11">
      <c r="A717" s="797"/>
      <c r="B717" s="798" t="s">
        <v>2615</v>
      </c>
      <c r="C717" s="795"/>
      <c r="D717" s="1906" t="s">
        <v>1218</v>
      </c>
      <c r="E717" s="1906"/>
      <c r="F717" s="1906"/>
      <c r="G717" s="819"/>
      <c r="H717" s="842"/>
      <c r="I717" s="1841" t="s">
        <v>2452</v>
      </c>
      <c r="J717" s="842"/>
      <c r="K717" s="842"/>
    </row>
    <row r="718" spans="1:11">
      <c r="A718" s="795"/>
      <c r="B718" s="795"/>
      <c r="C718" s="795"/>
      <c r="D718" s="1906"/>
      <c r="E718" s="1906"/>
      <c r="F718" s="1906"/>
      <c r="G718" s="819"/>
      <c r="H718" s="842"/>
      <c r="I718" s="1841"/>
      <c r="J718" s="842"/>
      <c r="K718" s="842"/>
    </row>
    <row r="719" spans="1:11">
      <c r="A719" s="795"/>
      <c r="B719" s="795"/>
      <c r="C719" s="795"/>
      <c r="D719" s="1906"/>
      <c r="E719" s="1906"/>
      <c r="F719" s="1906"/>
      <c r="G719" s="819"/>
      <c r="H719" s="842"/>
      <c r="I719" s="1841"/>
      <c r="J719" s="842"/>
      <c r="K719" s="842"/>
    </row>
    <row r="720" spans="1:11">
      <c r="A720" s="795"/>
      <c r="B720" s="795"/>
      <c r="C720" s="795"/>
      <c r="D720" s="1906"/>
      <c r="E720" s="1906"/>
      <c r="F720" s="1906"/>
      <c r="G720" s="819"/>
      <c r="H720" s="842"/>
      <c r="I720" s="1841"/>
      <c r="J720" s="842"/>
      <c r="K720" s="842"/>
    </row>
    <row r="721" spans="1:11">
      <c r="A721" s="795"/>
      <c r="B721" s="795"/>
      <c r="C721" s="795"/>
      <c r="D721" s="822"/>
      <c r="G721" s="819"/>
      <c r="H721" s="842"/>
      <c r="I721" s="1841"/>
      <c r="J721" s="842"/>
      <c r="K721" s="842"/>
    </row>
    <row r="722" spans="1:11">
      <c r="A722" s="797"/>
      <c r="B722" s="798" t="s">
        <v>2615</v>
      </c>
      <c r="C722" s="795"/>
      <c r="D722" s="1992" t="s">
        <v>1351</v>
      </c>
      <c r="E722" s="1992"/>
      <c r="F722" s="1992"/>
      <c r="G722" s="819"/>
      <c r="H722" s="842"/>
      <c r="I722" s="1841" t="s">
        <v>2468</v>
      </c>
      <c r="J722" s="842"/>
      <c r="K722" s="842"/>
    </row>
    <row r="723" spans="1:11">
      <c r="A723" s="795"/>
      <c r="B723" s="795"/>
      <c r="C723" s="795"/>
      <c r="D723" s="1992"/>
      <c r="E723" s="1992"/>
      <c r="F723" s="1992"/>
      <c r="G723" s="819"/>
      <c r="H723" s="842"/>
      <c r="I723" s="1841"/>
      <c r="J723" s="842"/>
      <c r="K723" s="842"/>
    </row>
    <row r="724" spans="1:11">
      <c r="A724" s="795"/>
      <c r="B724" s="795"/>
      <c r="C724" s="795"/>
      <c r="D724" s="1992"/>
      <c r="E724" s="1992"/>
      <c r="F724" s="1992"/>
      <c r="G724" s="819"/>
      <c r="H724" s="842"/>
      <c r="I724" s="1841"/>
      <c r="J724" s="842"/>
      <c r="K724" s="842"/>
    </row>
    <row r="725" spans="1:11">
      <c r="A725" s="795"/>
      <c r="B725" s="795"/>
      <c r="C725" s="795"/>
      <c r="D725" s="1992"/>
      <c r="E725" s="1992"/>
      <c r="F725" s="1992"/>
      <c r="G725" s="819"/>
      <c r="H725" s="842"/>
      <c r="I725" s="1841"/>
      <c r="J725" s="842"/>
      <c r="K725" s="842"/>
    </row>
    <row r="726" spans="1:11">
      <c r="A726" s="795"/>
      <c r="B726" s="795"/>
      <c r="C726" s="795"/>
      <c r="D726" s="1992"/>
      <c r="E726" s="1992"/>
      <c r="F726" s="1992"/>
      <c r="G726" s="819"/>
      <c r="H726" s="842"/>
      <c r="I726" s="1841"/>
      <c r="J726" s="842"/>
      <c r="K726" s="842"/>
    </row>
    <row r="727" spans="1:11">
      <c r="A727" s="795"/>
      <c r="B727" s="795"/>
      <c r="C727" s="795"/>
      <c r="D727" s="1992"/>
      <c r="E727" s="1992"/>
      <c r="F727" s="1992"/>
      <c r="G727" s="819"/>
      <c r="H727" s="842"/>
      <c r="I727" s="1841"/>
      <c r="J727" s="842"/>
      <c r="K727" s="842"/>
    </row>
    <row r="728" spans="1:11">
      <c r="A728" s="795"/>
      <c r="B728" s="795"/>
      <c r="C728" s="795"/>
      <c r="D728" s="1992"/>
      <c r="E728" s="1992"/>
      <c r="F728" s="1992"/>
      <c r="G728" s="819"/>
      <c r="H728" s="842"/>
      <c r="I728" s="1841"/>
      <c r="J728" s="842"/>
      <c r="K728" s="842"/>
    </row>
    <row r="729" spans="1:11">
      <c r="A729" s="795"/>
      <c r="B729" s="795"/>
      <c r="C729" s="795"/>
      <c r="D729" s="1936" t="s">
        <v>1219</v>
      </c>
      <c r="E729" s="1936"/>
      <c r="F729" s="1936"/>
      <c r="G729" s="819"/>
      <c r="H729" s="842"/>
      <c r="I729" s="1841"/>
      <c r="J729" s="842"/>
      <c r="K729" s="842"/>
    </row>
    <row r="730" spans="1:11">
      <c r="A730" s="795"/>
      <c r="B730" s="795"/>
      <c r="C730" s="795"/>
      <c r="D730" s="782"/>
      <c r="G730" s="819"/>
      <c r="H730" s="842"/>
      <c r="I730" s="1841"/>
      <c r="J730" s="842"/>
      <c r="K730" s="842"/>
    </row>
    <row r="731" spans="1:11">
      <c r="A731" s="1938" t="s">
        <v>1176</v>
      </c>
      <c r="B731" s="1938"/>
      <c r="C731" s="1938"/>
      <c r="D731" s="1938"/>
      <c r="E731" s="1938"/>
      <c r="F731" s="1938"/>
      <c r="G731" s="1938"/>
      <c r="H731" s="1855"/>
      <c r="I731" s="1856"/>
      <c r="J731" s="842"/>
      <c r="K731" s="842"/>
    </row>
    <row r="732" spans="1:11">
      <c r="A732" s="795"/>
      <c r="B732" s="795"/>
      <c r="C732" s="795"/>
      <c r="D732" s="822"/>
      <c r="G732" s="847"/>
      <c r="H732" s="842"/>
      <c r="I732" s="1841"/>
      <c r="J732" s="842"/>
      <c r="K732" s="842"/>
    </row>
    <row r="733" spans="1:11" ht="13.75" customHeight="1">
      <c r="C733" s="795"/>
      <c r="D733" s="1977" t="s">
        <v>1192</v>
      </c>
      <c r="E733" s="1977"/>
      <c r="F733" s="1977"/>
      <c r="G733" s="847"/>
      <c r="H733" s="842"/>
      <c r="I733" s="1841"/>
      <c r="J733" s="842"/>
      <c r="K733" s="842"/>
    </row>
    <row r="734" spans="1:11">
      <c r="A734" s="795"/>
      <c r="B734" s="795"/>
      <c r="C734" s="795"/>
      <c r="D734" s="1932" t="s">
        <v>1193</v>
      </c>
      <c r="E734" s="1932"/>
      <c r="F734" s="1932"/>
      <c r="G734" s="847"/>
      <c r="H734" s="842"/>
      <c r="I734" s="1841"/>
      <c r="J734" s="842"/>
      <c r="K734" s="842"/>
    </row>
    <row r="735" spans="1:11">
      <c r="A735" s="795"/>
      <c r="B735" s="795"/>
      <c r="C735" s="795"/>
      <c r="G735" s="847"/>
      <c r="H735" s="842"/>
      <c r="I735" s="1841"/>
      <c r="J735" s="842"/>
      <c r="K735" s="842"/>
    </row>
    <row r="736" spans="1:11" s="791" customFormat="1">
      <c r="A736" s="797"/>
      <c r="B736" s="798" t="s">
        <v>2616</v>
      </c>
      <c r="C736" s="788"/>
      <c r="D736" s="1906" t="s">
        <v>1194</v>
      </c>
      <c r="E736" s="1906"/>
      <c r="F736" s="1906"/>
      <c r="G736" s="847"/>
      <c r="H736" s="845"/>
      <c r="I736" s="1842" t="s">
        <v>2453</v>
      </c>
      <c r="J736" s="845"/>
      <c r="K736" s="845"/>
    </row>
    <row r="737" spans="1:11" s="791" customFormat="1" ht="10.5" customHeight="1">
      <c r="A737" s="788"/>
      <c r="B737" s="788"/>
      <c r="C737" s="788"/>
      <c r="D737" s="1906"/>
      <c r="E737" s="1906"/>
      <c r="F737" s="1906"/>
      <c r="G737" s="847"/>
      <c r="H737" s="845"/>
      <c r="I737" s="1842"/>
      <c r="J737" s="845"/>
      <c r="K737" s="845"/>
    </row>
    <row r="738" spans="1:11" s="791" customFormat="1">
      <c r="A738" s="788"/>
      <c r="B738" s="788"/>
      <c r="C738" s="788"/>
      <c r="D738" s="1906"/>
      <c r="E738" s="1906"/>
      <c r="F738" s="1906"/>
      <c r="G738" s="847"/>
      <c r="H738" s="845"/>
      <c r="I738" s="1842"/>
      <c r="J738" s="845"/>
      <c r="K738" s="845"/>
    </row>
    <row r="739" spans="1:11">
      <c r="D739" s="1906"/>
      <c r="E739" s="1906"/>
      <c r="F739" s="1906"/>
      <c r="G739" s="847"/>
      <c r="H739" s="842"/>
      <c r="I739" s="1841"/>
      <c r="J739" s="842"/>
      <c r="K739" s="842"/>
    </row>
    <row r="740" spans="1:11">
      <c r="A740" s="801"/>
      <c r="B740" s="801"/>
      <c r="C740" s="801"/>
      <c r="D740" s="1906"/>
      <c r="E740" s="1906"/>
      <c r="F740" s="1906"/>
      <c r="G740" s="848"/>
      <c r="H740" s="842"/>
      <c r="I740" s="1841"/>
      <c r="J740" s="842"/>
      <c r="K740" s="842"/>
    </row>
    <row r="741" spans="1:11" ht="15.65" customHeight="1">
      <c r="A741" s="801"/>
      <c r="B741" s="801"/>
      <c r="C741" s="801"/>
      <c r="D741" s="1906"/>
      <c r="E741" s="1906"/>
      <c r="F741" s="1906"/>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2616</v>
      </c>
      <c r="C743" s="851"/>
      <c r="D743" s="1907" t="s">
        <v>1457</v>
      </c>
      <c r="E743" s="1907"/>
      <c r="F743" s="1907"/>
      <c r="G743" s="852"/>
      <c r="I743" s="1843" t="s">
        <v>2453</v>
      </c>
    </row>
    <row r="744" spans="1:11" s="853" customFormat="1">
      <c r="A744" s="851"/>
      <c r="B744" s="851"/>
      <c r="C744" s="851"/>
      <c r="D744" s="1907"/>
      <c r="E744" s="1907"/>
      <c r="F744" s="1907"/>
      <c r="G744" s="852"/>
      <c r="I744" s="1843"/>
    </row>
    <row r="745" spans="1:11" s="853" customFormat="1">
      <c r="A745" s="851"/>
      <c r="B745" s="851"/>
      <c r="C745" s="851"/>
      <c r="D745" s="1907"/>
      <c r="E745" s="1907"/>
      <c r="F745" s="1907"/>
      <c r="G745" s="852"/>
      <c r="I745" s="1843"/>
    </row>
    <row r="746" spans="1:11" s="853" customFormat="1">
      <c r="A746" s="851"/>
      <c r="B746" s="851"/>
      <c r="C746" s="851"/>
      <c r="D746" s="1907"/>
      <c r="E746" s="1907"/>
      <c r="F746" s="1907"/>
      <c r="G746" s="852"/>
      <c r="I746" s="1843"/>
    </row>
    <row r="747" spans="1:11" s="853" customFormat="1">
      <c r="A747" s="851"/>
      <c r="B747" s="851"/>
      <c r="C747" s="851"/>
      <c r="D747" s="837"/>
      <c r="E747" s="852"/>
      <c r="F747" s="852"/>
      <c r="G747" s="852"/>
      <c r="I747" s="1843"/>
    </row>
    <row r="748" spans="1:11" s="853" customFormat="1">
      <c r="A748" s="797"/>
      <c r="B748" s="798" t="s">
        <v>2615</v>
      </c>
      <c r="C748" s="851"/>
      <c r="D748" s="2001" t="s">
        <v>1458</v>
      </c>
      <c r="E748" s="2001"/>
      <c r="F748" s="2001"/>
      <c r="G748" s="852"/>
      <c r="I748" s="1843" t="s">
        <v>2454</v>
      </c>
    </row>
    <row r="749" spans="1:11" s="853" customFormat="1">
      <c r="A749" s="851"/>
      <c r="B749" s="851"/>
      <c r="C749" s="851"/>
      <c r="D749" s="2001"/>
      <c r="E749" s="2001"/>
      <c r="F749" s="2001"/>
      <c r="G749" s="852"/>
      <c r="I749" s="1843"/>
    </row>
    <row r="750" spans="1:11" s="853" customFormat="1">
      <c r="A750" s="851"/>
      <c r="B750" s="851"/>
      <c r="C750" s="851"/>
      <c r="D750" s="2001"/>
      <c r="E750" s="2001"/>
      <c r="F750" s="2001"/>
      <c r="G750" s="852"/>
      <c r="I750" s="1843"/>
    </row>
    <row r="751" spans="1:11">
      <c r="A751" s="801"/>
      <c r="B751" s="801"/>
      <c r="C751" s="801"/>
      <c r="D751" s="837"/>
      <c r="E751" s="849"/>
      <c r="F751" s="849"/>
      <c r="G751" s="848"/>
      <c r="H751" s="842"/>
      <c r="I751" s="1841"/>
      <c r="J751" s="842"/>
      <c r="K751" s="842"/>
    </row>
    <row r="752" spans="1:11">
      <c r="A752" s="797"/>
      <c r="B752" s="798" t="s">
        <v>2615</v>
      </c>
      <c r="C752" s="801"/>
      <c r="D752" s="1907" t="s">
        <v>1401</v>
      </c>
      <c r="E752" s="1907"/>
      <c r="F752" s="1907"/>
      <c r="G752" s="848"/>
      <c r="H752" s="842"/>
      <c r="I752" s="1841" t="s">
        <v>2453</v>
      </c>
      <c r="J752" s="842"/>
      <c r="K752" s="842"/>
    </row>
    <row r="753" spans="1:11">
      <c r="A753" s="801"/>
      <c r="B753" s="801"/>
      <c r="C753" s="801"/>
      <c r="D753" s="1907"/>
      <c r="E753" s="1907"/>
      <c r="F753" s="190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2615</v>
      </c>
      <c r="C755" s="801"/>
      <c r="D755" s="1907" t="s">
        <v>1423</v>
      </c>
      <c r="E755" s="1907"/>
      <c r="F755" s="1907"/>
      <c r="G755" s="848"/>
      <c r="H755" s="842"/>
      <c r="I755" s="1841" t="s">
        <v>2453</v>
      </c>
      <c r="J755" s="842"/>
      <c r="K755" s="842"/>
    </row>
    <row r="756" spans="1:11">
      <c r="A756" s="801"/>
      <c r="B756" s="801"/>
      <c r="C756" s="801"/>
      <c r="D756" s="1907"/>
      <c r="E756" s="1907"/>
      <c r="F756" s="1907"/>
      <c r="G756" s="848"/>
      <c r="H756" s="842"/>
      <c r="I756" s="1841"/>
      <c r="J756" s="842"/>
      <c r="K756" s="842"/>
    </row>
    <row r="757" spans="1:11">
      <c r="A757" s="801"/>
      <c r="B757" s="801"/>
      <c r="C757" s="801"/>
      <c r="D757" s="1907"/>
      <c r="E757" s="1907"/>
      <c r="F757" s="1907"/>
      <c r="G757" s="848"/>
      <c r="H757" s="842"/>
      <c r="I757" s="1841"/>
      <c r="J757" s="842"/>
      <c r="K757" s="842"/>
    </row>
    <row r="758" spans="1:11">
      <c r="A758" s="801"/>
      <c r="B758" s="801"/>
      <c r="C758" s="801"/>
      <c r="D758" s="781"/>
      <c r="E758" s="781"/>
      <c r="F758" s="781"/>
      <c r="G758" s="848"/>
      <c r="H758" s="842"/>
      <c r="I758" s="1841"/>
      <c r="J758" s="842"/>
      <c r="K758" s="842"/>
    </row>
    <row r="759" spans="1:11">
      <c r="A759" s="1998" t="s">
        <v>2322</v>
      </c>
      <c r="B759" s="1998"/>
      <c r="C759" s="1998"/>
      <c r="D759" s="1998"/>
      <c r="E759" s="1998"/>
      <c r="F759" s="1998"/>
      <c r="G759" s="1998"/>
      <c r="H759" s="1853"/>
      <c r="I759" s="1854"/>
    </row>
    <row r="760" spans="1:11">
      <c r="A760" s="93"/>
      <c r="B760" s="93"/>
      <c r="C760" s="1732"/>
      <c r="D760" s="155"/>
      <c r="E760" s="155"/>
      <c r="F760" s="155"/>
      <c r="G760" s="686"/>
    </row>
    <row r="761" spans="1:11">
      <c r="A761" s="93"/>
      <c r="B761" s="93"/>
      <c r="C761" s="1732"/>
      <c r="D761" s="1999" t="s">
        <v>2381</v>
      </c>
      <c r="E761" s="1999"/>
      <c r="F761" s="1999"/>
      <c r="G761" s="686"/>
    </row>
    <row r="762" spans="1:11">
      <c r="A762" s="93"/>
      <c r="B762" s="93"/>
      <c r="C762" s="1732"/>
      <c r="D762" s="1981" t="s">
        <v>2267</v>
      </c>
      <c r="E762" s="1981"/>
      <c r="F762" s="1981"/>
      <c r="G762" s="686"/>
    </row>
    <row r="763" spans="1:11">
      <c r="A763" s="93"/>
      <c r="B763" s="93"/>
      <c r="C763" s="1732"/>
      <c r="D763" s="733"/>
      <c r="E763" s="733"/>
      <c r="F763" s="733"/>
      <c r="G763" s="686"/>
    </row>
    <row r="764" spans="1:11">
      <c r="A764" s="93"/>
      <c r="B764" s="798" t="s">
        <v>2616</v>
      </c>
      <c r="C764" s="1732"/>
      <c r="D764" s="1928" t="s">
        <v>2268</v>
      </c>
      <c r="E764" s="1928"/>
      <c r="F764" s="1928"/>
      <c r="G764" s="686"/>
      <c r="I764" s="1841" t="s">
        <v>2505</v>
      </c>
    </row>
    <row r="765" spans="1:11">
      <c r="A765" s="93"/>
      <c r="B765" s="93"/>
      <c r="C765" s="1732"/>
      <c r="D765" s="1928"/>
      <c r="E765" s="1928"/>
      <c r="F765" s="1928"/>
      <c r="G765" s="686"/>
    </row>
    <row r="766" spans="1:11">
      <c r="A766" s="720"/>
      <c r="B766" s="720"/>
      <c r="C766" s="313"/>
      <c r="D766" s="1928"/>
      <c r="E766" s="1928"/>
      <c r="F766" s="1928"/>
      <c r="G766" s="1733"/>
    </row>
    <row r="767" spans="1:11">
      <c r="A767" s="1726"/>
      <c r="B767" s="1726"/>
      <c r="C767" s="1734"/>
      <c r="D767" s="1710"/>
      <c r="E767" s="686"/>
      <c r="F767" s="686"/>
      <c r="G767" s="686"/>
    </row>
    <row r="768" spans="1:11">
      <c r="A768" s="267"/>
      <c r="B768" s="798" t="s">
        <v>2616</v>
      </c>
      <c r="C768" s="1735"/>
      <c r="D768" s="1928" t="s">
        <v>2269</v>
      </c>
      <c r="E768" s="1928"/>
      <c r="F768" s="1928"/>
      <c r="G768" s="686"/>
      <c r="I768" s="1841" t="s">
        <v>2505</v>
      </c>
    </row>
    <row r="769" spans="1:9">
      <c r="A769" s="1736"/>
      <c r="B769" s="1736"/>
      <c r="C769" s="1737"/>
      <c r="D769" s="1928"/>
      <c r="E769" s="1928"/>
      <c r="F769" s="1928"/>
      <c r="G769" s="686"/>
    </row>
    <row r="770" spans="1:9">
      <c r="A770" s="267"/>
      <c r="B770" s="267"/>
      <c r="C770" s="1735"/>
      <c r="D770" s="1928"/>
      <c r="E770" s="1928"/>
      <c r="F770" s="1928"/>
      <c r="G770" s="686"/>
    </row>
    <row r="771" spans="1:9">
      <c r="A771" s="720"/>
      <c r="B771" s="720"/>
      <c r="C771" s="313"/>
      <c r="D771" s="6"/>
      <c r="E771" s="1738"/>
      <c r="F771" s="1738"/>
      <c r="G771" s="1739"/>
    </row>
    <row r="772" spans="1:9">
      <c r="A772" s="714"/>
      <c r="B772" s="798" t="s">
        <v>2615</v>
      </c>
      <c r="C772" s="1740"/>
      <c r="D772" s="1928" t="s">
        <v>2270</v>
      </c>
      <c r="E772" s="1928"/>
      <c r="F772" s="1928"/>
      <c r="G772" s="1739"/>
      <c r="I772" s="1841" t="s">
        <v>2505</v>
      </c>
    </row>
    <row r="773" spans="1:9">
      <c r="A773" s="714"/>
      <c r="B773" s="714"/>
      <c r="C773" s="1740"/>
      <c r="D773" s="1928"/>
      <c r="E773" s="1928"/>
      <c r="F773" s="1928"/>
      <c r="G773" s="1739"/>
    </row>
    <row r="774" spans="1:9">
      <c r="A774" s="714"/>
      <c r="B774" s="714"/>
      <c r="C774" s="1740"/>
      <c r="D774" s="1928"/>
      <c r="E774" s="1928"/>
      <c r="F774" s="1928"/>
      <c r="G774" s="1739"/>
    </row>
    <row r="775" spans="1:9">
      <c r="A775" s="714"/>
      <c r="B775" s="714"/>
      <c r="C775" s="1740"/>
      <c r="D775" s="1708"/>
      <c r="E775" s="6"/>
      <c r="F775" s="6"/>
      <c r="G775" s="1739"/>
    </row>
    <row r="776" spans="1:9">
      <c r="A776" s="714"/>
      <c r="B776" s="798" t="s">
        <v>2615</v>
      </c>
      <c r="C776" s="1740"/>
      <c r="D776" s="1928" t="s">
        <v>2271</v>
      </c>
      <c r="E776" s="1928"/>
      <c r="F776" s="1928"/>
      <c r="G776" s="1739"/>
      <c r="I776" s="1841" t="s">
        <v>2505</v>
      </c>
    </row>
    <row r="777" spans="1:9">
      <c r="A777" s="714"/>
      <c r="B777" s="714"/>
      <c r="C777" s="1740"/>
      <c r="D777" s="1928"/>
      <c r="E777" s="1928"/>
      <c r="F777" s="1928"/>
      <c r="G777" s="1739"/>
    </row>
    <row r="778" spans="1:9">
      <c r="A778" s="714"/>
      <c r="B778" s="714"/>
      <c r="C778" s="1740"/>
      <c r="D778" s="1928"/>
      <c r="E778" s="1928"/>
      <c r="F778" s="1928"/>
      <c r="G778" s="1739"/>
    </row>
    <row r="779" spans="1:9">
      <c r="A779" s="714"/>
      <c r="B779" s="714"/>
      <c r="C779" s="1740"/>
      <c r="D779" s="1928"/>
      <c r="E779" s="1928"/>
      <c r="F779" s="1928"/>
      <c r="G779" s="1739"/>
    </row>
    <row r="780" spans="1:9">
      <c r="A780" s="714"/>
      <c r="B780" s="714"/>
      <c r="C780" s="1740"/>
      <c r="D780" s="1928"/>
      <c r="E780" s="1928"/>
      <c r="F780" s="1928"/>
      <c r="G780" s="1739"/>
    </row>
    <row r="781" spans="1:9">
      <c r="A781" s="714"/>
      <c r="B781" s="714"/>
      <c r="C781" s="1740"/>
      <c r="D781" s="1928"/>
      <c r="E781" s="1928"/>
      <c r="F781" s="1928"/>
      <c r="G781" s="1739"/>
    </row>
    <row r="782" spans="1:9">
      <c r="A782" s="714"/>
      <c r="B782" s="714"/>
      <c r="C782" s="1740"/>
      <c r="D782" s="1928" t="s">
        <v>2323</v>
      </c>
      <c r="E782" s="1928"/>
      <c r="F782" s="1928"/>
      <c r="G782" s="1739"/>
    </row>
    <row r="783" spans="1:9">
      <c r="A783" s="714"/>
      <c r="B783" s="714"/>
      <c r="C783" s="1740"/>
      <c r="D783" s="1928"/>
      <c r="E783" s="1928"/>
      <c r="F783" s="1928"/>
      <c r="G783" s="1739"/>
    </row>
    <row r="784" spans="1:9">
      <c r="A784" s="714"/>
      <c r="B784" s="714"/>
      <c r="C784" s="1740"/>
      <c r="D784" s="1928"/>
      <c r="E784" s="1928"/>
      <c r="F784" s="1928"/>
      <c r="G784" s="1739"/>
    </row>
    <row r="785" spans="1:9">
      <c r="A785" s="714"/>
      <c r="B785" s="556"/>
      <c r="C785" s="1740"/>
      <c r="D785" s="1741"/>
      <c r="E785" s="1741"/>
      <c r="F785" s="1741"/>
      <c r="G785" s="1739"/>
    </row>
    <row r="786" spans="1:9">
      <c r="A786" s="714"/>
      <c r="B786" s="798" t="s">
        <v>2615</v>
      </c>
      <c r="C786" s="1740"/>
      <c r="D786" s="1928" t="s">
        <v>2272</v>
      </c>
      <c r="E786" s="1928"/>
      <c r="F786" s="1928"/>
      <c r="G786" s="1739"/>
      <c r="I786" s="1841" t="s">
        <v>2505</v>
      </c>
    </row>
    <row r="787" spans="1:9">
      <c r="A787" s="714"/>
      <c r="B787" s="714"/>
      <c r="C787" s="1740"/>
      <c r="D787" s="1928"/>
      <c r="E787" s="1928"/>
      <c r="F787" s="1928"/>
      <c r="G787" s="1739"/>
    </row>
    <row r="788" spans="1:9">
      <c r="A788" s="714"/>
      <c r="B788" s="714"/>
      <c r="C788" s="1740"/>
      <c r="D788" s="1928"/>
      <c r="E788" s="1928"/>
      <c r="F788" s="1928"/>
      <c r="G788" s="1739"/>
    </row>
    <row r="789" spans="1:9">
      <c r="A789" s="714"/>
      <c r="B789" s="714"/>
      <c r="C789" s="1740"/>
      <c r="D789" s="1928"/>
      <c r="E789" s="1928"/>
      <c r="F789" s="1928"/>
      <c r="G789" s="1739"/>
    </row>
    <row r="790" spans="1:9">
      <c r="A790" s="714"/>
      <c r="B790" s="714"/>
      <c r="C790" s="1740"/>
      <c r="D790" s="1928"/>
      <c r="E790" s="1928"/>
      <c r="F790" s="1928"/>
      <c r="G790" s="1739"/>
    </row>
    <row r="791" spans="1:9">
      <c r="A791" s="714"/>
      <c r="B791" s="714"/>
      <c r="C791" s="1740"/>
      <c r="D791" s="1928"/>
      <c r="E791" s="1928"/>
      <c r="F791" s="1928"/>
      <c r="G791" s="1739"/>
    </row>
    <row r="792" spans="1:9">
      <c r="A792" s="714"/>
      <c r="B792" s="714"/>
      <c r="C792" s="1740"/>
      <c r="D792" s="1717"/>
      <c r="E792" s="1717"/>
      <c r="F792" s="1717"/>
      <c r="G792" s="1739"/>
    </row>
    <row r="793" spans="1:9">
      <c r="A793" s="714"/>
      <c r="B793" s="798" t="s">
        <v>2616</v>
      </c>
      <c r="C793" s="1740"/>
      <c r="D793" s="1928" t="s">
        <v>2273</v>
      </c>
      <c r="E793" s="1928"/>
      <c r="F793" s="1928"/>
      <c r="G793" s="1739"/>
      <c r="I793" s="1841" t="s">
        <v>2505</v>
      </c>
    </row>
    <row r="794" spans="1:9">
      <c r="A794" s="714"/>
      <c r="B794" s="714"/>
      <c r="C794" s="1740"/>
      <c r="D794" s="1928"/>
      <c r="E794" s="1928"/>
      <c r="F794" s="1928"/>
      <c r="G794" s="1739"/>
    </row>
    <row r="795" spans="1:9">
      <c r="A795" s="714"/>
      <c r="B795" s="714"/>
      <c r="C795" s="1740"/>
      <c r="D795" s="1928"/>
      <c r="E795" s="1928"/>
      <c r="F795" s="1928"/>
      <c r="G795" s="1739"/>
    </row>
    <row r="796" spans="1:9">
      <c r="A796" s="714"/>
      <c r="B796" s="714"/>
      <c r="C796" s="1740"/>
      <c r="D796" s="1928"/>
      <c r="E796" s="1928"/>
      <c r="F796" s="1928"/>
      <c r="G796" s="1739"/>
    </row>
    <row r="797" spans="1:9">
      <c r="A797" s="714"/>
      <c r="B797" s="714"/>
      <c r="C797" s="1740"/>
      <c r="D797" s="1928"/>
      <c r="E797" s="1928"/>
      <c r="F797" s="1928"/>
      <c r="G797" s="1739"/>
    </row>
    <row r="798" spans="1:9">
      <c r="A798" s="714"/>
      <c r="B798" s="714"/>
      <c r="C798" s="1740"/>
      <c r="D798" s="1928"/>
      <c r="E798" s="1928"/>
      <c r="F798" s="1928"/>
      <c r="G798" s="1739"/>
    </row>
    <row r="799" spans="1:9">
      <c r="A799" s="714"/>
      <c r="B799" s="714"/>
      <c r="C799" s="1740"/>
      <c r="D799" s="1717"/>
      <c r="E799" s="1717"/>
      <c r="F799" s="1717"/>
      <c r="G799" s="1739"/>
    </row>
    <row r="800" spans="1:9">
      <c r="A800" s="714"/>
      <c r="B800" s="798" t="s">
        <v>2615</v>
      </c>
      <c r="C800" s="1740"/>
      <c r="D800" s="1925" t="s">
        <v>2274</v>
      </c>
      <c r="E800" s="1925"/>
      <c r="F800" s="1925"/>
      <c r="G800" s="1739"/>
      <c r="I800" s="1841" t="s">
        <v>2505</v>
      </c>
    </row>
    <row r="801" spans="1:9">
      <c r="A801" s="714"/>
      <c r="B801" s="714"/>
      <c r="C801" s="1740"/>
      <c r="D801" s="1925"/>
      <c r="E801" s="1925"/>
      <c r="F801" s="1925"/>
      <c r="G801" s="1739"/>
    </row>
    <row r="802" spans="1:9">
      <c r="A802" s="1725"/>
      <c r="B802" s="1725"/>
      <c r="C802" s="1740"/>
      <c r="D802" s="1925"/>
      <c r="E802" s="1925"/>
      <c r="F802" s="1925"/>
      <c r="G802" s="1739"/>
    </row>
    <row r="803" spans="1:9">
      <c r="A803" s="714"/>
      <c r="B803" s="1725"/>
      <c r="C803" s="1740"/>
      <c r="D803" s="1925"/>
      <c r="E803" s="1925"/>
      <c r="F803" s="1925"/>
      <c r="G803" s="1739"/>
    </row>
    <row r="804" spans="1:9" ht="12.75" customHeight="1">
      <c r="A804" s="714"/>
      <c r="B804" s="1725"/>
      <c r="C804" s="1740"/>
      <c r="D804" s="1925"/>
      <c r="E804" s="1925"/>
      <c r="F804" s="1925"/>
      <c r="G804" s="1739"/>
    </row>
    <row r="805" spans="1:9" ht="12.75" customHeight="1">
      <c r="A805" s="714"/>
      <c r="B805" s="1725"/>
      <c r="C805" s="1740"/>
      <c r="D805" s="1925"/>
      <c r="E805" s="1925"/>
      <c r="F805" s="1925"/>
      <c r="G805" s="1739"/>
    </row>
    <row r="806" spans="1:9" ht="12.75" customHeight="1">
      <c r="A806" s="1725"/>
      <c r="B806" s="1725"/>
      <c r="C806" s="1740"/>
      <c r="D806" s="1738"/>
      <c r="E806" s="6"/>
      <c r="F806" s="6"/>
      <c r="G806" s="1739"/>
    </row>
    <row r="807" spans="1:9" ht="12.75" customHeight="1">
      <c r="A807" s="1937" t="s">
        <v>2275</v>
      </c>
      <c r="B807" s="1937"/>
      <c r="C807" s="1937"/>
      <c r="D807" s="1937"/>
      <c r="E807" s="1937"/>
      <c r="F807" s="1937"/>
      <c r="G807" s="1937"/>
      <c r="H807" s="1853"/>
      <c r="I807" s="1854"/>
    </row>
    <row r="808" spans="1:9" ht="12.75" customHeight="1">
      <c r="A808" s="1714"/>
      <c r="B808" s="1714"/>
      <c r="C808" s="1740"/>
      <c r="D808" s="1738"/>
      <c r="E808" s="1738"/>
      <c r="F808" s="1738"/>
      <c r="G808" s="1739"/>
    </row>
    <row r="809" spans="1:9" ht="12.75" customHeight="1">
      <c r="A809" s="714"/>
      <c r="B809" s="714"/>
      <c r="C809" s="556"/>
      <c r="D809" s="1917" t="s">
        <v>2324</v>
      </c>
      <c r="E809" s="1917"/>
      <c r="F809" s="1917"/>
      <c r="G809" s="678"/>
    </row>
    <row r="810" spans="1:9" ht="14.25" customHeight="1">
      <c r="A810" s="714"/>
      <c r="B810" s="714"/>
      <c r="C810" s="556"/>
      <c r="D810" s="1868" t="s">
        <v>2276</v>
      </c>
      <c r="E810" s="1868"/>
      <c r="F810" s="1868"/>
      <c r="G810" s="678"/>
    </row>
    <row r="811" spans="1:9" ht="12.75" customHeight="1">
      <c r="A811" s="714"/>
      <c r="B811" s="714"/>
      <c r="C811" s="556"/>
      <c r="D811" s="1703"/>
      <c r="E811" s="1703"/>
      <c r="F811" s="1703"/>
      <c r="G811" s="678"/>
    </row>
    <row r="812" spans="1:9" ht="12.75" customHeight="1">
      <c r="A812" s="1742"/>
      <c r="B812" s="798" t="s">
        <v>2616</v>
      </c>
      <c r="C812" s="1740"/>
      <c r="D812" s="1868" t="s">
        <v>2277</v>
      </c>
      <c r="E812" s="1868"/>
      <c r="F812" s="1868"/>
      <c r="G812" s="678"/>
      <c r="I812" s="1774" t="s">
        <v>2471</v>
      </c>
    </row>
    <row r="813" spans="1:9" ht="14.25" customHeight="1">
      <c r="A813" s="1725"/>
      <c r="B813" s="1725"/>
      <c r="C813" s="1740"/>
      <c r="D813" s="5" t="s">
        <v>2253</v>
      </c>
      <c r="E813" s="1877" t="s">
        <v>2278</v>
      </c>
      <c r="F813" s="1877"/>
      <c r="G813" s="678"/>
    </row>
    <row r="814" spans="1:9" ht="12.75" customHeight="1">
      <c r="A814" s="1725"/>
      <c r="B814" s="1725"/>
      <c r="C814" s="1740"/>
      <c r="D814" s="1743"/>
      <c r="E814" s="6"/>
      <c r="F814" s="6"/>
      <c r="G814" s="678"/>
    </row>
    <row r="815" spans="1:9" ht="14.25" hidden="1" customHeight="1">
      <c r="A815" s="1725"/>
      <c r="B815" s="798" t="s">
        <v>316</v>
      </c>
      <c r="C815" s="1740"/>
      <c r="D815" s="1975" t="s">
        <v>2279</v>
      </c>
      <c r="E815" s="1975"/>
      <c r="F815" s="1975"/>
      <c r="G815" s="678"/>
    </row>
    <row r="816" spans="1:9" ht="12.75" hidden="1" customHeight="1">
      <c r="A816" s="1725"/>
      <c r="B816" s="1725"/>
      <c r="C816" s="1740"/>
      <c r="D816" s="1975"/>
      <c r="E816" s="1975"/>
      <c r="F816" s="1975"/>
      <c r="G816" s="678"/>
    </row>
    <row r="817" spans="1:9" ht="12.75" hidden="1" customHeight="1">
      <c r="A817" s="1725"/>
      <c r="B817" s="1725"/>
      <c r="C817" s="1740"/>
      <c r="D817" s="1975"/>
      <c r="E817" s="1975"/>
      <c r="F817" s="1975"/>
      <c r="G817" s="678"/>
    </row>
    <row r="818" spans="1:9" ht="12.75" hidden="1" customHeight="1">
      <c r="A818" s="1725"/>
      <c r="B818" s="1725"/>
      <c r="C818" s="1740"/>
      <c r="D818" s="1975"/>
      <c r="E818" s="1975"/>
      <c r="F818" s="1975"/>
      <c r="G818" s="678"/>
    </row>
    <row r="819" spans="1:9" ht="12.75" hidden="1" customHeight="1">
      <c r="A819" s="1725"/>
      <c r="B819" s="1725"/>
      <c r="C819" s="1740"/>
      <c r="D819" s="1975"/>
      <c r="E819" s="1975"/>
      <c r="F819" s="1975"/>
      <c r="G819" s="678"/>
    </row>
    <row r="820" spans="1:9" ht="12.75" hidden="1" customHeight="1">
      <c r="A820" s="1725"/>
      <c r="B820" s="1725"/>
      <c r="C820" s="1740"/>
      <c r="D820" s="1975"/>
      <c r="E820" s="1975"/>
      <c r="F820" s="1975"/>
      <c r="G820" s="678"/>
    </row>
    <row r="821" spans="1:9" ht="12.75" hidden="1" customHeight="1">
      <c r="A821" s="1725"/>
      <c r="B821" s="1725"/>
      <c r="C821" s="1740"/>
      <c r="D821" s="1975"/>
      <c r="E821" s="1975"/>
      <c r="F821" s="1975"/>
      <c r="G821" s="678"/>
    </row>
    <row r="822" spans="1:9" ht="12.75" hidden="1" customHeight="1">
      <c r="A822" s="1725"/>
      <c r="B822" s="1725"/>
      <c r="C822" s="1740"/>
      <c r="D822" s="1975"/>
      <c r="E822" s="1975"/>
      <c r="F822" s="1975"/>
      <c r="G822" s="678"/>
    </row>
    <row r="823" spans="1:9" ht="12.75" hidden="1" customHeight="1">
      <c r="A823" s="1725"/>
      <c r="B823" s="1725"/>
      <c r="C823" s="1740"/>
      <c r="D823" s="1975"/>
      <c r="E823" s="1975"/>
      <c r="F823" s="1975"/>
      <c r="G823" s="678"/>
    </row>
    <row r="824" spans="1:9" ht="12.75" hidden="1" customHeight="1">
      <c r="A824" s="1725"/>
      <c r="B824" s="1725"/>
      <c r="C824" s="1740"/>
      <c r="D824" s="1975"/>
      <c r="E824" s="1975"/>
      <c r="F824" s="1975"/>
      <c r="G824" s="678"/>
    </row>
    <row r="825" spans="1:9" ht="12.75" hidden="1" customHeight="1">
      <c r="A825" s="1725"/>
      <c r="B825" s="1725"/>
      <c r="C825" s="1740"/>
      <c r="D825" s="1743"/>
      <c r="E825" s="6"/>
      <c r="F825" s="6"/>
      <c r="G825" s="678"/>
    </row>
    <row r="826" spans="1:9" ht="12.75" customHeight="1">
      <c r="A826" s="714"/>
      <c r="B826" s="798" t="s">
        <v>2616</v>
      </c>
      <c r="C826" s="1740"/>
      <c r="D826" s="1868" t="s">
        <v>2280</v>
      </c>
      <c r="E826" s="1868"/>
      <c r="F826" s="1868"/>
      <c r="G826" s="678"/>
      <c r="I826" s="1774" t="s">
        <v>2491</v>
      </c>
    </row>
    <row r="827" spans="1:9" ht="12.75" customHeight="1">
      <c r="A827" s="714"/>
      <c r="B827" s="714"/>
      <c r="C827" s="1740"/>
      <c r="D827" s="1868"/>
      <c r="E827" s="1868"/>
      <c r="F827" s="1868"/>
      <c r="G827" s="678"/>
    </row>
    <row r="828" spans="1:9" ht="12.75" customHeight="1">
      <c r="A828" s="714"/>
      <c r="B828" s="714"/>
      <c r="C828" s="1740"/>
      <c r="D828" s="1868"/>
      <c r="E828" s="1868"/>
      <c r="F828" s="1868"/>
      <c r="G828" s="678"/>
    </row>
    <row r="829" spans="1:9" ht="12.75" customHeight="1">
      <c r="A829" s="403"/>
      <c r="B829" s="403"/>
      <c r="C829" s="1744"/>
      <c r="D829" s="1721"/>
      <c r="E829" s="678"/>
      <c r="F829" s="678"/>
      <c r="G829" s="678"/>
    </row>
    <row r="830" spans="1:9" ht="12.75" customHeight="1">
      <c r="A830" s="1745"/>
      <c r="B830" s="798" t="s">
        <v>2615</v>
      </c>
      <c r="C830" s="1744"/>
      <c r="D830" s="1973" t="s">
        <v>2281</v>
      </c>
      <c r="E830" s="1973"/>
      <c r="F830" s="1973"/>
      <c r="G830" s="678"/>
    </row>
    <row r="831" spans="1:9" ht="12.75" customHeight="1">
      <c r="A831" s="556"/>
      <c r="B831" s="1745"/>
      <c r="C831" s="1744"/>
      <c r="D831" s="1973"/>
      <c r="E831" s="1973"/>
      <c r="F831" s="1973"/>
      <c r="G831" s="678"/>
    </row>
    <row r="832" spans="1:9" ht="12.75" customHeight="1">
      <c r="A832" s="403"/>
      <c r="B832" s="556"/>
      <c r="C832" s="1744"/>
      <c r="D832" s="1869" t="s">
        <v>2282</v>
      </c>
      <c r="E832" s="1869"/>
      <c r="F832" s="1869"/>
      <c r="G832" s="678"/>
    </row>
    <row r="833" spans="1:9" ht="12.75" customHeight="1">
      <c r="A833" s="403"/>
      <c r="B833" s="403"/>
      <c r="C833" s="1744"/>
      <c r="D833" s="1869"/>
      <c r="E833" s="1869"/>
      <c r="F833" s="1869"/>
      <c r="G833" s="678"/>
    </row>
    <row r="834" spans="1:9" ht="12.75" customHeight="1">
      <c r="A834" s="403"/>
      <c r="B834" s="403"/>
      <c r="C834" s="1744"/>
      <c r="D834" s="1869"/>
      <c r="E834" s="1869"/>
      <c r="F834" s="1869"/>
      <c r="G834" s="678"/>
    </row>
    <row r="835" spans="1:9" ht="12.75" customHeight="1">
      <c r="A835" s="403"/>
      <c r="B835" s="403"/>
      <c r="C835" s="1744"/>
      <c r="D835" s="1869"/>
      <c r="E835" s="1869"/>
      <c r="F835" s="1869"/>
      <c r="G835" s="678"/>
    </row>
    <row r="836" spans="1:9" ht="12.75" customHeight="1">
      <c r="A836" s="403"/>
      <c r="B836" s="403"/>
      <c r="C836" s="1744"/>
      <c r="D836" s="1869"/>
      <c r="E836" s="1869"/>
      <c r="F836" s="1869"/>
      <c r="G836" s="678"/>
    </row>
    <row r="837" spans="1:9" ht="12.75" customHeight="1">
      <c r="A837" s="403"/>
      <c r="B837" s="403"/>
      <c r="C837" s="1744"/>
      <c r="D837" s="1869"/>
      <c r="E837" s="1869"/>
      <c r="F837" s="1869"/>
      <c r="G837" s="678"/>
    </row>
    <row r="838" spans="1:9" ht="12.75" customHeight="1">
      <c r="A838" s="403"/>
      <c r="B838" s="403"/>
      <c r="C838" s="1744"/>
      <c r="D838" s="1721"/>
      <c r="E838" s="678"/>
      <c r="F838" s="678"/>
      <c r="G838" s="678"/>
    </row>
    <row r="839" spans="1:9" ht="12.75" customHeight="1">
      <c r="A839" s="403"/>
      <c r="B839" s="798" t="s">
        <v>2615</v>
      </c>
      <c r="C839" s="1744"/>
      <c r="D839" s="1869" t="s">
        <v>2283</v>
      </c>
      <c r="E839" s="1869"/>
      <c r="F839" s="1869"/>
      <c r="G839" s="678"/>
      <c r="I839" s="1774" t="s">
        <v>2472</v>
      </c>
    </row>
    <row r="840" spans="1:9" ht="12.75" customHeight="1">
      <c r="A840" s="403"/>
      <c r="B840" s="403"/>
      <c r="C840" s="1744"/>
      <c r="D840" s="1869" t="s">
        <v>2284</v>
      </c>
      <c r="E840" s="1869"/>
      <c r="F840" s="1869"/>
      <c r="G840" s="678"/>
    </row>
    <row r="841" spans="1:9" ht="12.75" customHeight="1">
      <c r="A841" s="403"/>
      <c r="B841" s="403"/>
      <c r="C841" s="1744"/>
      <c r="D841" s="183" t="s">
        <v>2250</v>
      </c>
      <c r="E841" s="1967" t="s">
        <v>2285</v>
      </c>
      <c r="F841" s="1967"/>
      <c r="G841" s="678"/>
    </row>
    <row r="842" spans="1:9" ht="12.75" customHeight="1">
      <c r="A842" s="403"/>
      <c r="B842" s="403"/>
      <c r="C842" s="1744"/>
      <c r="D842" s="1721"/>
      <c r="E842" s="678"/>
      <c r="F842" s="678"/>
      <c r="G842" s="678"/>
    </row>
    <row r="843" spans="1:9" ht="12.75" customHeight="1">
      <c r="A843" s="403"/>
      <c r="B843" s="798" t="s">
        <v>2615</v>
      </c>
      <c r="C843" s="1744"/>
      <c r="D843" s="1869" t="s">
        <v>2286</v>
      </c>
      <c r="E843" s="1869"/>
      <c r="F843" s="1869"/>
      <c r="G843" s="678"/>
      <c r="I843" s="1774" t="s">
        <v>2492</v>
      </c>
    </row>
    <row r="844" spans="1:9" ht="12.75" customHeight="1">
      <c r="A844" s="403"/>
      <c r="B844" s="403"/>
      <c r="C844" s="1744"/>
      <c r="D844" s="1869"/>
      <c r="E844" s="1869"/>
      <c r="F844" s="1869"/>
      <c r="G844" s="678"/>
    </row>
    <row r="845" spans="1:9" ht="12.75" customHeight="1">
      <c r="A845" s="403"/>
      <c r="B845" s="403"/>
      <c r="C845" s="1744"/>
      <c r="D845" s="1869"/>
      <c r="E845" s="1869"/>
      <c r="F845" s="1869"/>
      <c r="G845" s="678"/>
    </row>
    <row r="846" spans="1:9" ht="12.75" customHeight="1">
      <c r="A846" s="403"/>
      <c r="B846" s="403"/>
      <c r="C846" s="1744"/>
      <c r="D846" s="1869"/>
      <c r="E846" s="1869"/>
      <c r="F846" s="1869"/>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1" t="s">
        <v>2325</v>
      </c>
      <c r="E850" s="1891"/>
      <c r="F850" s="1891"/>
      <c r="G850" s="1739"/>
    </row>
    <row r="851" spans="1:9" ht="12.75" customHeight="1">
      <c r="A851" s="1742"/>
      <c r="B851" s="1742"/>
      <c r="C851" s="313"/>
      <c r="D851" s="1974" t="s">
        <v>2288</v>
      </c>
      <c r="E851" s="1974"/>
      <c r="F851" s="1974"/>
      <c r="G851" s="1739"/>
    </row>
    <row r="852" spans="1:9" ht="12.75" customHeight="1">
      <c r="A852" s="1742"/>
      <c r="B852" s="1742"/>
      <c r="C852" s="313"/>
      <c r="D852" s="1750"/>
      <c r="E852" s="1750"/>
      <c r="F852" s="1750"/>
      <c r="G852" s="1739"/>
    </row>
    <row r="853" spans="1:9" ht="12.75" customHeight="1">
      <c r="A853" s="714"/>
      <c r="B853" s="798" t="s">
        <v>2616</v>
      </c>
      <c r="C853" s="556"/>
      <c r="D853" s="1881" t="s">
        <v>2289</v>
      </c>
      <c r="E853" s="1881"/>
      <c r="F853" s="1881"/>
      <c r="G853" s="1739"/>
      <c r="I853" s="1774" t="s">
        <v>2472</v>
      </c>
    </row>
    <row r="854" spans="1:9" ht="12.75" customHeight="1">
      <c r="A854" s="1742"/>
      <c r="B854" s="1742"/>
      <c r="C854" s="556"/>
      <c r="D854" s="5" t="s">
        <v>2250</v>
      </c>
      <c r="E854" s="1969" t="s">
        <v>2285</v>
      </c>
      <c r="F854" s="1969"/>
      <c r="G854" s="1739"/>
    </row>
    <row r="855" spans="1:9" ht="12.75" customHeight="1">
      <c r="A855" s="1742"/>
      <c r="B855" s="1742"/>
      <c r="C855" s="556"/>
      <c r="D855" s="1708"/>
      <c r="E855" s="1738"/>
      <c r="F855" s="1738"/>
      <c r="G855" s="1739"/>
    </row>
    <row r="856" spans="1:9" ht="12.75" customHeight="1">
      <c r="A856" s="714"/>
      <c r="B856" s="798" t="s">
        <v>2616</v>
      </c>
      <c r="C856" s="556"/>
      <c r="D856" s="1868" t="s">
        <v>2290</v>
      </c>
      <c r="E856" s="1892"/>
      <c r="F856" s="1892"/>
      <c r="G856" s="678"/>
      <c r="I856" s="1774" t="s">
        <v>2492</v>
      </c>
    </row>
    <row r="857" spans="1:9" ht="12.75" customHeight="1">
      <c r="A857" s="1742"/>
      <c r="B857" s="1742"/>
      <c r="C857" s="556"/>
      <c r="D857" s="1892"/>
      <c r="E857" s="1892"/>
      <c r="F857" s="1892"/>
      <c r="G857" s="678"/>
    </row>
    <row r="858" spans="1:9" ht="12.75" customHeight="1">
      <c r="A858" s="1742"/>
      <c r="B858" s="1742"/>
      <c r="C858" s="556"/>
      <c r="D858" s="1708"/>
      <c r="E858" s="6"/>
      <c r="F858" s="6"/>
      <c r="G858" s="678"/>
    </row>
    <row r="859" spans="1:9" ht="12.75" customHeight="1">
      <c r="A859" s="556"/>
      <c r="B859" s="798" t="s">
        <v>2615</v>
      </c>
      <c r="C859" s="557"/>
      <c r="D859" s="1970" t="s">
        <v>2291</v>
      </c>
      <c r="E859" s="1970"/>
      <c r="F859" s="1970"/>
      <c r="G859" s="1739"/>
    </row>
    <row r="860" spans="1:9" ht="12.75" customHeight="1">
      <c r="A860" s="556"/>
      <c r="B860" s="1751"/>
      <c r="C860" s="557"/>
      <c r="D860" s="1970"/>
      <c r="E860" s="1970"/>
      <c r="F860" s="1970"/>
      <c r="G860" s="1739"/>
    </row>
    <row r="861" spans="1:9" ht="12.75" customHeight="1">
      <c r="A861" s="714"/>
      <c r="B861" s="677"/>
      <c r="C861" s="556"/>
      <c r="D861" s="1869" t="s">
        <v>2282</v>
      </c>
      <c r="E861" s="1869"/>
      <c r="F861" s="1869"/>
      <c r="G861" s="1739"/>
    </row>
    <row r="862" spans="1:9" ht="12.75" customHeight="1">
      <c r="A862" s="714"/>
      <c r="B862" s="714"/>
      <c r="C862" s="556"/>
      <c r="D862" s="1869"/>
      <c r="E862" s="1869"/>
      <c r="F862" s="1869"/>
      <c r="G862" s="1739"/>
    </row>
    <row r="863" spans="1:9" ht="12.75" customHeight="1">
      <c r="A863" s="714"/>
      <c r="B863" s="714"/>
      <c r="C863" s="556"/>
      <c r="D863" s="1869"/>
      <c r="E863" s="1869"/>
      <c r="F863" s="1869"/>
      <c r="G863" s="1739"/>
    </row>
    <row r="864" spans="1:9" ht="12.75" customHeight="1">
      <c r="A864" s="714"/>
      <c r="B864" s="714"/>
      <c r="C864" s="556"/>
      <c r="D864" s="1869"/>
      <c r="E864" s="1869"/>
      <c r="F864" s="1869"/>
      <c r="G864" s="1739"/>
    </row>
    <row r="865" spans="1:9" ht="12.75" customHeight="1">
      <c r="A865" s="714"/>
      <c r="B865" s="714"/>
      <c r="C865" s="556"/>
      <c r="D865" s="1869"/>
      <c r="E865" s="1869"/>
      <c r="F865" s="1869"/>
      <c r="G865" s="1739"/>
    </row>
    <row r="866" spans="1:9" ht="12.75" customHeight="1">
      <c r="A866" s="714"/>
      <c r="B866" s="714"/>
      <c r="C866" s="556"/>
      <c r="D866" s="1869"/>
      <c r="E866" s="1869"/>
      <c r="F866" s="1869"/>
      <c r="G866" s="1739"/>
    </row>
    <row r="867" spans="1:9" ht="12.75" customHeight="1">
      <c r="A867" s="714"/>
      <c r="B867" s="714"/>
      <c r="C867" s="556"/>
      <c r="D867" s="1708"/>
      <c r="E867" s="1738"/>
      <c r="F867" s="1738"/>
      <c r="G867" s="1739"/>
    </row>
    <row r="868" spans="1:9" ht="12.75" customHeight="1">
      <c r="A868" s="714"/>
      <c r="B868" s="798" t="s">
        <v>2615</v>
      </c>
      <c r="C868" s="556"/>
      <c r="D868" s="1934" t="s">
        <v>2283</v>
      </c>
      <c r="E868" s="1934"/>
      <c r="F868" s="1934"/>
      <c r="G868" s="1739"/>
      <c r="I868" s="1774" t="s">
        <v>2472</v>
      </c>
    </row>
    <row r="869" spans="1:9" ht="12.75" customHeight="1">
      <c r="A869" s="714"/>
      <c r="B869" s="714"/>
      <c r="C869" s="556"/>
      <c r="D869" s="1934" t="s">
        <v>2284</v>
      </c>
      <c r="E869" s="1934"/>
      <c r="F869" s="1934"/>
      <c r="G869" s="1739"/>
    </row>
    <row r="870" spans="1:9" ht="12.75" customHeight="1">
      <c r="A870" s="714"/>
      <c r="B870" s="714"/>
      <c r="C870" s="556"/>
      <c r="D870" s="5" t="s">
        <v>1502</v>
      </c>
      <c r="E870" s="1971" t="s">
        <v>2285</v>
      </c>
      <c r="F870" s="1971"/>
      <c r="G870" s="1739"/>
    </row>
    <row r="871" spans="1:9" ht="12.75" customHeight="1">
      <c r="A871" s="714"/>
      <c r="B871" s="714"/>
      <c r="C871" s="556"/>
      <c r="D871" s="1708"/>
      <c r="E871" s="1738"/>
      <c r="F871" s="1738"/>
      <c r="G871" s="1739"/>
    </row>
    <row r="872" spans="1:9" ht="12.75" customHeight="1">
      <c r="A872" s="714"/>
      <c r="B872" s="798" t="s">
        <v>2615</v>
      </c>
      <c r="C872" s="556"/>
      <c r="D872" s="1868" t="s">
        <v>2286</v>
      </c>
      <c r="E872" s="1868"/>
      <c r="F872" s="1868"/>
      <c r="G872" s="1739"/>
      <c r="I872" s="1774" t="s">
        <v>2492</v>
      </c>
    </row>
    <row r="873" spans="1:9" ht="12.75" customHeight="1">
      <c r="A873" s="714"/>
      <c r="B873" s="714"/>
      <c r="C873" s="556"/>
      <c r="D873" s="1868"/>
      <c r="E873" s="1868"/>
      <c r="F873" s="1868"/>
      <c r="G873" s="1739"/>
    </row>
    <row r="874" spans="1:9" ht="12.75" customHeight="1">
      <c r="A874" s="714"/>
      <c r="B874" s="714"/>
      <c r="C874" s="556"/>
      <c r="D874" s="1868"/>
      <c r="E874" s="1868"/>
      <c r="F874" s="1868"/>
      <c r="G874" s="1739"/>
    </row>
    <row r="875" spans="1:9" ht="12.75" customHeight="1">
      <c r="A875" s="714"/>
      <c r="B875" s="714"/>
      <c r="C875" s="556"/>
      <c r="D875" s="1868"/>
      <c r="E875" s="1868"/>
      <c r="F875" s="1868"/>
      <c r="G875" s="1739"/>
    </row>
    <row r="876" spans="1:9" ht="12.75" customHeight="1">
      <c r="A876" s="1709"/>
      <c r="B876" s="1709"/>
      <c r="C876" s="1740"/>
      <c r="D876" s="1738"/>
      <c r="E876" s="1738"/>
      <c r="F876" s="1738"/>
      <c r="G876" s="1739"/>
    </row>
    <row r="877" spans="1:9" ht="12.75" customHeight="1">
      <c r="A877" s="1937" t="s">
        <v>2326</v>
      </c>
      <c r="B877" s="1937"/>
      <c r="C877" s="1937"/>
      <c r="D877" s="1937"/>
      <c r="E877" s="1937"/>
      <c r="F877" s="1937"/>
      <c r="G877" s="193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7" t="s">
        <v>2332</v>
      </c>
      <c r="E879" s="1927"/>
      <c r="F879" s="1927"/>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7" t="s">
        <v>2327</v>
      </c>
      <c r="E883" s="1927"/>
      <c r="F883" s="1927"/>
      <c r="G883" s="1739"/>
    </row>
    <row r="884" spans="1:9" ht="12.75" customHeight="1">
      <c r="A884" s="1714"/>
      <c r="B884" s="1714"/>
      <c r="C884" s="1746"/>
      <c r="D884" s="1881" t="s">
        <v>2292</v>
      </c>
      <c r="E884" s="1881"/>
      <c r="F884" s="1881"/>
      <c r="G884" s="1739"/>
    </row>
    <row r="885" spans="1:9" ht="12.75" customHeight="1">
      <c r="A885" s="1756"/>
      <c r="B885" s="1756"/>
      <c r="C885" s="1740"/>
      <c r="D885" s="5"/>
      <c r="E885" s="1738"/>
      <c r="F885" s="1738"/>
      <c r="G885" s="1739"/>
    </row>
    <row r="886" spans="1:9" ht="12.75" customHeight="1">
      <c r="A886" s="714"/>
      <c r="B886" s="798" t="s">
        <v>2616</v>
      </c>
      <c r="C886" s="556"/>
      <c r="D886" s="1868" t="s">
        <v>2296</v>
      </c>
      <c r="E886" s="1868"/>
      <c r="F886" s="1868"/>
      <c r="G886" s="678"/>
      <c r="I886" s="1774" t="s">
        <v>2456</v>
      </c>
    </row>
    <row r="887" spans="1:9" ht="12.75" customHeight="1">
      <c r="A887" s="1742"/>
      <c r="B887" s="1742"/>
      <c r="C887" s="556"/>
      <c r="D887" s="1868"/>
      <c r="E887" s="1868"/>
      <c r="F887" s="1868"/>
      <c r="G887" s="678"/>
    </row>
    <row r="888" spans="1:9" s="1772" customFormat="1" ht="12.75" customHeight="1">
      <c r="A888" s="1846"/>
      <c r="B888" s="1846"/>
      <c r="C888" s="1746"/>
      <c r="D888" s="1868" t="s">
        <v>2295</v>
      </c>
      <c r="E888" s="1868"/>
      <c r="F888" s="1868"/>
      <c r="G888" s="1739"/>
      <c r="I888" s="1774"/>
    </row>
    <row r="889" spans="1:9" s="1772" customFormat="1" ht="12.75" customHeight="1">
      <c r="A889" s="1846"/>
      <c r="B889" s="1846"/>
      <c r="C889" s="1746"/>
      <c r="D889" s="1868"/>
      <c r="E889" s="1868"/>
      <c r="F889" s="1868"/>
      <c r="G889" s="1739"/>
      <c r="I889" s="1774"/>
    </row>
    <row r="890" spans="1:9" ht="12.75" customHeight="1">
      <c r="A890" s="1714"/>
      <c r="B890" s="1714"/>
      <c r="C890" s="1746"/>
      <c r="D890" s="6"/>
      <c r="E890" s="6"/>
      <c r="F890" s="1738"/>
      <c r="G890" s="1739"/>
    </row>
    <row r="891" spans="1:9" ht="12.75" customHeight="1">
      <c r="A891" s="403"/>
      <c r="B891" s="798" t="s">
        <v>2616</v>
      </c>
      <c r="C891" s="486"/>
      <c r="D891" s="1967" t="s">
        <v>2293</v>
      </c>
      <c r="E891" s="1967"/>
      <c r="F891" s="1967"/>
      <c r="G891" s="1739"/>
      <c r="I891" s="1774" t="s">
        <v>2455</v>
      </c>
    </row>
    <row r="892" spans="1:9" ht="12.75" customHeight="1">
      <c r="A892" s="403"/>
      <c r="B892" s="403"/>
      <c r="C892" s="486"/>
      <c r="D892" s="1967"/>
      <c r="E892" s="1967"/>
      <c r="F892" s="1967"/>
      <c r="G892" s="1739"/>
    </row>
    <row r="893" spans="1:9" ht="12.75" customHeight="1">
      <c r="A893" s="403"/>
      <c r="B893" s="403"/>
      <c r="C893" s="486"/>
      <c r="D893" s="1967"/>
      <c r="E893" s="1967"/>
      <c r="F893" s="1967"/>
      <c r="G893" s="1739"/>
    </row>
    <row r="894" spans="1:9" s="1772" customFormat="1" ht="12.75" customHeight="1">
      <c r="A894" s="403"/>
      <c r="B894" s="403"/>
      <c r="C894" s="486"/>
      <c r="D894" s="1967"/>
      <c r="E894" s="1967"/>
      <c r="F894" s="1967"/>
      <c r="G894" s="1739"/>
      <c r="I894" s="1774"/>
    </row>
    <row r="895" spans="1:9" ht="12.75" customHeight="1">
      <c r="A895" s="403"/>
      <c r="B895" s="403"/>
      <c r="C895" s="486"/>
      <c r="D895" s="1967"/>
      <c r="E895" s="1967"/>
      <c r="F895" s="1967"/>
      <c r="G895" s="1739"/>
    </row>
    <row r="896" spans="1:9" ht="12.75" customHeight="1">
      <c r="A896" s="487"/>
      <c r="B896" s="487"/>
      <c r="C896" s="486"/>
      <c r="D896" s="1967"/>
      <c r="E896" s="1967"/>
      <c r="F896" s="1967"/>
      <c r="G896" s="1739"/>
    </row>
    <row r="897" spans="1:9" ht="12.75" customHeight="1">
      <c r="A897" s="487"/>
      <c r="B897" s="487"/>
      <c r="C897" s="486"/>
      <c r="D897" s="1967"/>
      <c r="E897" s="1967"/>
      <c r="F897" s="1967"/>
      <c r="G897" s="1739"/>
    </row>
    <row r="898" spans="1:9" ht="12.75" customHeight="1">
      <c r="A898" s="487"/>
      <c r="B898" s="487"/>
      <c r="C898" s="486"/>
      <c r="D898" s="1967"/>
      <c r="E898" s="1967"/>
      <c r="F898" s="1967"/>
      <c r="G898" s="1739"/>
    </row>
    <row r="899" spans="1:9" s="1772" customFormat="1" ht="12.75" customHeight="1">
      <c r="A899" s="487"/>
      <c r="B899" s="487"/>
      <c r="C899" s="486"/>
      <c r="D899" s="1847"/>
      <c r="E899" s="1847"/>
      <c r="F899" s="1847"/>
      <c r="G899" s="1739"/>
      <c r="I899" s="1774"/>
    </row>
    <row r="900" spans="1:9" ht="12.75" customHeight="1">
      <c r="A900" s="1756"/>
      <c r="B900" s="798" t="s">
        <v>2615</v>
      </c>
      <c r="C900" s="1740"/>
      <c r="D900" s="1868" t="s">
        <v>2297</v>
      </c>
      <c r="E900" s="1868"/>
      <c r="F900" s="1868"/>
      <c r="G900" s="1739"/>
    </row>
    <row r="901" spans="1:9" ht="12.75" customHeight="1">
      <c r="A901" s="1756"/>
      <c r="B901" s="1756"/>
      <c r="C901" s="1740"/>
      <c r="D901" s="1868"/>
      <c r="E901" s="1868"/>
      <c r="F901" s="1868"/>
      <c r="G901" s="1739"/>
    </row>
    <row r="902" spans="1:9" ht="12.75" customHeight="1">
      <c r="A902" s="1756"/>
      <c r="B902" s="1756"/>
      <c r="C902" s="1740"/>
      <c r="D902" s="1738"/>
      <c r="E902" s="1738"/>
      <c r="F902" s="1738"/>
      <c r="G902" s="1739"/>
    </row>
    <row r="903" spans="1:9" ht="12.75" customHeight="1">
      <c r="A903" s="1756"/>
      <c r="B903" s="798" t="s">
        <v>2615</v>
      </c>
      <c r="C903" s="1740"/>
      <c r="D903" s="1925" t="s">
        <v>2298</v>
      </c>
      <c r="E903" s="1925"/>
      <c r="F903" s="1925"/>
      <c r="G903" s="1739"/>
    </row>
    <row r="904" spans="1:9" ht="12.75" customHeight="1">
      <c r="A904" s="1756"/>
      <c r="B904" s="1756"/>
      <c r="C904" s="1740"/>
      <c r="D904" s="1925"/>
      <c r="E904" s="1925"/>
      <c r="F904" s="1925"/>
      <c r="G904" s="1739"/>
    </row>
    <row r="905" spans="1:9" ht="12.75" customHeight="1">
      <c r="A905" s="1756"/>
      <c r="B905" s="1756"/>
      <c r="C905" s="1740"/>
      <c r="D905" s="1925"/>
      <c r="E905" s="1925"/>
      <c r="F905" s="1925"/>
      <c r="G905" s="1739"/>
    </row>
    <row r="906" spans="1:9" ht="12.75" customHeight="1">
      <c r="A906" s="1756"/>
      <c r="B906" s="1756"/>
      <c r="C906" s="1740"/>
      <c r="D906" s="1925"/>
      <c r="E906" s="1925"/>
      <c r="F906" s="1925"/>
      <c r="G906" s="1739"/>
    </row>
    <row r="907" spans="1:9" ht="12.75" customHeight="1">
      <c r="A907" s="1756"/>
      <c r="B907" s="1756"/>
      <c r="C907" s="1740"/>
      <c r="D907" s="1708"/>
      <c r="E907" s="1738"/>
      <c r="F907" s="1738"/>
      <c r="G907" s="1739"/>
    </row>
    <row r="908" spans="1:9" ht="12.75" customHeight="1">
      <c r="A908" s="1756"/>
      <c r="B908" s="798" t="s">
        <v>2615</v>
      </c>
      <c r="C908" s="1740"/>
      <c r="D908" s="1881" t="s">
        <v>2299</v>
      </c>
      <c r="E908" s="1881"/>
      <c r="F908" s="1881"/>
      <c r="G908" s="1739"/>
    </row>
    <row r="909" spans="1:9" ht="12.75" customHeight="1">
      <c r="A909" s="1756"/>
      <c r="B909" s="1756"/>
      <c r="C909" s="1740"/>
      <c r="D909" s="1708"/>
      <c r="E909" s="1738"/>
      <c r="F909" s="1738"/>
      <c r="G909" s="1739"/>
    </row>
    <row r="910" spans="1:9" ht="12.75" customHeight="1">
      <c r="A910" s="1756"/>
      <c r="B910" s="798" t="s">
        <v>2615</v>
      </c>
      <c r="C910" s="1740"/>
      <c r="D910" s="1881" t="s">
        <v>2300</v>
      </c>
      <c r="E910" s="1881"/>
      <c r="F910" s="1881"/>
      <c r="G910" s="1739"/>
    </row>
    <row r="911" spans="1:9" ht="12.75" customHeight="1">
      <c r="A911" s="487"/>
      <c r="B911" s="487"/>
      <c r="C911" s="486"/>
      <c r="D911" s="183"/>
      <c r="E911" s="678"/>
      <c r="F911" s="1739"/>
      <c r="G911" s="1739"/>
    </row>
    <row r="912" spans="1:9" ht="12.75" customHeight="1">
      <c r="A912" s="1752"/>
      <c r="B912" s="798" t="s">
        <v>2616</v>
      </c>
      <c r="C912" s="1753"/>
      <c r="D912" s="1967" t="s">
        <v>2294</v>
      </c>
      <c r="E912" s="1967"/>
      <c r="F912" s="1967"/>
      <c r="G912" s="1754"/>
      <c r="I912" s="1774" t="s">
        <v>2507</v>
      </c>
    </row>
    <row r="913" spans="1:9" ht="12.75" customHeight="1">
      <c r="A913" s="1752"/>
      <c r="B913" s="1752"/>
      <c r="C913" s="1753"/>
      <c r="D913" s="1967"/>
      <c r="E913" s="1967"/>
      <c r="F913" s="1967"/>
      <c r="G913" s="1754"/>
    </row>
    <row r="914" spans="1:9" ht="12.75" customHeight="1">
      <c r="A914" s="1752"/>
      <c r="B914" s="1752"/>
      <c r="C914" s="1753"/>
      <c r="D914" s="1967"/>
      <c r="E914" s="1967"/>
      <c r="F914" s="1967"/>
      <c r="G914" s="1754"/>
    </row>
    <row r="915" spans="1:9" ht="12.75" customHeight="1">
      <c r="A915" s="1752"/>
      <c r="B915" s="1752"/>
      <c r="C915" s="1753"/>
      <c r="D915" s="1967"/>
      <c r="E915" s="1967"/>
      <c r="F915" s="1967"/>
      <c r="G915" s="1754"/>
    </row>
    <row r="916" spans="1:9" ht="12.75" customHeight="1">
      <c r="A916" s="1752"/>
      <c r="B916" s="1752"/>
      <c r="C916" s="1753"/>
      <c r="D916" s="1967"/>
      <c r="E916" s="1967"/>
      <c r="F916" s="1967"/>
      <c r="G916" s="1754"/>
    </row>
    <row r="917" spans="1:9" ht="12.75" customHeight="1">
      <c r="A917" s="1752"/>
      <c r="B917" s="1752"/>
      <c r="C917" s="1753"/>
      <c r="D917" s="1967"/>
      <c r="E917" s="1967"/>
      <c r="F917" s="1967"/>
      <c r="G917" s="1754"/>
    </row>
    <row r="918" spans="1:9" ht="12.75" customHeight="1">
      <c r="A918" s="1752"/>
      <c r="B918" s="1752"/>
      <c r="C918" s="1753"/>
      <c r="D918" s="1967"/>
      <c r="E918" s="1967"/>
      <c r="F918" s="1967"/>
      <c r="G918" s="1754"/>
    </row>
    <row r="919" spans="1:9" ht="12.75" customHeight="1">
      <c r="A919" s="1752"/>
      <c r="B919" s="1752"/>
      <c r="C919" s="1753"/>
      <c r="D919" s="1967"/>
      <c r="E919" s="1967"/>
      <c r="F919" s="1967"/>
      <c r="G919" s="1754"/>
    </row>
    <row r="920" spans="1:9" ht="12.75" customHeight="1">
      <c r="A920" s="1752"/>
      <c r="B920" s="1752"/>
      <c r="C920" s="1753"/>
      <c r="D920" s="1967"/>
      <c r="E920" s="1967"/>
      <c r="F920" s="1967"/>
      <c r="G920" s="1754"/>
    </row>
    <row r="921" spans="1:9" ht="12.75" customHeight="1">
      <c r="A921" s="487"/>
      <c r="B921" s="487"/>
      <c r="C921" s="486"/>
      <c r="D921" s="183"/>
      <c r="E921" s="678"/>
      <c r="F921" s="1739"/>
      <c r="G921" s="1739"/>
    </row>
    <row r="922" spans="1:9" ht="12.75" customHeight="1">
      <c r="A922" s="403"/>
      <c r="B922" s="798" t="s">
        <v>2616</v>
      </c>
      <c r="C922" s="486"/>
      <c r="D922" s="1968" t="s">
        <v>2510</v>
      </c>
      <c r="E922" s="1968"/>
      <c r="F922" s="1968"/>
      <c r="G922" s="1739"/>
      <c r="I922" s="1774" t="s">
        <v>2507</v>
      </c>
    </row>
    <row r="923" spans="1:9" ht="12.75" customHeight="1">
      <c r="A923" s="403"/>
      <c r="B923" s="403"/>
      <c r="C923" s="486"/>
      <c r="D923" s="1968"/>
      <c r="E923" s="1968"/>
      <c r="F923" s="1968"/>
      <c r="G923" s="1739"/>
    </row>
    <row r="924" spans="1:9" ht="12.75" customHeight="1">
      <c r="A924" s="403"/>
      <c r="B924" s="403"/>
      <c r="C924" s="486"/>
      <c r="D924" s="1968"/>
      <c r="E924" s="1968"/>
      <c r="F924" s="1968"/>
      <c r="G924" s="1739"/>
    </row>
    <row r="925" spans="1:9" ht="12.75" customHeight="1">
      <c r="A925" s="403"/>
      <c r="B925" s="403"/>
      <c r="C925" s="486"/>
      <c r="D925" s="1968"/>
      <c r="E925" s="1968"/>
      <c r="F925" s="1968"/>
      <c r="G925" s="1739"/>
    </row>
    <row r="926" spans="1:9" ht="12.75" customHeight="1">
      <c r="A926" s="403"/>
      <c r="B926" s="403"/>
      <c r="C926" s="486"/>
      <c r="D926" s="1968"/>
      <c r="E926" s="1968"/>
      <c r="F926" s="1968"/>
      <c r="G926" s="1739"/>
    </row>
    <row r="927" spans="1:9" ht="12.75" customHeight="1">
      <c r="A927" s="403"/>
      <c r="B927" s="403"/>
      <c r="C927" s="486"/>
      <c r="D927" s="1968"/>
      <c r="E927" s="1968"/>
      <c r="F927" s="1968"/>
      <c r="G927" s="1739"/>
    </row>
    <row r="928" spans="1:9" ht="12.75" customHeight="1">
      <c r="A928" s="403"/>
      <c r="B928" s="403"/>
      <c r="C928" s="486"/>
      <c r="D928" s="1968"/>
      <c r="E928" s="1968"/>
      <c r="F928" s="1968"/>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2615</v>
      </c>
      <c r="C930" s="486"/>
      <c r="D930" s="1880" t="s">
        <v>2508</v>
      </c>
      <c r="E930" s="1880"/>
      <c r="F930" s="1880"/>
      <c r="G930" s="1739"/>
      <c r="I930" s="1774"/>
    </row>
    <row r="931" spans="1:9" s="1772" customFormat="1" ht="12.75" customHeight="1">
      <c r="A931" s="403"/>
      <c r="B931" s="403"/>
      <c r="C931" s="486"/>
      <c r="D931" s="1880"/>
      <c r="E931" s="1880"/>
      <c r="F931" s="1880"/>
      <c r="G931" s="1739"/>
      <c r="I931" s="1774"/>
    </row>
    <row r="932" spans="1:9" s="1772" customFormat="1" ht="12.75" customHeight="1">
      <c r="A932" s="403"/>
      <c r="B932" s="403"/>
      <c r="C932" s="486"/>
      <c r="D932" s="1880"/>
      <c r="E932" s="1880"/>
      <c r="F932" s="1880"/>
      <c r="G932" s="1739"/>
      <c r="I932" s="1774"/>
    </row>
    <row r="933" spans="1:9" s="1772" customFormat="1" ht="12.75" customHeight="1">
      <c r="A933" s="403"/>
      <c r="B933" s="403"/>
      <c r="C933" s="486"/>
      <c r="D933" s="1880"/>
      <c r="E933" s="1880"/>
      <c r="F933" s="1880"/>
      <c r="G933" s="1739"/>
      <c r="I933" s="1774"/>
    </row>
    <row r="934" spans="1:9" s="1772" customFormat="1" ht="12.75" customHeight="1">
      <c r="A934" s="403"/>
      <c r="B934" s="403"/>
      <c r="C934" s="486"/>
      <c r="D934" s="1880"/>
      <c r="E934" s="1880"/>
      <c r="F934" s="1880"/>
      <c r="G934" s="1739"/>
      <c r="I934" s="1774"/>
    </row>
    <row r="935" spans="1:9" s="1772" customFormat="1" ht="12.75" customHeight="1">
      <c r="A935" s="403"/>
      <c r="B935" s="403"/>
      <c r="C935" s="486"/>
      <c r="D935" s="1880"/>
      <c r="E935" s="1880"/>
      <c r="F935" s="1880"/>
      <c r="G935" s="1739"/>
      <c r="I935" s="1774"/>
    </row>
    <row r="936" spans="1:9" s="1772" customFormat="1" ht="12.75" customHeight="1">
      <c r="A936" s="403"/>
      <c r="B936" s="403"/>
      <c r="C936" s="486"/>
      <c r="D936" s="1848"/>
      <c r="E936" s="1848"/>
      <c r="F936" s="1848"/>
      <c r="G936" s="1739"/>
      <c r="I936" s="1774"/>
    </row>
    <row r="937" spans="1:9" ht="12.75" customHeight="1">
      <c r="A937" s="1756"/>
      <c r="B937" s="798" t="s">
        <v>2615</v>
      </c>
      <c r="C937" s="1740"/>
      <c r="D937" s="1972" t="s">
        <v>2301</v>
      </c>
      <c r="E937" s="1972"/>
      <c r="F937" s="1972"/>
      <c r="G937" s="1739"/>
    </row>
    <row r="938" spans="1:9" ht="12.75" customHeight="1">
      <c r="A938" s="1756"/>
      <c r="B938" s="1756"/>
      <c r="C938" s="1740"/>
      <c r="D938" s="1972"/>
      <c r="E938" s="1972"/>
      <c r="F938" s="1972"/>
      <c r="G938" s="1739"/>
    </row>
    <row r="939" spans="1:9" ht="12.75" customHeight="1">
      <c r="A939" s="1756"/>
      <c r="B939" s="1756"/>
      <c r="C939" s="1740"/>
      <c r="D939" s="1972"/>
      <c r="E939" s="1972"/>
      <c r="F939" s="1972"/>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2615</v>
      </c>
      <c r="C942" s="486"/>
      <c r="D942" s="1967" t="s">
        <v>2509</v>
      </c>
      <c r="E942" s="1967"/>
      <c r="F942" s="1967"/>
      <c r="G942" s="1739"/>
      <c r="I942" s="1774" t="s">
        <v>2507</v>
      </c>
    </row>
    <row r="943" spans="1:9" ht="12.75" customHeight="1">
      <c r="A943" s="403"/>
      <c r="B943" s="403"/>
      <c r="C943" s="486"/>
      <c r="D943" s="1967"/>
      <c r="E943" s="1967"/>
      <c r="F943" s="1967"/>
      <c r="G943" s="1739"/>
    </row>
    <row r="944" spans="1:9" ht="12.75" customHeight="1">
      <c r="A944" s="403"/>
      <c r="B944" s="403"/>
      <c r="C944" s="486"/>
      <c r="D944" s="1967"/>
      <c r="E944" s="1967"/>
      <c r="F944" s="1967"/>
      <c r="G944" s="1739"/>
    </row>
    <row r="945" spans="1:9" ht="12.75" customHeight="1">
      <c r="A945" s="403"/>
      <c r="B945" s="403"/>
      <c r="C945" s="486"/>
      <c r="D945" s="1967"/>
      <c r="E945" s="1967"/>
      <c r="F945" s="1967"/>
      <c r="G945" s="1739"/>
    </row>
    <row r="946" spans="1:9" ht="12.75" customHeight="1">
      <c r="A946" s="1758"/>
      <c r="B946" s="1758"/>
      <c r="C946" s="1744"/>
      <c r="D946" s="1705"/>
      <c r="E946" s="1705"/>
      <c r="F946" s="1705"/>
      <c r="G946" s="1705"/>
    </row>
    <row r="947" spans="1:9" ht="12.75" customHeight="1">
      <c r="A947" s="1742"/>
      <c r="B947" s="1742"/>
      <c r="C947" s="556"/>
      <c r="D947" s="1891" t="s">
        <v>2302</v>
      </c>
      <c r="E947" s="1891"/>
      <c r="F947" s="1891"/>
      <c r="G947" s="678"/>
    </row>
    <row r="948" spans="1:9" ht="12.75" customHeight="1">
      <c r="A948" s="714"/>
      <c r="B948" s="798" t="s">
        <v>2615</v>
      </c>
      <c r="C948" s="556"/>
      <c r="D948" s="1881" t="s">
        <v>2328</v>
      </c>
      <c r="E948" s="1881"/>
      <c r="F948" s="1881"/>
      <c r="G948" s="678"/>
      <c r="I948" s="1774" t="s">
        <v>2507</v>
      </c>
    </row>
    <row r="949" spans="1:9" ht="12.75" customHeight="1">
      <c r="A949" s="1742"/>
      <c r="B949" s="1742"/>
      <c r="C949" s="556"/>
      <c r="D949" s="6"/>
      <c r="E949" s="6"/>
      <c r="F949" s="6"/>
      <c r="G949" s="678"/>
    </row>
    <row r="950" spans="1:9" ht="12.75" customHeight="1">
      <c r="A950" s="1742"/>
      <c r="B950" s="1742"/>
      <c r="C950" s="556"/>
      <c r="D950" s="1891" t="s">
        <v>2303</v>
      </c>
      <c r="E950" s="1891"/>
      <c r="F950" s="1891"/>
      <c r="G950" s="677"/>
    </row>
    <row r="951" spans="1:9" ht="12.75" customHeight="1">
      <c r="A951" s="714"/>
      <c r="B951" s="798" t="s">
        <v>2616</v>
      </c>
      <c r="C951" s="556"/>
      <c r="D951" s="1868" t="s">
        <v>2304</v>
      </c>
      <c r="E951" s="1868"/>
      <c r="F951" s="1868"/>
      <c r="G951" s="677"/>
      <c r="I951" s="1774" t="s">
        <v>2507</v>
      </c>
    </row>
    <row r="952" spans="1:9" ht="12.75" customHeight="1">
      <c r="A952" s="714"/>
      <c r="B952" s="714"/>
      <c r="C952" s="556"/>
      <c r="D952" s="1868"/>
      <c r="E952" s="1868"/>
      <c r="F952" s="1868"/>
      <c r="G952" s="677"/>
    </row>
    <row r="953" spans="1:9" ht="12.75" customHeight="1">
      <c r="A953" s="714"/>
      <c r="B953" s="714"/>
      <c r="C953" s="556"/>
      <c r="D953" s="1868"/>
      <c r="E953" s="1868"/>
      <c r="F953" s="1868"/>
      <c r="G953" s="677"/>
    </row>
    <row r="954" spans="1:9" ht="12.75" customHeight="1">
      <c r="A954" s="714"/>
      <c r="B954" s="714"/>
      <c r="C954" s="556"/>
      <c r="D954" s="1868"/>
      <c r="E954" s="1868"/>
      <c r="F954" s="1868"/>
      <c r="G954" s="677"/>
    </row>
    <row r="955" spans="1:9" ht="12.75" customHeight="1">
      <c r="A955" s="714"/>
      <c r="B955" s="714"/>
      <c r="C955" s="556"/>
      <c r="D955" s="1868"/>
      <c r="E955" s="1868"/>
      <c r="F955" s="1868"/>
      <c r="G955" s="677"/>
    </row>
    <row r="956" spans="1:9" ht="12.75" customHeight="1">
      <c r="A956" s="714"/>
      <c r="B956" s="714"/>
      <c r="C956" s="556"/>
      <c r="D956" s="1868"/>
      <c r="E956" s="1868"/>
      <c r="F956" s="1868"/>
      <c r="G956" s="677"/>
    </row>
    <row r="957" spans="1:9" ht="12.75" customHeight="1">
      <c r="A957" s="714"/>
      <c r="B957" s="714"/>
      <c r="C957" s="556"/>
      <c r="D957" s="1868"/>
      <c r="E957" s="1868"/>
      <c r="F957" s="1868"/>
      <c r="G957" s="677"/>
    </row>
    <row r="958" spans="1:9" ht="12.75" customHeight="1">
      <c r="A958" s="714"/>
      <c r="B958" s="714"/>
      <c r="C958" s="556"/>
      <c r="D958" s="1868"/>
      <c r="E958" s="1868"/>
      <c r="F958" s="1868"/>
      <c r="G958" s="677"/>
    </row>
    <row r="959" spans="1:9" ht="12.75" customHeight="1">
      <c r="A959" s="714"/>
      <c r="B959" s="714"/>
      <c r="C959" s="556"/>
      <c r="D959" s="1868"/>
      <c r="E959" s="1868"/>
      <c r="F959" s="1868"/>
      <c r="G959" s="677"/>
    </row>
    <row r="960" spans="1:9" ht="12.75" customHeight="1">
      <c r="A960" s="714"/>
      <c r="B960" s="714"/>
      <c r="C960" s="556"/>
      <c r="D960" s="1868"/>
      <c r="E960" s="1868"/>
      <c r="F960" s="1868"/>
      <c r="G960" s="677"/>
    </row>
    <row r="961" spans="1:9" ht="12.75" customHeight="1">
      <c r="A961" s="714"/>
      <c r="B961" s="714"/>
      <c r="C961" s="556"/>
      <c r="D961" s="1868"/>
      <c r="E961" s="1868"/>
      <c r="F961" s="1868"/>
      <c r="G961" s="677"/>
    </row>
    <row r="962" spans="1:9" ht="12.75" customHeight="1">
      <c r="A962" s="714"/>
      <c r="B962" s="714"/>
      <c r="C962" s="556"/>
      <c r="D962" s="1868"/>
      <c r="E962" s="1868"/>
      <c r="F962" s="1868"/>
      <c r="G962" s="677"/>
    </row>
    <row r="963" spans="1:9" s="1772" customFormat="1" ht="12.75" customHeight="1">
      <c r="A963" s="714"/>
      <c r="B963" s="714"/>
      <c r="C963" s="556"/>
      <c r="D963" s="1868"/>
      <c r="E963" s="1868"/>
      <c r="F963" s="1868"/>
      <c r="G963" s="677"/>
      <c r="I963" s="1774"/>
    </row>
    <row r="964" spans="1:9" ht="12.75" customHeight="1">
      <c r="A964" s="714"/>
      <c r="B964" s="714"/>
      <c r="C964" s="556"/>
      <c r="D964" s="1868"/>
      <c r="E964" s="1868"/>
      <c r="F964" s="1868"/>
      <c r="G964" s="677"/>
    </row>
    <row r="965" spans="1:9" ht="12.75" customHeight="1">
      <c r="A965" s="714"/>
      <c r="B965" s="714"/>
      <c r="C965" s="556"/>
      <c r="D965" s="1868"/>
      <c r="E965" s="1868"/>
      <c r="F965" s="1868"/>
      <c r="G965" s="678"/>
    </row>
    <row r="966" spans="1:9" ht="12.75" customHeight="1">
      <c r="A966" s="1742"/>
      <c r="B966" s="1742"/>
      <c r="C966" s="556"/>
      <c r="D966" s="6"/>
      <c r="E966" s="6"/>
      <c r="F966" s="6"/>
      <c r="G966" s="678"/>
    </row>
    <row r="967" spans="1:9" ht="12.75" customHeight="1">
      <c r="A967" s="1937" t="s">
        <v>2305</v>
      </c>
      <c r="B967" s="1937"/>
      <c r="C967" s="1937"/>
      <c r="D967" s="1937"/>
      <c r="E967" s="1937"/>
      <c r="F967" s="1937"/>
      <c r="G967" s="1937"/>
      <c r="H967" s="1853"/>
      <c r="I967" s="1854"/>
    </row>
    <row r="968" spans="1:9" ht="12.75" customHeight="1">
      <c r="A968" s="1709"/>
      <c r="B968" s="1709"/>
      <c r="C968" s="556"/>
      <c r="D968" s="6"/>
      <c r="E968" s="6"/>
      <c r="F968" s="6"/>
      <c r="G968" s="678"/>
    </row>
    <row r="969" spans="1:9" ht="12.75" customHeight="1">
      <c r="A969" s="1742"/>
      <c r="B969" s="1742"/>
      <c r="C969" s="1740"/>
      <c r="D969" s="1891" t="s">
        <v>2329</v>
      </c>
      <c r="E969" s="1891"/>
      <c r="F969" s="1891"/>
      <c r="G969" s="678"/>
    </row>
    <row r="970" spans="1:9" ht="12.75" customHeight="1">
      <c r="A970" s="1714"/>
      <c r="B970" s="1714"/>
      <c r="C970" s="1746"/>
      <c r="D970" s="1881" t="s">
        <v>2306</v>
      </c>
      <c r="E970" s="1881"/>
      <c r="F970" s="1881"/>
      <c r="G970" s="678"/>
    </row>
    <row r="971" spans="1:9" ht="12.75" customHeight="1">
      <c r="A971" s="1714"/>
      <c r="B971" s="1714"/>
      <c r="C971" s="1746"/>
      <c r="D971" s="6"/>
      <c r="E971" s="6"/>
      <c r="F971" s="1738"/>
      <c r="G971" s="677"/>
    </row>
    <row r="972" spans="1:9" ht="12.75" customHeight="1">
      <c r="A972" s="1742"/>
      <c r="B972" s="798" t="s">
        <v>2616</v>
      </c>
      <c r="C972" s="556"/>
      <c r="D972" s="1877" t="s">
        <v>2307</v>
      </c>
      <c r="E972" s="1877"/>
      <c r="F972" s="1877"/>
      <c r="G972" s="677"/>
      <c r="I972" s="1774" t="s">
        <v>2485</v>
      </c>
    </row>
    <row r="973" spans="1:9" ht="12.75" customHeight="1">
      <c r="A973" s="1742"/>
      <c r="B973" s="1742"/>
      <c r="C973" s="556"/>
      <c r="D973" s="1877"/>
      <c r="E973" s="1877"/>
      <c r="F973" s="1877"/>
      <c r="G973" s="677"/>
    </row>
    <row r="974" spans="1:9" ht="12.75" customHeight="1">
      <c r="A974" s="1742"/>
      <c r="B974" s="1742"/>
      <c r="C974" s="556"/>
      <c r="D974" s="1877"/>
      <c r="E974" s="1877"/>
      <c r="F974" s="1877"/>
      <c r="G974" s="677"/>
    </row>
    <row r="975" spans="1:9" ht="12.75" customHeight="1">
      <c r="A975" s="1742"/>
      <c r="B975" s="1742"/>
      <c r="C975" s="556"/>
      <c r="D975" s="1877"/>
      <c r="E975" s="1877"/>
      <c r="F975" s="1877"/>
      <c r="G975" s="677"/>
    </row>
    <row r="976" spans="1:9" ht="12.75" customHeight="1">
      <c r="A976" s="1726"/>
      <c r="B976" s="1726"/>
      <c r="C976" s="557"/>
      <c r="D976" s="1877"/>
      <c r="E976" s="1877"/>
      <c r="F976" s="1877"/>
      <c r="G976" s="677"/>
    </row>
    <row r="977" spans="1:7" ht="12.75" customHeight="1">
      <c r="A977" s="1726"/>
      <c r="B977" s="1726"/>
      <c r="C977" s="557"/>
      <c r="D977" s="1877"/>
      <c r="E977" s="1877"/>
      <c r="F977" s="1877"/>
      <c r="G977" s="677"/>
    </row>
    <row r="978" spans="1:7" ht="12.75" customHeight="1">
      <c r="A978" s="720"/>
      <c r="B978" s="720"/>
      <c r="C978" s="313"/>
      <c r="D978" s="1877"/>
      <c r="E978" s="1877"/>
      <c r="F978" s="1877"/>
      <c r="G978" s="677"/>
    </row>
    <row r="979" spans="1:7" ht="12.75" customHeight="1">
      <c r="A979" s="720"/>
      <c r="B979" s="720"/>
      <c r="C979" s="313"/>
      <c r="D979" s="1877"/>
      <c r="E979" s="1877"/>
      <c r="F979" s="1877"/>
      <c r="G979" s="677"/>
    </row>
    <row r="980" spans="1:7" ht="12.75" customHeight="1">
      <c r="A980" s="720"/>
      <c r="B980" s="720"/>
      <c r="C980" s="313"/>
      <c r="D980" s="1706"/>
      <c r="E980" s="1706"/>
      <c r="F980" s="1706"/>
      <c r="G980" s="677"/>
    </row>
    <row r="981" spans="1:7" ht="12.75" customHeight="1">
      <c r="A981" s="720"/>
      <c r="B981" s="798" t="s">
        <v>2616</v>
      </c>
      <c r="C981" s="313"/>
      <c r="D981" s="1869" t="s">
        <v>2308</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4"/>
      <c r="E985" s="1704"/>
      <c r="F985" s="1704"/>
      <c r="G985" s="677"/>
    </row>
    <row r="986" spans="1:7" ht="12.75" customHeight="1">
      <c r="A986" s="720"/>
      <c r="B986" s="798" t="s">
        <v>2615</v>
      </c>
      <c r="C986" s="313"/>
      <c r="D986" s="1869" t="s">
        <v>2309</v>
      </c>
      <c r="E986" s="1869"/>
      <c r="F986" s="1869"/>
      <c r="G986" s="677"/>
    </row>
    <row r="987" spans="1:7" ht="12.75" customHeight="1">
      <c r="A987" s="720"/>
      <c r="B987" s="720"/>
      <c r="C987" s="313"/>
      <c r="D987" s="1869"/>
      <c r="E987" s="1869"/>
      <c r="F987" s="1869"/>
      <c r="G987" s="677"/>
    </row>
    <row r="988" spans="1:7" ht="12.75" customHeight="1">
      <c r="A988" s="720"/>
      <c r="B988" s="720"/>
      <c r="C988" s="313"/>
      <c r="D988" s="1704"/>
      <c r="E988" s="1704"/>
      <c r="F988" s="1704"/>
      <c r="G988" s="677"/>
    </row>
    <row r="989" spans="1:7" ht="12.75" customHeight="1">
      <c r="A989" s="714"/>
      <c r="B989" s="798" t="s">
        <v>2616</v>
      </c>
      <c r="C989" s="556"/>
      <c r="D989" s="1881" t="s">
        <v>2310</v>
      </c>
      <c r="E989" s="1881"/>
      <c r="F989" s="1881"/>
      <c r="G989" s="677"/>
    </row>
    <row r="990" spans="1:7" ht="12.75" customHeight="1">
      <c r="A990" s="1742"/>
      <c r="B990" s="1742"/>
      <c r="C990" s="556"/>
      <c r="D990" s="6"/>
      <c r="E990" s="6"/>
      <c r="F990" s="6"/>
      <c r="G990" s="677"/>
    </row>
    <row r="991" spans="1:7" ht="12.75" customHeight="1">
      <c r="A991" s="714"/>
      <c r="B991" s="798" t="s">
        <v>2615</v>
      </c>
      <c r="C991" s="556"/>
      <c r="D991" s="1881" t="s">
        <v>2311</v>
      </c>
      <c r="E991" s="1881"/>
      <c r="F991" s="1881"/>
      <c r="G991" s="677"/>
    </row>
    <row r="992" spans="1:7" ht="12.75" customHeight="1">
      <c r="A992" s="1742"/>
      <c r="B992" s="1742"/>
      <c r="C992" s="556"/>
      <c r="D992" s="1708"/>
      <c r="E992" s="6"/>
      <c r="F992" s="6"/>
      <c r="G992" s="677"/>
    </row>
    <row r="993" spans="1:9" ht="12.75" customHeight="1">
      <c r="A993" s="714"/>
      <c r="B993" s="798" t="s">
        <v>2616</v>
      </c>
      <c r="C993" s="556"/>
      <c r="D993" s="1881" t="s">
        <v>2312</v>
      </c>
      <c r="E993" s="1881"/>
      <c r="F993" s="1881"/>
      <c r="G993" s="677"/>
    </row>
    <row r="994" spans="1:9" ht="12.75" customHeight="1">
      <c r="A994" s="1742"/>
      <c r="B994" s="1742"/>
      <c r="C994" s="556"/>
      <c r="D994" s="1708"/>
      <c r="E994" s="6"/>
      <c r="F994" s="6"/>
      <c r="G994" s="677"/>
    </row>
    <row r="995" spans="1:9" ht="12.75" customHeight="1">
      <c r="A995" s="714"/>
      <c r="B995" s="798" t="s">
        <v>2615</v>
      </c>
      <c r="C995" s="556"/>
      <c r="D995" s="1868" t="s">
        <v>2313</v>
      </c>
      <c r="E995" s="1868"/>
      <c r="F995" s="1868"/>
      <c r="G995" s="677"/>
    </row>
    <row r="996" spans="1:9" ht="12.75" customHeight="1">
      <c r="A996" s="714"/>
      <c r="B996" s="714"/>
      <c r="C996" s="556"/>
      <c r="D996" s="1868"/>
      <c r="E996" s="1868"/>
      <c r="F996" s="1868"/>
      <c r="G996" s="677"/>
    </row>
    <row r="997" spans="1:9" ht="12.75" customHeight="1">
      <c r="A997" s="714"/>
      <c r="B997" s="714"/>
      <c r="C997" s="556"/>
      <c r="D997" s="1708"/>
      <c r="E997" s="6"/>
      <c r="F997" s="6"/>
      <c r="G997" s="678"/>
    </row>
    <row r="998" spans="1:9" ht="12.75" customHeight="1">
      <c r="A998" s="407"/>
      <c r="B998" s="798" t="s">
        <v>2615</v>
      </c>
      <c r="C998" s="1759"/>
      <c r="D998" s="1935" t="s">
        <v>2314</v>
      </c>
      <c r="E998" s="1935"/>
      <c r="F998" s="1935"/>
      <c r="G998" s="1760"/>
    </row>
    <row r="999" spans="1:9" ht="12.75" customHeight="1">
      <c r="A999" s="1759"/>
      <c r="B999" s="1759"/>
      <c r="C999" s="1759"/>
      <c r="D999" s="1935"/>
      <c r="E999" s="1935"/>
      <c r="F999" s="1935"/>
      <c r="G999" s="1760"/>
    </row>
    <row r="1000" spans="1:9" ht="12.75" customHeight="1">
      <c r="A1000" s="1759"/>
      <c r="B1000" s="1759"/>
      <c r="C1000" s="1759"/>
      <c r="D1000" s="1761"/>
      <c r="E1000" s="1762"/>
      <c r="F1000" s="1762"/>
      <c r="G1000" s="1760"/>
    </row>
    <row r="1001" spans="1:9" ht="12.75" customHeight="1">
      <c r="A1001" s="407"/>
      <c r="B1001" s="798" t="s">
        <v>2615</v>
      </c>
      <c r="C1001" s="1759"/>
      <c r="D1001" s="1966" t="s">
        <v>2315</v>
      </c>
      <c r="E1001" s="1966"/>
      <c r="F1001" s="1966"/>
      <c r="G1001" s="1760"/>
    </row>
    <row r="1002" spans="1:9" ht="12.75" customHeight="1">
      <c r="A1002" s="1759"/>
      <c r="B1002" s="1759"/>
      <c r="C1002" s="1759"/>
      <c r="D1002" s="1761"/>
      <c r="E1002" s="1762"/>
      <c r="F1002" s="1762"/>
      <c r="G1002" s="1760"/>
    </row>
    <row r="1003" spans="1:9" ht="12.75" customHeight="1">
      <c r="A1003" s="714"/>
      <c r="B1003" s="798" t="s">
        <v>2616</v>
      </c>
      <c r="C1003" s="556"/>
      <c r="D1003" s="1881" t="s">
        <v>2316</v>
      </c>
      <c r="E1003" s="1881"/>
      <c r="F1003" s="1881"/>
      <c r="G1003" s="678"/>
    </row>
    <row r="1004" spans="1:9" ht="12.75" customHeight="1">
      <c r="A1004" s="714"/>
      <c r="B1004" s="714"/>
      <c r="C1004" s="556"/>
      <c r="D1004" s="1708"/>
      <c r="E1004" s="6"/>
      <c r="F1004" s="6"/>
      <c r="G1004" s="678"/>
    </row>
    <row r="1005" spans="1:9" ht="12.75" customHeight="1">
      <c r="A1005" s="714"/>
      <c r="B1005" s="798" t="s">
        <v>2615</v>
      </c>
      <c r="C1005" s="556"/>
      <c r="D1005" s="1868" t="s">
        <v>2317</v>
      </c>
      <c r="E1005" s="1868"/>
      <c r="F1005" s="1868"/>
      <c r="G1005" s="678"/>
    </row>
    <row r="1006" spans="1:9" ht="12.75" customHeight="1">
      <c r="A1006" s="714"/>
      <c r="B1006" s="714"/>
      <c r="C1006" s="556"/>
      <c r="D1006" s="1868"/>
      <c r="E1006" s="1868"/>
      <c r="F1006" s="1868"/>
      <c r="G1006" s="678"/>
    </row>
    <row r="1007" spans="1:9" ht="12.75" customHeight="1">
      <c r="A1007" s="1742"/>
      <c r="B1007" s="1742"/>
      <c r="C1007" s="556"/>
      <c r="D1007" s="6"/>
      <c r="E1007" s="6"/>
      <c r="F1007" s="6"/>
      <c r="G1007" s="678"/>
    </row>
    <row r="1008" spans="1:9" ht="12.75" customHeight="1">
      <c r="A1008" s="1937" t="s">
        <v>2318</v>
      </c>
      <c r="B1008" s="1937"/>
      <c r="C1008" s="1937"/>
      <c r="D1008" s="1937"/>
      <c r="E1008" s="1937"/>
      <c r="F1008" s="1937"/>
      <c r="G1008" s="1937"/>
      <c r="H1008" s="1853"/>
      <c r="I1008" s="1854"/>
    </row>
    <row r="1009" spans="1:9" ht="12.75" customHeight="1">
      <c r="A1009" s="1742"/>
      <c r="B1009" s="1742"/>
      <c r="C1009" s="556"/>
      <c r="D1009" s="6"/>
      <c r="E1009" s="6"/>
      <c r="F1009" s="6"/>
      <c r="G1009" s="678"/>
    </row>
    <row r="1010" spans="1:9" ht="12.75" customHeight="1">
      <c r="A1010" s="1726"/>
      <c r="B1010" s="1726"/>
      <c r="C1010" s="557"/>
      <c r="D1010" s="1927" t="s">
        <v>2319</v>
      </c>
      <c r="E1010" s="1927"/>
      <c r="F1010" s="1927"/>
      <c r="G1010" s="678"/>
    </row>
    <row r="1011" spans="1:9" ht="12.75" customHeight="1">
      <c r="A1011" s="1726"/>
      <c r="B1011" s="1726"/>
      <c r="C1011" s="557"/>
      <c r="D1011" s="1965" t="s">
        <v>2320</v>
      </c>
      <c r="E1011" s="1965"/>
      <c r="F1011" s="1965"/>
      <c r="G1011" s="678"/>
    </row>
    <row r="1012" spans="1:9" ht="12.75" customHeight="1">
      <c r="A1012" s="674"/>
      <c r="B1012" s="674"/>
      <c r="C1012" s="1715"/>
      <c r="D1012" s="678"/>
      <c r="E1012" s="678"/>
      <c r="F1012" s="678"/>
      <c r="G1012" s="678"/>
    </row>
    <row r="1013" spans="1:9" ht="12.75" customHeight="1">
      <c r="A1013" s="714"/>
      <c r="B1013" s="714"/>
      <c r="C1013" s="313"/>
      <c r="D1013" s="1927" t="s">
        <v>2334</v>
      </c>
      <c r="E1013" s="1927"/>
      <c r="F1013" s="1927"/>
      <c r="G1013" s="678"/>
      <c r="I1013" s="1774" t="s">
        <v>2457</v>
      </c>
    </row>
    <row r="1014" spans="1:9" ht="12.75" customHeight="1">
      <c r="A1014" s="1742"/>
      <c r="B1014" s="798" t="s">
        <v>2616</v>
      </c>
      <c r="C1014" s="556"/>
      <c r="D1014" s="1965" t="s">
        <v>1503</v>
      </c>
      <c r="E1014" s="1965"/>
      <c r="F1014" s="1965"/>
      <c r="G1014" s="678"/>
    </row>
    <row r="1015" spans="1:9" s="1772" customFormat="1" ht="12.75" customHeight="1">
      <c r="A1015" s="1742"/>
      <c r="B1015" s="714"/>
      <c r="C1015" s="556"/>
      <c r="D1015" s="1962" t="s">
        <v>2321</v>
      </c>
      <c r="E1015" s="1962"/>
      <c r="F1015" s="1962"/>
      <c r="G1015" s="678"/>
      <c r="I1015" s="1774"/>
    </row>
    <row r="1016" spans="1:9" ht="12.75" customHeight="1">
      <c r="A1016" s="1742"/>
      <c r="B1016" s="1742"/>
      <c r="C1016" s="556"/>
      <c r="D1016" s="1965"/>
      <c r="E1016" s="1965"/>
      <c r="F1016" s="1965"/>
      <c r="G1016" s="678"/>
    </row>
    <row r="1017" spans="1:9" ht="12.75" customHeight="1">
      <c r="A1017" s="1957" t="s">
        <v>2330</v>
      </c>
      <c r="B1017" s="1957"/>
      <c r="C1017" s="1957"/>
      <c r="D1017" s="1957"/>
      <c r="E1017" s="1957"/>
      <c r="F1017" s="1957"/>
      <c r="G1017" s="1957"/>
      <c r="H1017" s="1853"/>
      <c r="I1017" s="1854"/>
    </row>
    <row r="1018" spans="1:9" ht="12.75" customHeight="1">
      <c r="A1018" s="254"/>
      <c r="B1018" s="254"/>
      <c r="C1018" s="1734"/>
      <c r="D1018" s="686"/>
      <c r="E1018" s="686"/>
      <c r="F1018" s="686"/>
      <c r="G1018" s="686"/>
    </row>
    <row r="1019" spans="1:9" ht="12.75" customHeight="1">
      <c r="A1019" s="254"/>
      <c r="B1019" s="1769"/>
      <c r="C1019" s="1776"/>
      <c r="D1019" s="1941" t="s">
        <v>1504</v>
      </c>
      <c r="E1019" s="1941"/>
      <c r="F1019" s="1941"/>
      <c r="G1019" s="686"/>
    </row>
    <row r="1020" spans="1:9" ht="12.75" customHeight="1">
      <c r="A1020" s="254"/>
      <c r="B1020" s="1775" t="s">
        <v>2615</v>
      </c>
      <c r="C1020" s="1776"/>
      <c r="D1020" s="1944" t="s">
        <v>1503</v>
      </c>
      <c r="E1020" s="1944"/>
      <c r="F1020" s="1944"/>
      <c r="G1020" s="686"/>
    </row>
    <row r="1021" spans="1:9" ht="12.75" customHeight="1">
      <c r="A1021" s="254"/>
      <c r="B1021" s="1772"/>
      <c r="C1021" s="1776"/>
      <c r="D1021" s="1944" t="s">
        <v>2331</v>
      </c>
      <c r="E1021" s="1944"/>
      <c r="F1021" s="194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3" t="s">
        <v>1183</v>
      </c>
      <c r="E1023" s="1963"/>
      <c r="F1023" s="1963"/>
      <c r="G1023" s="686"/>
      <c r="I1023" s="1774" t="s">
        <v>2486</v>
      </c>
    </row>
    <row r="1024" spans="1:9" ht="12.75" customHeight="1">
      <c r="A1024" s="503"/>
      <c r="B1024" s="503"/>
      <c r="C1024" s="502"/>
      <c r="D1024" s="1964" t="s">
        <v>1200</v>
      </c>
      <c r="E1024" s="1964"/>
      <c r="F1024" s="1964"/>
      <c r="G1024" s="1763"/>
    </row>
    <row r="1025" spans="1:9" ht="12.75" customHeight="1">
      <c r="A1025" s="714"/>
      <c r="B1025" s="1775" t="s">
        <v>2615</v>
      </c>
      <c r="C1025" s="557"/>
      <c r="D1025" s="1934" t="s">
        <v>1068</v>
      </c>
      <c r="E1025" s="1934"/>
      <c r="F1025" s="1934"/>
      <c r="G1025" s="678"/>
    </row>
    <row r="1026" spans="1:9" ht="12.75" customHeight="1">
      <c r="A1026" s="1726"/>
      <c r="B1026" s="1726"/>
      <c r="C1026" s="557"/>
      <c r="D1026" s="6"/>
      <c r="E1026" s="1959" t="s">
        <v>1184</v>
      </c>
      <c r="F1026" s="1959"/>
      <c r="G1026" s="678"/>
    </row>
    <row r="1027" spans="1:9">
      <c r="A1027" s="790"/>
      <c r="B1027" s="790"/>
      <c r="C1027" s="790"/>
      <c r="D1027" s="790"/>
      <c r="E1027" s="790"/>
      <c r="F1027" s="790"/>
      <c r="G1027" s="790"/>
    </row>
    <row r="1028" spans="1:9">
      <c r="A1028" s="1957" t="s">
        <v>2351</v>
      </c>
      <c r="B1028" s="1957"/>
      <c r="C1028" s="1957"/>
      <c r="D1028" s="1957"/>
      <c r="E1028" s="1957"/>
      <c r="F1028" s="1957"/>
      <c r="G1028" s="1957"/>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2615</v>
      </c>
      <c r="C1033" s="790"/>
      <c r="D1033" s="1960" t="s">
        <v>2335</v>
      </c>
      <c r="E1033" s="1960"/>
      <c r="F1033" s="1960"/>
      <c r="G1033" s="790"/>
      <c r="I1033" s="1774" t="s">
        <v>2458</v>
      </c>
    </row>
    <row r="1034" spans="1:9">
      <c r="A1034" s="790"/>
      <c r="B1034" s="790"/>
      <c r="C1034" s="790"/>
      <c r="D1034" s="1960"/>
      <c r="E1034" s="1960"/>
      <c r="F1034" s="1960"/>
      <c r="G1034" s="790"/>
    </row>
    <row r="1035" spans="1:9">
      <c r="A1035" s="790"/>
      <c r="B1035" s="790"/>
      <c r="C1035" s="790"/>
      <c r="D1035" s="1960"/>
      <c r="E1035" s="1960"/>
      <c r="F1035" s="1960"/>
      <c r="G1035" s="790"/>
    </row>
    <row r="1036" spans="1:9">
      <c r="A1036" s="790"/>
      <c r="B1036" s="790"/>
      <c r="C1036" s="790"/>
      <c r="D1036" s="1960"/>
      <c r="E1036" s="1960"/>
      <c r="F1036" s="1960"/>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2616</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2615</v>
      </c>
      <c r="C1043" s="790"/>
      <c r="D1043" s="1960" t="s">
        <v>2339</v>
      </c>
      <c r="E1043" s="1960"/>
      <c r="F1043" s="1960"/>
      <c r="G1043" s="790"/>
      <c r="I1043" s="1774" t="s">
        <v>2460</v>
      </c>
    </row>
    <row r="1044" spans="1:9">
      <c r="A1044" s="790"/>
      <c r="B1044" s="790"/>
      <c r="C1044" s="790"/>
      <c r="D1044" s="1960"/>
      <c r="E1044" s="1960"/>
      <c r="F1044" s="1960"/>
      <c r="G1044" s="790"/>
    </row>
    <row r="1045" spans="1:9">
      <c r="A1045" s="790"/>
      <c r="B1045" s="790"/>
      <c r="C1045" s="790"/>
      <c r="D1045" s="1960"/>
      <c r="E1045" s="1960"/>
      <c r="F1045" s="1960"/>
      <c r="G1045" s="790"/>
    </row>
    <row r="1046" spans="1:9">
      <c r="A1046" s="790"/>
      <c r="B1046" s="790"/>
      <c r="C1046" s="790"/>
      <c r="D1046" s="1960"/>
      <c r="E1046" s="1960"/>
      <c r="F1046" s="1960"/>
      <c r="G1046" s="790"/>
    </row>
    <row r="1047" spans="1:9">
      <c r="A1047" s="790"/>
      <c r="B1047" s="790"/>
      <c r="C1047" s="790"/>
      <c r="D1047" s="1960"/>
      <c r="E1047" s="1960"/>
      <c r="F1047" s="1960"/>
      <c r="G1047" s="790"/>
    </row>
    <row r="1048" spans="1:9">
      <c r="A1048" s="790"/>
      <c r="B1048" s="790"/>
      <c r="C1048" s="790"/>
      <c r="D1048" s="790"/>
      <c r="E1048" s="790"/>
      <c r="F1048" s="790"/>
      <c r="G1048" s="790"/>
    </row>
    <row r="1049" spans="1:9">
      <c r="A1049" s="1957" t="s">
        <v>2340</v>
      </c>
      <c r="B1049" s="1957"/>
      <c r="C1049" s="1957"/>
      <c r="D1049" s="1957"/>
      <c r="E1049" s="1957"/>
      <c r="F1049" s="1957"/>
      <c r="G1049" s="195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2616</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2616</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2615</v>
      </c>
      <c r="C1058" s="790"/>
      <c r="D1058" s="1766" t="s">
        <v>2349</v>
      </c>
      <c r="E1058" s="1771"/>
      <c r="F1058" s="790"/>
      <c r="G1058" s="790"/>
      <c r="I1058" s="1774" t="s">
        <v>2463</v>
      </c>
    </row>
    <row r="1059" spans="1:9" s="1772" customFormat="1">
      <c r="D1059" s="1961" t="s">
        <v>2350</v>
      </c>
      <c r="E1059" s="1961"/>
      <c r="F1059" s="1961"/>
      <c r="I1059" s="1774"/>
    </row>
    <row r="1060" spans="1:9" s="1772" customFormat="1">
      <c r="D1060" s="1961"/>
      <c r="E1060" s="1961"/>
      <c r="F1060" s="1961"/>
      <c r="I1060" s="1774"/>
    </row>
    <row r="1061" spans="1:9" s="1772" customFormat="1">
      <c r="D1061" s="1961"/>
      <c r="E1061" s="1961"/>
      <c r="F1061" s="1961"/>
      <c r="I1061" s="1774"/>
    </row>
    <row r="1062" spans="1:9" s="1772" customFormat="1">
      <c r="D1062" s="1961"/>
      <c r="E1062" s="1961"/>
      <c r="F1062" s="1961"/>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2615</v>
      </c>
      <c r="C1066" s="790"/>
      <c r="D1066" s="1956" t="s">
        <v>2342</v>
      </c>
      <c r="E1066" s="1956"/>
      <c r="F1066" s="1956"/>
      <c r="G1066" s="790"/>
    </row>
    <row r="1067" spans="1:9" s="1772" customFormat="1">
      <c r="D1067" s="1956"/>
      <c r="E1067" s="1956"/>
      <c r="F1067" s="1956"/>
      <c r="I1067" s="1774"/>
    </row>
    <row r="1068" spans="1:9" s="1772" customFormat="1">
      <c r="D1068" s="1956"/>
      <c r="E1068" s="1956"/>
      <c r="F1068" s="1956"/>
      <c r="I1068" s="1774"/>
    </row>
    <row r="1069" spans="1:9" s="1772" customFormat="1">
      <c r="D1069" s="1956"/>
      <c r="E1069" s="1956"/>
      <c r="F1069" s="1956"/>
      <c r="I1069" s="1774"/>
    </row>
    <row r="1070" spans="1:9">
      <c r="A1070" s="790"/>
      <c r="B1070" s="790"/>
      <c r="C1070" s="790"/>
      <c r="D1070" s="1956"/>
      <c r="E1070" s="1956"/>
      <c r="F1070" s="1956"/>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7" t="s">
        <v>2352</v>
      </c>
      <c r="B1073" s="1957"/>
      <c r="C1073" s="1957"/>
      <c r="D1073" s="1957"/>
      <c r="E1073" s="1957"/>
      <c r="F1073" s="1957"/>
      <c r="G1073" s="195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2615</v>
      </c>
      <c r="C1076" s="790"/>
      <c r="D1076" s="1956" t="s">
        <v>2353</v>
      </c>
      <c r="E1076" s="1956"/>
      <c r="F1076" s="1956"/>
      <c r="G1076" s="790"/>
      <c r="I1076" s="1774" t="s">
        <v>2465</v>
      </c>
    </row>
    <row r="1077" spans="1:9" s="1772" customFormat="1">
      <c r="D1077" s="1956"/>
      <c r="E1077" s="1956"/>
      <c r="F1077" s="1956"/>
      <c r="I1077" s="1774"/>
    </row>
    <row r="1078" spans="1:9" s="1772" customFormat="1">
      <c r="D1078" s="1956"/>
      <c r="E1078" s="1956"/>
      <c r="F1078" s="1956"/>
      <c r="I1078" s="1774"/>
    </row>
    <row r="1079" spans="1:9" s="1772" customFormat="1">
      <c r="D1079" s="1767"/>
      <c r="I1079" s="1774"/>
    </row>
    <row r="1080" spans="1:9">
      <c r="A1080" s="790"/>
      <c r="B1080" s="1775" t="s">
        <v>2615</v>
      </c>
      <c r="C1080" s="790"/>
      <c r="D1080" s="1956" t="s">
        <v>2354</v>
      </c>
      <c r="E1080" s="1956"/>
      <c r="F1080" s="1956"/>
      <c r="G1080" s="790"/>
      <c r="I1080" s="1774" t="s">
        <v>2466</v>
      </c>
    </row>
    <row r="1081" spans="1:9" s="1772" customFormat="1">
      <c r="D1081" s="1956"/>
      <c r="E1081" s="1956"/>
      <c r="F1081" s="1956"/>
      <c r="I1081" s="1774"/>
    </row>
    <row r="1082" spans="1:9" s="1772" customFormat="1">
      <c r="D1082" s="1767"/>
      <c r="I1082" s="1774"/>
    </row>
    <row r="1083" spans="1:9">
      <c r="A1083" s="790"/>
      <c r="B1083" s="1775" t="s">
        <v>2615</v>
      </c>
      <c r="C1083" s="790"/>
      <c r="D1083" s="1956" t="s">
        <v>2513</v>
      </c>
      <c r="E1083" s="1956"/>
      <c r="F1083" s="1956"/>
      <c r="G1083" s="790"/>
      <c r="I1083" s="1774" t="s">
        <v>2511</v>
      </c>
    </row>
    <row r="1084" spans="1:9" s="1772" customFormat="1">
      <c r="D1084" s="1956"/>
      <c r="E1084" s="1956"/>
      <c r="F1084" s="1956"/>
      <c r="I1084" s="1774"/>
    </row>
    <row r="1085" spans="1:9" s="1772" customFormat="1">
      <c r="D1085" s="1956"/>
      <c r="E1085" s="1956"/>
      <c r="F1085" s="1956"/>
      <c r="I1085" s="1774"/>
    </row>
    <row r="1086" spans="1:9" s="1772" customFormat="1">
      <c r="D1086" s="1956"/>
      <c r="E1086" s="1956"/>
      <c r="F1086" s="1956"/>
      <c r="I1086" s="1774"/>
    </row>
    <row r="1087" spans="1:9" s="1772" customFormat="1">
      <c r="D1087" s="1956"/>
      <c r="E1087" s="1956"/>
      <c r="F1087" s="1956"/>
      <c r="I1087" s="1774"/>
    </row>
    <row r="1088" spans="1:9" s="1772" customFormat="1">
      <c r="D1088" s="1956"/>
      <c r="E1088" s="1956"/>
      <c r="F1088" s="1956"/>
      <c r="I1088" s="1774"/>
    </row>
    <row r="1089" spans="1:9" s="1773" customFormat="1" ht="12.5">
      <c r="B1089" s="1772"/>
      <c r="D1089" s="1767" t="s">
        <v>2512</v>
      </c>
    </row>
    <row r="1090" spans="1:9">
      <c r="A1090" s="790"/>
      <c r="B1090" s="1775" t="s">
        <v>2615</v>
      </c>
      <c r="C1090" s="790"/>
      <c r="D1090" s="1956" t="s">
        <v>2355</v>
      </c>
      <c r="E1090" s="1956"/>
      <c r="F1090" s="1956"/>
      <c r="G1090" s="790"/>
      <c r="I1090" s="1837" t="s">
        <v>2467</v>
      </c>
    </row>
    <row r="1091" spans="1:9" s="1772" customFormat="1">
      <c r="D1091" s="1956"/>
      <c r="E1091" s="1956"/>
      <c r="F1091" s="1956"/>
      <c r="I1091" s="1774"/>
    </row>
    <row r="1092" spans="1:9" s="1772" customFormat="1">
      <c r="D1092" s="1956"/>
      <c r="E1092" s="1956"/>
      <c r="F1092" s="1956"/>
      <c r="I1092" s="1774"/>
    </row>
    <row r="1093" spans="1:9" s="1772" customFormat="1">
      <c r="D1093" s="1767"/>
      <c r="I1093" s="1774"/>
    </row>
    <row r="1094" spans="1:9">
      <c r="A1094" s="790"/>
      <c r="B1094" s="1775" t="s">
        <v>2615</v>
      </c>
      <c r="C1094" s="790"/>
      <c r="D1094" s="1958" t="s">
        <v>2514</v>
      </c>
      <c r="E1094" s="1958"/>
      <c r="F1094" s="1958"/>
      <c r="G1094" s="790"/>
      <c r="I1094" s="1774" t="s">
        <v>2468</v>
      </c>
    </row>
    <row r="1095" spans="1:9">
      <c r="A1095" s="790"/>
      <c r="B1095" s="790"/>
      <c r="C1095" s="790"/>
      <c r="D1095" s="1958"/>
      <c r="E1095" s="1958"/>
      <c r="F1095" s="1958"/>
      <c r="G1095" s="790"/>
    </row>
    <row r="1096" spans="1:9">
      <c r="A1096" s="790"/>
      <c r="B1096" s="790"/>
      <c r="C1096" s="790"/>
      <c r="D1096" s="1958"/>
      <c r="E1096" s="1958"/>
      <c r="F1096" s="1958"/>
      <c r="G1096" s="790"/>
    </row>
    <row r="1097" spans="1:9" s="1772" customFormat="1">
      <c r="D1097" s="1849"/>
      <c r="E1097" s="1849"/>
      <c r="F1097" s="1849"/>
      <c r="I1097" s="1774"/>
    </row>
    <row r="1098" spans="1:9" s="1772" customFormat="1" ht="15.75" customHeight="1">
      <c r="B1098" s="1775" t="s">
        <v>2616</v>
      </c>
      <c r="D1098" s="1869" t="s">
        <v>2516</v>
      </c>
      <c r="E1098" s="1869"/>
      <c r="F1098" s="1869"/>
      <c r="I1098" s="1774" t="s">
        <v>2515</v>
      </c>
    </row>
    <row r="1099" spans="1:9" s="1772" customFormat="1">
      <c r="D1099" s="1869"/>
      <c r="E1099" s="1869"/>
      <c r="F1099" s="1869"/>
      <c r="I1099" s="1774"/>
    </row>
    <row r="1100" spans="1:9" s="1772" customFormat="1">
      <c r="D1100" s="1869"/>
      <c r="E1100" s="1869"/>
      <c r="F1100" s="1869"/>
      <c r="I1100" s="1774"/>
    </row>
    <row r="1101" spans="1:9" s="1772" customFormat="1">
      <c r="D1101" s="1869"/>
      <c r="E1101" s="1869"/>
      <c r="F1101" s="1869"/>
      <c r="I1101" s="1774"/>
    </row>
    <row r="1102" spans="1:9" s="1772" customFormat="1">
      <c r="D1102" s="1849"/>
      <c r="E1102" s="1849"/>
      <c r="F1102" s="1849"/>
      <c r="I1102" s="1774"/>
    </row>
    <row r="1103" spans="1:9" ht="37.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5"/>
      <c r="H1516" s="1905"/>
      <c r="I1516" s="190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58" zoomScale="94" zoomScaleNormal="94" zoomScaleSheetLayoutView="80" workbookViewId="0">
      <selection activeCell="AM572" sqref="AM572:AS572"/>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05" t="s">
        <v>105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1571"/>
      <c r="AN8" s="1571"/>
      <c r="AO8" s="1571"/>
      <c r="AP8" s="1571"/>
      <c r="AQ8" s="1571"/>
      <c r="AR8" s="1571"/>
      <c r="AS8" s="1571"/>
      <c r="AT8" s="1571"/>
      <c r="AU8" s="1571"/>
      <c r="AV8" s="1571"/>
      <c r="AW8" s="1571"/>
      <c r="AX8" s="1571"/>
      <c r="AY8" s="1571"/>
    </row>
    <row r="9" spans="1:96" s="719" customFormat="1" ht="13">
      <c r="A9" s="2451" t="s">
        <v>1989</v>
      </c>
      <c r="B9" s="2451"/>
      <c r="C9" s="2451"/>
      <c r="D9" s="2451"/>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2451"/>
      <c r="AD9" s="2451"/>
      <c r="AE9" s="2451"/>
      <c r="AF9" s="2451"/>
      <c r="AG9" s="2451"/>
      <c r="AH9" s="2451"/>
      <c r="AI9" s="2451"/>
      <c r="AJ9" s="2451"/>
      <c r="AK9" s="2451"/>
      <c r="AL9" s="2451"/>
      <c r="AM9" s="1510"/>
      <c r="AN9" s="1510"/>
      <c r="AO9" s="1510"/>
      <c r="AP9" s="1510"/>
      <c r="AQ9" s="1510"/>
      <c r="AR9" s="1510"/>
      <c r="AS9" s="1510"/>
      <c r="AT9" s="1510"/>
      <c r="AU9" s="1510"/>
      <c r="AV9" s="1510"/>
      <c r="AW9" s="1510"/>
      <c r="AX9" s="1510"/>
      <c r="AY9" s="1510"/>
      <c r="CR9" s="25"/>
    </row>
    <row r="10" spans="1:96" ht="15" customHeight="1">
      <c r="A10" s="2111" t="s">
        <v>1990</v>
      </c>
      <c r="B10" s="2111"/>
      <c r="C10" s="2111"/>
      <c r="D10" s="2111"/>
      <c r="E10" s="2111"/>
      <c r="F10" s="2111"/>
      <c r="G10" s="2111"/>
      <c r="H10" s="2111"/>
      <c r="I10" s="2111"/>
      <c r="J10" s="2111"/>
      <c r="K10" s="2111"/>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0"/>
      <c r="AN10" s="20"/>
      <c r="AO10" s="20"/>
      <c r="AP10" s="20"/>
      <c r="AQ10" s="20"/>
      <c r="AR10" s="20"/>
      <c r="AS10" s="20"/>
      <c r="AT10" s="20"/>
      <c r="AU10" s="20"/>
      <c r="AV10" s="20"/>
      <c r="AW10" s="20"/>
      <c r="AX10" s="20"/>
      <c r="AY10" s="20"/>
    </row>
    <row r="11" spans="1:96" ht="15" customHeight="1">
      <c r="A11" s="2451" t="s">
        <v>2010</v>
      </c>
      <c r="B11" s="2451"/>
      <c r="C11" s="2451"/>
      <c r="D11" s="2451"/>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2451"/>
      <c r="AD11" s="2451"/>
      <c r="AE11" s="2451"/>
      <c r="AF11" s="2451"/>
      <c r="AG11" s="2451"/>
      <c r="AH11" s="2451"/>
      <c r="AI11" s="2451"/>
      <c r="AJ11" s="2451"/>
      <c r="AK11" s="2451"/>
      <c r="AL11" s="2451"/>
      <c r="AM11" s="1510"/>
      <c r="AN11" s="1510"/>
      <c r="AO11" s="1510"/>
      <c r="AP11" s="1510"/>
      <c r="AQ11" s="1510"/>
      <c r="AR11" s="1510"/>
      <c r="AS11" s="1510"/>
      <c r="AT11" s="1510"/>
      <c r="AU11" s="1510"/>
      <c r="AV11" s="1510"/>
      <c r="AW11" s="1510"/>
      <c r="AX11" s="1510"/>
      <c r="AY11" s="1510"/>
    </row>
    <row r="12" spans="1:96" ht="12.5">
      <c r="A12" s="2469" t="s">
        <v>2518</v>
      </c>
      <c r="B12" s="2470"/>
      <c r="C12" s="2470"/>
      <c r="D12" s="2470"/>
      <c r="E12" s="2470"/>
      <c r="F12" s="2470"/>
      <c r="G12" s="2470"/>
      <c r="H12" s="2470"/>
      <c r="I12" s="2470"/>
      <c r="J12" s="2470"/>
      <c r="K12" s="247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0"/>
      <c r="AK12" s="2470"/>
      <c r="AL12" s="2470"/>
      <c r="AM12" s="1516"/>
      <c r="AN12" s="1516"/>
      <c r="AO12" s="1516"/>
      <c r="AP12" s="1516"/>
      <c r="AQ12" s="1516"/>
      <c r="AR12" s="1516"/>
      <c r="AS12" s="1516"/>
      <c r="AT12" s="1516"/>
      <c r="AU12" s="1516"/>
      <c r="AV12" s="1516"/>
      <c r="AW12" s="1516"/>
      <c r="AX12" s="1516"/>
      <c r="AY12" s="1516"/>
    </row>
    <row r="13" spans="1:96" ht="13">
      <c r="A13" s="1864" t="s">
        <v>1384</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2"/>
      <c r="AN13" s="1572"/>
      <c r="AO13" s="1572"/>
      <c r="AP13" s="1572"/>
      <c r="AQ13" s="1572"/>
      <c r="AR13" s="1572"/>
      <c r="AS13" s="1572"/>
      <c r="AT13" s="1572"/>
      <c r="AU13" s="1572"/>
      <c r="AV13" s="1572"/>
      <c r="AW13" s="1572"/>
      <c r="AX13" s="1572"/>
      <c r="AY13" s="1572"/>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58" t="s">
        <v>2520</v>
      </c>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row>
    <row r="17" spans="1:96" ht="12.75" customHeight="1"/>
    <row r="18" spans="1:96" ht="12.75" customHeight="1">
      <c r="A18" s="134" t="s">
        <v>106</v>
      </c>
      <c r="C18" s="7"/>
      <c r="D18" s="7"/>
      <c r="E18" s="7"/>
      <c r="F18" s="7"/>
      <c r="G18" s="7"/>
      <c r="H18" s="2047" t="s">
        <v>2519</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1" t="s">
        <v>935</v>
      </c>
      <c r="B20" s="2461"/>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1574"/>
      <c r="AN20" s="1574"/>
      <c r="AO20" s="1574"/>
      <c r="AP20" s="1574"/>
      <c r="AQ20" s="1574"/>
      <c r="AR20" s="1574"/>
      <c r="AS20" s="1574"/>
      <c r="AT20" s="1574"/>
      <c r="AU20" s="1574"/>
      <c r="AV20" s="1574"/>
      <c r="AW20" s="1574"/>
      <c r="AX20" s="1574"/>
      <c r="AY20" s="1574"/>
    </row>
    <row r="21" spans="1:96" ht="12.75" customHeight="1">
      <c r="A21" s="2472" t="s">
        <v>1114</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4847426</v>
      </c>
      <c r="N26" s="2471"/>
      <c r="O26" s="2471"/>
      <c r="P26" s="2471"/>
      <c r="Q26" s="247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3">
        <f>'Basis &amp; Credits'!AB77</f>
        <v>0</v>
      </c>
      <c r="N27" s="2033"/>
      <c r="O27" s="2033"/>
      <c r="P27" s="2033"/>
      <c r="Q27" s="2033"/>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8" t="s">
        <v>705</v>
      </c>
      <c r="P33" s="2038"/>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62"/>
      <c r="H122" s="2462"/>
      <c r="I122" s="239" t="s">
        <v>187</v>
      </c>
      <c r="L122" s="2462"/>
      <c r="M122" s="2462"/>
      <c r="N122" s="2462"/>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83"/>
      <c r="D124" s="2483"/>
      <c r="E124" s="2483"/>
      <c r="F124" s="2483"/>
      <c r="G124" s="2483"/>
      <c r="H124" s="2483"/>
      <c r="I124" s="2483"/>
      <c r="J124" s="2483"/>
      <c r="K124" s="248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62"/>
      <c r="Z126" s="2462"/>
      <c r="AA126" s="2462"/>
      <c r="AB126" s="2462"/>
      <c r="AC126" s="2462"/>
      <c r="AD126" s="2462"/>
      <c r="AE126" s="2462"/>
      <c r="AF126" s="2462"/>
      <c r="AG126" s="2462"/>
      <c r="AH126" s="2462"/>
      <c r="AI126" s="2462"/>
      <c r="AJ126" s="2462"/>
      <c r="AK126" s="2462"/>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50"/>
      <c r="Z129" s="2450"/>
      <c r="AA129" s="2450"/>
      <c r="AB129" s="2450"/>
      <c r="AC129" s="2450"/>
      <c r="AD129" s="2450"/>
      <c r="AE129" s="2450"/>
      <c r="AF129" s="2450"/>
      <c r="AG129" s="2450"/>
      <c r="AH129" s="2450"/>
      <c r="AI129" s="2450"/>
      <c r="AJ129" s="2450"/>
      <c r="AK129" s="2450"/>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0"/>
      <c r="Z132" s="2450"/>
      <c r="AA132" s="2450"/>
      <c r="AB132" s="2450"/>
      <c r="AC132" s="2450"/>
      <c r="AD132" s="2450"/>
      <c r="AE132" s="2450"/>
      <c r="AF132" s="2450"/>
      <c r="AG132" s="2450"/>
      <c r="AH132" s="2450"/>
      <c r="AI132" s="2450"/>
      <c r="AJ132" s="2450"/>
      <c r="AK132" s="245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3"/>
      <c r="G150" s="2473"/>
      <c r="H150" s="2473"/>
      <c r="I150" s="2473"/>
      <c r="J150" s="2473"/>
      <c r="K150" s="2473"/>
      <c r="L150" s="2473"/>
      <c r="M150" s="2473"/>
      <c r="N150" s="2473"/>
      <c r="O150" s="2473"/>
      <c r="P150" s="2473"/>
      <c r="Q150" s="2473"/>
      <c r="R150" s="2473"/>
      <c r="S150" s="2473"/>
      <c r="T150" s="247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47" t="s">
        <v>2521</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462</v>
      </c>
      <c r="F154" s="32"/>
      <c r="G154" s="32"/>
      <c r="H154" s="32"/>
      <c r="I154" s="32"/>
      <c r="J154" s="32"/>
      <c r="K154" s="32"/>
      <c r="L154" s="32"/>
      <c r="M154" s="32"/>
      <c r="N154" s="32"/>
      <c r="O154" s="2040" t="s">
        <v>2658</v>
      </c>
      <c r="P154" s="2039"/>
      <c r="Q154" s="2039"/>
      <c r="R154" s="2039"/>
      <c r="S154" s="2039"/>
      <c r="T154" s="2039"/>
      <c r="U154" s="2039"/>
      <c r="V154" s="2039"/>
      <c r="W154" s="2039"/>
      <c r="X154" s="2039"/>
      <c r="Y154" s="2039"/>
      <c r="Z154" s="2039"/>
      <c r="AA154" s="2039"/>
      <c r="AB154" s="2039"/>
      <c r="AC154" s="2039"/>
      <c r="AD154" s="2039"/>
      <c r="AE154" s="2039"/>
      <c r="AF154" s="2039"/>
      <c r="AG154" s="2039"/>
      <c r="AH154" s="2039"/>
      <c r="AZ154" s="25"/>
    </row>
    <row r="155" spans="1:96" ht="12.5">
      <c r="D155" s="13" t="s">
        <v>463</v>
      </c>
      <c r="F155" s="13"/>
      <c r="G155" s="13"/>
      <c r="H155" s="13"/>
      <c r="I155" s="13"/>
      <c r="J155" s="13"/>
      <c r="K155" s="13"/>
      <c r="L155" s="13"/>
      <c r="M155" s="13"/>
      <c r="N155" s="13"/>
      <c r="O155" s="2452" t="s">
        <v>2657</v>
      </c>
      <c r="P155" s="2453"/>
      <c r="Q155" s="2453"/>
      <c r="R155" s="2453"/>
      <c r="S155" s="2453"/>
      <c r="T155" s="2453"/>
      <c r="U155" s="2453"/>
      <c r="V155" s="2453"/>
      <c r="W155" s="2453"/>
      <c r="X155" s="2453"/>
      <c r="Y155" s="2453"/>
      <c r="Z155" s="2453"/>
      <c r="AA155" s="2453"/>
      <c r="AB155" s="2453"/>
      <c r="AC155" s="2453"/>
      <c r="AD155" s="2453"/>
      <c r="AE155" s="2453"/>
      <c r="AF155" s="2453"/>
      <c r="AG155" s="2453"/>
      <c r="AH155" s="2453"/>
      <c r="AZ155" s="25"/>
    </row>
    <row r="156" spans="1:96" ht="12.5">
      <c r="D156" s="32" t="s">
        <v>322</v>
      </c>
      <c r="F156" s="32"/>
      <c r="G156" s="32"/>
      <c r="H156" s="32"/>
      <c r="I156" s="32"/>
      <c r="J156" s="32"/>
      <c r="K156" s="32"/>
      <c r="L156" s="32"/>
      <c r="M156" s="32"/>
      <c r="N156" s="32"/>
      <c r="O156" s="2047" t="s">
        <v>2522</v>
      </c>
      <c r="P156" s="2048"/>
      <c r="Q156" s="2048"/>
      <c r="R156" s="2048"/>
      <c r="S156" s="2048"/>
      <c r="T156" s="2048"/>
      <c r="U156" s="2048"/>
      <c r="V156" s="2048"/>
      <c r="W156" s="2048"/>
      <c r="X156" s="2048"/>
      <c r="Y156" s="2048"/>
      <c r="Z156" s="2048"/>
      <c r="AA156" s="2048"/>
      <c r="AB156" s="2048"/>
      <c r="AC156" s="2048"/>
      <c r="AD156" s="2048"/>
      <c r="AE156" s="2048"/>
      <c r="AF156" s="2048"/>
      <c r="AG156" s="2048"/>
      <c r="AH156" s="2048"/>
      <c r="BT156" s="12" t="s">
        <v>316</v>
      </c>
    </row>
    <row r="157" spans="1:96" ht="13">
      <c r="D157" s="32" t="s">
        <v>323</v>
      </c>
      <c r="F157" s="32"/>
      <c r="G157" s="32"/>
      <c r="H157" s="32"/>
      <c r="I157" s="32"/>
      <c r="J157" s="32"/>
      <c r="K157" s="32"/>
      <c r="L157" s="32"/>
      <c r="M157" s="32"/>
      <c r="N157" s="32"/>
      <c r="O157" s="2047" t="s">
        <v>770</v>
      </c>
      <c r="P157" s="2351"/>
      <c r="Q157" s="2351"/>
      <c r="R157" s="2351"/>
      <c r="S157" s="2351"/>
      <c r="T157" s="2351"/>
      <c r="U157" s="2351"/>
      <c r="V157" s="2351"/>
      <c r="W157" s="2351"/>
      <c r="X157" s="2351"/>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54">
        <v>94103</v>
      </c>
      <c r="P158" s="2454"/>
      <c r="Q158" s="2454"/>
      <c r="R158" s="2454"/>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349" t="s">
        <v>2523</v>
      </c>
      <c r="P159" s="2456"/>
      <c r="Q159" s="2456"/>
      <c r="R159" s="2456"/>
      <c r="S159" s="2456"/>
      <c r="T159" s="2456"/>
      <c r="V159" s="146" t="s">
        <v>277</v>
      </c>
      <c r="W159" s="2455"/>
      <c r="X159" s="2455"/>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349" t="s">
        <v>2524</v>
      </c>
      <c r="P160" s="2456"/>
      <c r="Q160" s="2456"/>
      <c r="R160" s="2456"/>
      <c r="S160" s="2456"/>
      <c r="T160" s="2456"/>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355" t="s">
        <v>2675</v>
      </c>
      <c r="P161" s="2355"/>
      <c r="Q161" s="2355"/>
      <c r="R161" s="2355"/>
      <c r="S161" s="2355"/>
      <c r="T161" s="2355"/>
      <c r="U161" s="2355"/>
      <c r="V161" s="2355"/>
      <c r="W161" s="2355"/>
      <c r="X161" s="2355"/>
      <c r="Y161" s="2355"/>
      <c r="Z161" s="2355"/>
      <c r="AA161" s="2355"/>
      <c r="AB161" s="2355"/>
      <c r="AC161" s="2355"/>
      <c r="AD161" s="2355"/>
      <c r="AE161" s="2355"/>
      <c r="AF161" s="2355"/>
      <c r="AG161" s="2355"/>
      <c r="AH161" s="2355"/>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84" t="s">
        <v>1454</v>
      </c>
      <c r="E164" s="2484"/>
      <c r="F164" s="2484"/>
      <c r="G164" s="2484"/>
      <c r="H164" s="2484"/>
      <c r="I164" s="2484"/>
      <c r="J164" s="2484"/>
      <c r="K164" s="2484"/>
      <c r="L164" s="2484"/>
      <c r="M164" s="2484"/>
      <c r="N164" s="2484"/>
      <c r="O164" s="2484"/>
      <c r="P164" s="2484"/>
      <c r="Q164" s="2484"/>
      <c r="R164" s="2484"/>
      <c r="S164" s="2484"/>
      <c r="T164" s="2484"/>
      <c r="U164" s="2484"/>
      <c r="V164" s="2484"/>
      <c r="W164" s="2484"/>
      <c r="X164" s="2484"/>
      <c r="Y164" s="2484"/>
      <c r="Z164" s="2484"/>
      <c r="AA164" s="2484"/>
      <c r="AB164" s="2484"/>
      <c r="AC164" s="2484"/>
      <c r="AD164" s="2484"/>
      <c r="AE164" s="2484"/>
      <c r="AF164" s="2484"/>
      <c r="AG164" s="2484"/>
      <c r="AH164" s="2484"/>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75" t="s">
        <v>571</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474" t="s">
        <v>389</v>
      </c>
      <c r="K173" s="2474"/>
      <c r="L173" s="2474"/>
      <c r="M173" s="2474"/>
      <c r="N173" s="2474"/>
      <c r="O173" s="2474"/>
      <c r="P173" s="2474"/>
      <c r="Q173" s="2474"/>
      <c r="R173" s="2474"/>
      <c r="S173" s="247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1407</v>
      </c>
      <c r="E174" s="25"/>
      <c r="F174" s="25"/>
      <c r="G174" s="25"/>
      <c r="H174" s="25"/>
      <c r="I174" s="25"/>
      <c r="J174" s="2048" t="s">
        <v>2525</v>
      </c>
      <c r="K174" s="2048"/>
      <c r="L174" s="2048"/>
      <c r="M174" s="2048"/>
      <c r="N174" s="2048"/>
      <c r="O174" s="2048"/>
      <c r="P174" s="2048"/>
      <c r="Q174" s="2048"/>
      <c r="R174" s="2048"/>
      <c r="S174" s="2048"/>
      <c r="T174" s="2048"/>
      <c r="U174" s="2048"/>
      <c r="V174" s="2048"/>
      <c r="W174" s="2048"/>
      <c r="X174" s="2048"/>
      <c r="Y174" s="2048"/>
      <c r="Z174" s="204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8"/>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8"/>
      <c r="V176" s="2058"/>
      <c r="W176" s="4" t="s">
        <v>315</v>
      </c>
      <c r="X176" s="2477"/>
      <c r="Y176" s="247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8" t="s">
        <v>705</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2"/>
      <c r="AG178" s="2312"/>
      <c r="AH178" s="4" t="s">
        <v>315</v>
      </c>
      <c r="AI178" s="2432"/>
      <c r="AJ178" s="2432"/>
      <c r="AK178" s="243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8"/>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28" t="str">
        <f>H18</f>
        <v xml:space="preserve">Treasure Island Parcel C3.1 </v>
      </c>
      <c r="J184" s="2028"/>
      <c r="K184" s="2028"/>
      <c r="L184" s="2028"/>
      <c r="M184" s="2028"/>
      <c r="N184" s="2028"/>
      <c r="O184" s="2028"/>
      <c r="P184" s="2028"/>
      <c r="Q184" s="2028"/>
      <c r="R184" s="2028"/>
      <c r="S184" s="2028"/>
      <c r="T184" s="2028"/>
      <c r="U184" s="2028"/>
      <c r="V184" s="2028"/>
      <c r="W184" s="2028"/>
      <c r="X184" s="2028"/>
      <c r="Y184" s="2028"/>
      <c r="Z184" s="2028"/>
      <c r="AA184" s="2028"/>
      <c r="AB184" s="2028"/>
      <c r="AC184" s="2028"/>
      <c r="AD184" s="2028"/>
      <c r="AE184" s="202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41" t="s">
        <v>2572</v>
      </c>
      <c r="J185" s="2041"/>
      <c r="K185" s="2041"/>
      <c r="L185" s="2041"/>
      <c r="M185" s="2041"/>
      <c r="N185" s="2041"/>
      <c r="O185" s="2041"/>
      <c r="P185" s="2041"/>
      <c r="Q185" s="2041"/>
      <c r="R185" s="2041"/>
      <c r="S185" s="2041"/>
      <c r="T185" s="2041"/>
      <c r="U185" s="2041"/>
      <c r="V185" s="2041"/>
      <c r="W185" s="2041"/>
      <c r="X185" s="2041"/>
      <c r="Y185" s="2041"/>
      <c r="Z185" s="2041"/>
      <c r="AA185" s="2041"/>
      <c r="AB185" s="2041"/>
      <c r="AC185" s="2041"/>
      <c r="AD185" s="2041"/>
      <c r="AE185" s="2041"/>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66" t="s">
        <v>2674</v>
      </c>
      <c r="F187" s="2467"/>
      <c r="G187" s="2467"/>
      <c r="H187" s="2467"/>
      <c r="I187" s="2467"/>
      <c r="J187" s="2467"/>
      <c r="K187" s="2467"/>
      <c r="L187" s="2467"/>
      <c r="M187" s="2467"/>
      <c r="N187" s="2467"/>
      <c r="O187" s="2467"/>
      <c r="P187" s="2467"/>
      <c r="Q187" s="2467"/>
      <c r="R187" s="2467"/>
      <c r="S187" s="2467"/>
      <c r="T187" s="2467"/>
      <c r="U187" s="2467"/>
      <c r="V187" s="2467"/>
      <c r="W187" s="2467"/>
      <c r="X187" s="2467"/>
      <c r="Y187" s="2467"/>
      <c r="Z187" s="2467"/>
      <c r="AA187" s="2467"/>
      <c r="AB187" s="2467"/>
      <c r="AC187" s="2467"/>
      <c r="AD187" s="2467"/>
      <c r="AE187" s="246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2468"/>
      <c r="AE188" s="246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47" t="s">
        <v>2526</v>
      </c>
      <c r="J189" s="2048"/>
      <c r="K189" s="2048"/>
      <c r="L189" s="2048"/>
      <c r="M189" s="2048"/>
      <c r="N189" s="2048"/>
      <c r="O189" s="2048"/>
      <c r="P189" s="2048"/>
      <c r="Q189" s="25" t="s">
        <v>616</v>
      </c>
      <c r="T189" s="2048" t="s">
        <v>770</v>
      </c>
      <c r="U189" s="2048"/>
      <c r="V189" s="2048"/>
      <c r="W189" s="2048"/>
      <c r="X189" s="2048"/>
      <c r="Y189" s="2048"/>
      <c r="Z189" s="2048"/>
      <c r="AA189" s="2048"/>
      <c r="AB189" s="2048"/>
      <c r="AC189" s="2048"/>
      <c r="AD189" s="2048"/>
      <c r="AE189" s="2048"/>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41">
        <v>94130</v>
      </c>
      <c r="J190" s="2041"/>
      <c r="K190" s="2041"/>
      <c r="L190" s="2041"/>
      <c r="M190" s="2041"/>
      <c r="N190" s="2041"/>
      <c r="O190" s="25" t="s">
        <v>619</v>
      </c>
      <c r="P190" s="25"/>
      <c r="Q190" s="25"/>
      <c r="R190" s="25"/>
      <c r="S190" s="25"/>
      <c r="T190" s="2464">
        <v>179.02</v>
      </c>
      <c r="U190" s="2464"/>
      <c r="V190" s="2464"/>
      <c r="W190" s="2464"/>
      <c r="X190" s="2464"/>
      <c r="Y190" s="2464"/>
      <c r="Z190" s="2464"/>
      <c r="AA190" s="2464"/>
      <c r="AB190" s="2464"/>
      <c r="AC190" s="2464"/>
      <c r="AD190" s="2464"/>
      <c r="AE190" s="2464"/>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66" t="s">
        <v>2527</v>
      </c>
      <c r="O191" s="2467"/>
      <c r="P191" s="2467"/>
      <c r="Q191" s="2467"/>
      <c r="R191" s="2467"/>
      <c r="S191" s="2467"/>
      <c r="T191" s="2467"/>
      <c r="U191" s="2467"/>
      <c r="V191" s="2467"/>
      <c r="W191" s="2467"/>
      <c r="X191" s="2467"/>
      <c r="Y191" s="2467"/>
      <c r="Z191" s="2467"/>
      <c r="AA191" s="2467"/>
      <c r="AB191" s="2467"/>
      <c r="AC191" s="2467"/>
      <c r="AD191" s="2467"/>
      <c r="AE191" s="246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68"/>
      <c r="O192" s="2468"/>
      <c r="P192" s="2468"/>
      <c r="Q192" s="2468"/>
      <c r="R192" s="2468"/>
      <c r="S192" s="2468"/>
      <c r="T192" s="2468"/>
      <c r="U192" s="2468"/>
      <c r="V192" s="2468"/>
      <c r="W192" s="2468"/>
      <c r="X192" s="2468"/>
      <c r="Y192" s="2468"/>
      <c r="Z192" s="2468"/>
      <c r="AA192" s="2468"/>
      <c r="AB192" s="2468"/>
      <c r="AC192" s="2468"/>
      <c r="AD192" s="2468"/>
      <c r="AE192" s="246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8"/>
      <c r="O193" s="1518"/>
      <c r="P193" s="1518"/>
      <c r="Q193" s="1518"/>
      <c r="R193" s="1518"/>
      <c r="S193" s="1518"/>
      <c r="T193" s="2480" t="s">
        <v>2528</v>
      </c>
      <c r="U193" s="2480"/>
      <c r="V193" s="2480"/>
      <c r="W193" s="2480"/>
      <c r="X193" s="2480"/>
      <c r="Y193" s="2480"/>
      <c r="Z193" s="2480"/>
      <c r="AA193" s="2480"/>
      <c r="AB193" s="2480"/>
      <c r="AC193" s="2480"/>
      <c r="AD193" s="2480"/>
      <c r="AE193" s="2480"/>
      <c r="AF193" s="2480"/>
      <c r="AG193" s="2480"/>
      <c r="AH193" s="2480"/>
      <c r="AI193" s="2480"/>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8" t="s">
        <v>577</v>
      </c>
      <c r="U194" s="2038"/>
      <c r="W194" s="25" t="s">
        <v>721</v>
      </c>
      <c r="X194" s="25"/>
      <c r="Y194" s="25"/>
      <c r="Z194" s="25"/>
      <c r="AA194" s="25"/>
      <c r="AB194" s="25"/>
      <c r="AC194" s="25"/>
      <c r="AD194" s="25"/>
      <c r="AE194" s="25"/>
      <c r="AF194" s="25"/>
      <c r="AG194" s="25"/>
      <c r="AH194" s="2038">
        <v>12</v>
      </c>
      <c r="AI194" s="2038"/>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3" t="s">
        <v>577</v>
      </c>
      <c r="U195" s="2203"/>
      <c r="V195" s="12"/>
      <c r="W195" s="25" t="s">
        <v>722</v>
      </c>
      <c r="X195" s="25"/>
      <c r="Y195" s="25"/>
      <c r="Z195" s="25"/>
      <c r="AA195" s="25"/>
      <c r="AB195" s="25"/>
      <c r="AC195" s="25"/>
      <c r="AD195" s="25"/>
      <c r="AE195" s="25"/>
      <c r="AF195" s="25"/>
      <c r="AG195" s="25"/>
      <c r="AH195" s="2038">
        <v>11</v>
      </c>
      <c r="AI195" s="2038"/>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203" t="s">
        <v>705</v>
      </c>
      <c r="U196" s="2203"/>
      <c r="W196" s="25" t="s">
        <v>723</v>
      </c>
      <c r="X196" s="25"/>
      <c r="Y196" s="25"/>
      <c r="Z196" s="25"/>
      <c r="AA196" s="25"/>
      <c r="AB196" s="25"/>
      <c r="AC196" s="25"/>
      <c r="AD196" s="25"/>
      <c r="AE196" s="25"/>
      <c r="AF196" s="25"/>
      <c r="AG196" s="25"/>
      <c r="AH196" s="2038">
        <v>17</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3"/>
      <c r="U197" s="220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8" t="s">
        <v>705</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28" t="s">
        <v>403</v>
      </c>
      <c r="E203" s="2028"/>
      <c r="F203" s="2028"/>
      <c r="G203" s="2028"/>
      <c r="H203" s="2028"/>
      <c r="I203" s="2028"/>
      <c r="J203" s="2028"/>
      <c r="K203" s="2028"/>
      <c r="L203" s="2028"/>
      <c r="M203" s="2028"/>
      <c r="P203" s="2459">
        <f>M26</f>
        <v>4847426</v>
      </c>
      <c r="Q203" s="2460"/>
      <c r="R203" s="2460"/>
      <c r="S203" s="2460"/>
      <c r="T203" s="2460"/>
      <c r="U203" s="2460"/>
      <c r="V203" s="25"/>
      <c r="W203" s="25"/>
      <c r="X203" s="25"/>
      <c r="Y203" s="25"/>
      <c r="Z203" s="2475" t="s">
        <v>1382</v>
      </c>
      <c r="AA203" s="2475"/>
      <c r="AB203" s="2475"/>
      <c r="AC203" s="2475"/>
      <c r="AD203" s="2475"/>
      <c r="AE203" s="2475"/>
      <c r="AF203" s="247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81" t="s">
        <v>1475</v>
      </c>
      <c r="E204" s="2028"/>
      <c r="F204" s="2028"/>
      <c r="G204" s="2028"/>
      <c r="H204" s="2028"/>
      <c r="I204" s="2028"/>
      <c r="J204" s="2028"/>
      <c r="K204" s="2028"/>
      <c r="L204" s="2028"/>
      <c r="M204" s="2028"/>
      <c r="P204" s="2460">
        <f>M27</f>
        <v>0</v>
      </c>
      <c r="Q204" s="2460"/>
      <c r="R204" s="2460"/>
      <c r="S204" s="2460"/>
      <c r="T204" s="2460"/>
      <c r="U204" s="2460"/>
      <c r="V204" s="47"/>
      <c r="W204" s="58" t="s">
        <v>2217</v>
      </c>
      <c r="Z204" s="2475"/>
      <c r="AA204" s="2475"/>
      <c r="AB204" s="2475"/>
      <c r="AC204" s="2475"/>
      <c r="AD204" s="2475"/>
      <c r="AE204" s="2475"/>
      <c r="AF204" s="2475"/>
      <c r="AG204" s="25" t="s">
        <v>1476</v>
      </c>
      <c r="AH204" s="25"/>
      <c r="AI204" s="25"/>
      <c r="AJ204" s="25"/>
      <c r="AK204" s="25"/>
      <c r="AL204" s="25"/>
      <c r="AM204" s="25"/>
      <c r="AN204" s="25"/>
      <c r="AO204" s="25"/>
      <c r="AP204" s="2038" t="s">
        <v>705</v>
      </c>
      <c r="AQ204" s="2038"/>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6"/>
      <c r="AA205" s="2476"/>
      <c r="AB205" s="2476"/>
      <c r="AC205" s="2476"/>
      <c r="AD205" s="2476"/>
      <c r="AE205" s="2476"/>
      <c r="AF205" s="2476"/>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3">
      <c r="A207" s="25"/>
      <c r="C207" s="45"/>
      <c r="D207" s="2351" t="s">
        <v>2529</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351" t="s">
        <v>1155</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8">
        <v>71</v>
      </c>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52" t="s">
        <v>1153</v>
      </c>
      <c r="E213" s="2552"/>
      <c r="F213" s="2552"/>
      <c r="G213" s="2552"/>
      <c r="H213" s="2552"/>
      <c r="I213" s="2552"/>
      <c r="J213" s="2552"/>
      <c r="K213" s="2552"/>
      <c r="L213" s="2552"/>
      <c r="M213" s="2552"/>
      <c r="N213" s="2552"/>
      <c r="O213" s="2552"/>
      <c r="P213" s="2552"/>
      <c r="Q213" s="2552"/>
      <c r="R213" s="2552"/>
      <c r="S213" s="2552"/>
      <c r="T213" s="2552"/>
      <c r="U213" s="2552"/>
      <c r="V213" s="2552"/>
      <c r="W213" s="2552"/>
      <c r="X213" s="2552"/>
      <c r="Y213" s="2552"/>
      <c r="Z213" s="255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99" t="s">
        <v>625</v>
      </c>
      <c r="AC214" s="2499"/>
      <c r="AD214" s="2499"/>
      <c r="AE214" s="2499"/>
      <c r="AF214" s="2499"/>
      <c r="AG214" s="2499"/>
      <c r="AH214" s="2499"/>
      <c r="AI214" s="2499"/>
      <c r="AJ214" s="2499"/>
      <c r="AK214" s="2499"/>
      <c r="AL214" s="2499"/>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499" t="s">
        <v>625</v>
      </c>
      <c r="AC215" s="2499"/>
      <c r="AD215" s="2499"/>
      <c r="AE215" s="2499"/>
      <c r="AF215" s="2499"/>
      <c r="AG215" s="2499"/>
      <c r="AH215" s="2499"/>
      <c r="AI215" s="2499"/>
      <c r="AJ215" s="2499"/>
      <c r="AK215" s="2499"/>
      <c r="AL215" s="2499"/>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1" t="s">
        <v>695</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5" t="s">
        <v>572</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625</v>
      </c>
      <c r="AJ225" s="2038"/>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625</v>
      </c>
      <c r="AJ226" s="203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577</v>
      </c>
      <c r="AJ227" s="203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625</v>
      </c>
      <c r="AJ228" s="203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65" t="str">
        <f>H16</f>
        <v>Mercy Housing California 82, L.P.</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4"/>
      <c r="BG231" s="387"/>
      <c r="BQ231" s="61"/>
    </row>
    <row r="232" spans="1:69" ht="13">
      <c r="D232" s="57" t="s">
        <v>90</v>
      </c>
      <c r="E232" s="57"/>
      <c r="F232" s="57"/>
      <c r="G232" s="57"/>
      <c r="H232" s="57"/>
      <c r="I232" s="57"/>
      <c r="J232" s="57"/>
      <c r="K232" s="7"/>
      <c r="M232" s="2047" t="s">
        <v>2530</v>
      </c>
      <c r="N232" s="2351"/>
      <c r="O232" s="2351"/>
      <c r="P232" s="2351"/>
      <c r="Q232" s="2351"/>
      <c r="R232" s="2351"/>
      <c r="S232" s="2351"/>
      <c r="T232" s="2351"/>
      <c r="U232" s="2351"/>
      <c r="V232" s="2351"/>
      <c r="W232" s="2351"/>
      <c r="X232" s="2351"/>
      <c r="Y232" s="2351"/>
      <c r="Z232" s="2351"/>
      <c r="AA232" s="2351"/>
      <c r="AB232" s="2351"/>
      <c r="AC232" s="2351"/>
      <c r="AD232" s="2351"/>
      <c r="AE232" s="2351"/>
      <c r="AZ232" s="7"/>
      <c r="BA232" s="58"/>
      <c r="BB232" s="334" t="s">
        <v>570</v>
      </c>
      <c r="BG232" s="389">
        <f>IF(AND(AND($M$248="nonprofit",$M$256="nonprofit",$M$264="for profit")),2,0)</f>
        <v>0</v>
      </c>
      <c r="BQ232" s="61"/>
    </row>
    <row r="233" spans="1:69" ht="13">
      <c r="D233" s="57" t="s">
        <v>614</v>
      </c>
      <c r="E233" s="57"/>
      <c r="M233" s="2047" t="s">
        <v>770</v>
      </c>
      <c r="N233" s="2351"/>
      <c r="O233" s="2351"/>
      <c r="P233" s="2351"/>
      <c r="Q233" s="2351"/>
      <c r="R233" s="2351"/>
      <c r="S233" s="2351"/>
      <c r="T233" s="2351"/>
      <c r="V233" s="59" t="s">
        <v>91</v>
      </c>
      <c r="W233" s="2040" t="s">
        <v>2531</v>
      </c>
      <c r="X233" s="2039"/>
      <c r="Y233" s="57" t="s">
        <v>617</v>
      </c>
      <c r="AC233" s="2351">
        <v>94102</v>
      </c>
      <c r="AD233" s="2351"/>
      <c r="AE233" s="2351"/>
      <c r="BB233" s="334" t="s">
        <v>570</v>
      </c>
      <c r="BG233" s="389">
        <f>IF(AND(AND($M$248="nonprofit",$M$256="for profit",$M$264="nonprofit")),2,0)</f>
        <v>0</v>
      </c>
    </row>
    <row r="234" spans="1:69" ht="13">
      <c r="D234" s="60" t="s">
        <v>92</v>
      </c>
      <c r="E234" s="7"/>
      <c r="F234" s="7"/>
      <c r="G234" s="7"/>
      <c r="H234" s="7"/>
      <c r="I234" s="7"/>
      <c r="J234" s="7"/>
      <c r="K234" s="29"/>
      <c r="M234" s="2047" t="s">
        <v>2539</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323" t="s">
        <v>2532</v>
      </c>
      <c r="N235" s="2073"/>
      <c r="O235" s="2073"/>
      <c r="P235" s="2073"/>
      <c r="Q235" s="2073"/>
      <c r="R235" s="2073"/>
      <c r="S235" s="7" t="s">
        <v>212</v>
      </c>
      <c r="T235" s="7"/>
      <c r="U235" s="2039"/>
      <c r="V235" s="2039"/>
      <c r="W235" s="2039"/>
      <c r="X235" s="7" t="s">
        <v>94</v>
      </c>
      <c r="Z235" s="2323" t="s">
        <v>2533</v>
      </c>
      <c r="AA235" s="2073"/>
      <c r="AB235" s="2073"/>
      <c r="AC235" s="2073"/>
      <c r="AD235" s="2073"/>
      <c r="AE235" s="2073"/>
      <c r="BB235" s="385"/>
      <c r="BG235" s="386"/>
    </row>
    <row r="236" spans="1:69" ht="12.5">
      <c r="D236" s="60" t="s">
        <v>95</v>
      </c>
      <c r="E236" s="7"/>
      <c r="F236" s="7"/>
      <c r="M236" s="2355" t="s">
        <v>2676</v>
      </c>
      <c r="N236" s="2355"/>
      <c r="O236" s="2355"/>
      <c r="P236" s="2355"/>
      <c r="Q236" s="2355"/>
      <c r="R236" s="2355"/>
      <c r="S236" s="2355"/>
      <c r="T236" s="2355"/>
      <c r="U236" s="2355"/>
      <c r="V236" s="2355"/>
      <c r="W236" s="2355"/>
      <c r="X236" s="2355"/>
      <c r="Y236" s="2355"/>
      <c r="Z236" s="2355"/>
      <c r="AA236" s="2355"/>
      <c r="AB236" s="2355"/>
      <c r="AC236" s="2355"/>
      <c r="AD236" s="2355"/>
      <c r="AE236" s="235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1" t="s">
        <v>560</v>
      </c>
      <c r="N237" s="2041"/>
      <c r="O237" s="2041"/>
      <c r="P237" s="2041"/>
      <c r="Q237" s="2041"/>
      <c r="R237" s="2041"/>
      <c r="S237" s="2041"/>
      <c r="T237" s="2041"/>
      <c r="U237" s="387" t="s">
        <v>974</v>
      </c>
      <c r="V237" s="325"/>
      <c r="W237" s="325"/>
      <c r="X237" s="325"/>
      <c r="Y237" s="325"/>
      <c r="Z237" s="325"/>
      <c r="AA237" s="2478" t="s">
        <v>2628</v>
      </c>
      <c r="AB237" s="2479"/>
      <c r="AC237" s="2479"/>
      <c r="AD237" s="2479"/>
      <c r="AE237" s="2479"/>
      <c r="AF237" s="2479"/>
      <c r="AG237" s="2479"/>
      <c r="AH237" s="2479"/>
      <c r="AI237" s="2479"/>
      <c r="AJ237" s="2479"/>
      <c r="AK237" s="247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8"/>
      <c r="N238" s="2048"/>
      <c r="O238" s="2048"/>
      <c r="P238" s="2048"/>
      <c r="Q238" s="2048"/>
      <c r="R238" s="2048"/>
      <c r="S238" s="2048"/>
      <c r="T238" s="2048"/>
      <c r="U238" s="2048"/>
      <c r="V238" s="2048"/>
      <c r="W238" s="2048"/>
      <c r="X238" s="2048"/>
      <c r="Y238" s="2048"/>
      <c r="Z238" s="2048"/>
      <c r="AA238" s="2048"/>
      <c r="AB238" s="2048"/>
      <c r="AC238" s="2048"/>
      <c r="AD238" s="2048"/>
      <c r="AE238" s="204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58" t="s">
        <v>2536</v>
      </c>
      <c r="N242" s="2448"/>
      <c r="O242" s="2448"/>
      <c r="P242" s="2448"/>
      <c r="Q242" s="2448"/>
      <c r="R242" s="2448"/>
      <c r="S242" s="2448"/>
      <c r="T242" s="2448"/>
      <c r="U242" s="2448"/>
      <c r="V242" s="2448"/>
      <c r="W242" s="2448"/>
      <c r="X242" s="2448"/>
      <c r="Y242" s="2448"/>
      <c r="Z242" s="2448"/>
      <c r="AA242" s="2448"/>
      <c r="AB242" s="2448"/>
      <c r="AC242" s="2448"/>
      <c r="AD242" s="2448"/>
      <c r="AE242" s="2448"/>
      <c r="AF242" s="2448" t="s">
        <v>2677</v>
      </c>
      <c r="AG242" s="2448"/>
      <c r="AH242" s="2448"/>
      <c r="AI242" s="2448"/>
      <c r="AJ242" s="2448"/>
      <c r="AK242" s="2448"/>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7" t="s">
        <v>2530</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047" t="s">
        <v>770</v>
      </c>
      <c r="N244" s="2351"/>
      <c r="O244" s="2351"/>
      <c r="P244" s="2351"/>
      <c r="Q244" s="2351"/>
      <c r="R244" s="2351"/>
      <c r="S244" s="2351"/>
      <c r="T244" s="2351"/>
      <c r="V244" s="59" t="s">
        <v>91</v>
      </c>
      <c r="W244" s="2040" t="s">
        <v>2531</v>
      </c>
      <c r="X244" s="2039"/>
      <c r="Y244" s="57" t="s">
        <v>617</v>
      </c>
      <c r="AC244" s="2351">
        <v>94102</v>
      </c>
      <c r="AD244" s="2351"/>
      <c r="AE244" s="2351"/>
      <c r="AF244" s="58" t="s">
        <v>1378</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47" t="s">
        <v>2537</v>
      </c>
      <c r="N245" s="2351"/>
      <c r="O245" s="2351"/>
      <c r="P245" s="2351"/>
      <c r="Q245" s="2351"/>
      <c r="R245" s="2351"/>
      <c r="S245" s="2351"/>
      <c r="T245" s="2351"/>
      <c r="U245" s="2351"/>
      <c r="V245" s="2351"/>
      <c r="W245" s="2351"/>
      <c r="X245" s="2351"/>
      <c r="Y245" s="2351"/>
      <c r="Z245" s="2351"/>
      <c r="AA245" s="2351"/>
      <c r="AB245" s="2351"/>
      <c r="AC245" s="2351"/>
      <c r="AD245" s="2351"/>
      <c r="AE245" s="2351"/>
      <c r="AH245" s="2457">
        <v>0.01</v>
      </c>
      <c r="AI245" s="2457"/>
      <c r="AJ245" s="2457"/>
      <c r="AK245" s="2457"/>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5">
      <c r="A246" s="29"/>
      <c r="B246" s="7"/>
      <c r="C246" s="7"/>
      <c r="D246" s="60" t="s">
        <v>93</v>
      </c>
      <c r="E246" s="7"/>
      <c r="F246" s="7"/>
      <c r="M246" s="2323" t="s">
        <v>2533</v>
      </c>
      <c r="N246" s="2073"/>
      <c r="O246" s="2073"/>
      <c r="P246" s="2073"/>
      <c r="Q246" s="2073"/>
      <c r="R246" s="2073"/>
      <c r="S246" s="7" t="s">
        <v>212</v>
      </c>
      <c r="T246" s="7"/>
      <c r="U246" s="2039"/>
      <c r="V246" s="2039"/>
      <c r="W246" s="2039"/>
      <c r="X246" s="7" t="s">
        <v>94</v>
      </c>
      <c r="Z246" s="2323" t="s">
        <v>2533</v>
      </c>
      <c r="AA246" s="2073"/>
      <c r="AB246" s="2073"/>
      <c r="AC246" s="2073"/>
      <c r="AD246" s="2073"/>
      <c r="AE246" s="2073"/>
      <c r="BB246" s="7" t="s">
        <v>178</v>
      </c>
      <c r="BG246" s="12">
        <v>3</v>
      </c>
      <c r="BH246" s="12" t="s">
        <v>568</v>
      </c>
      <c r="BN246" s="390"/>
      <c r="BO246" s="39"/>
    </row>
    <row r="247" spans="1:72" ht="12.5">
      <c r="A247" s="29"/>
      <c r="B247" s="7"/>
      <c r="C247" s="7"/>
      <c r="D247" s="60" t="s">
        <v>95</v>
      </c>
      <c r="E247" s="7"/>
      <c r="F247" s="7"/>
      <c r="M247" s="2355" t="s">
        <v>2538</v>
      </c>
      <c r="N247" s="2355"/>
      <c r="O247" s="2355"/>
      <c r="P247" s="2355"/>
      <c r="Q247" s="2355"/>
      <c r="R247" s="2355"/>
      <c r="S247" s="2355"/>
      <c r="T247" s="2355"/>
      <c r="U247" s="2355"/>
      <c r="V247" s="2355"/>
      <c r="W247" s="2355"/>
      <c r="X247" s="2355"/>
      <c r="Y247" s="2355"/>
      <c r="Z247" s="2355"/>
      <c r="AA247" s="2355"/>
      <c r="AB247" s="2355"/>
      <c r="AC247" s="2355"/>
      <c r="AD247" s="2355"/>
      <c r="AE247" s="235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1" t="s">
        <v>566</v>
      </c>
      <c r="N248" s="2041"/>
      <c r="O248" s="2041"/>
      <c r="P248" s="2041"/>
      <c r="Q248" s="2041"/>
      <c r="R248" s="2041"/>
      <c r="S248" s="2041"/>
      <c r="T248" s="2041"/>
      <c r="U248" s="387" t="s">
        <v>974</v>
      </c>
      <c r="V248" s="325"/>
      <c r="W248" s="325"/>
      <c r="X248" s="325"/>
      <c r="Y248" s="325"/>
      <c r="Z248" s="325"/>
      <c r="AA248" s="2478" t="s">
        <v>2535</v>
      </c>
      <c r="AB248" s="2479"/>
      <c r="AC248" s="2479"/>
      <c r="AD248" s="2479"/>
      <c r="AE248" s="2479"/>
      <c r="AF248" s="2479"/>
      <c r="AG248" s="2479"/>
      <c r="AH248" s="2479"/>
      <c r="AI248" s="2479"/>
      <c r="AJ248" s="2479"/>
      <c r="AK248" s="247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48"/>
      <c r="N250" s="2448"/>
      <c r="O250" s="2448"/>
      <c r="P250" s="2448"/>
      <c r="Q250" s="2448"/>
      <c r="R250" s="2448"/>
      <c r="S250" s="2448"/>
      <c r="T250" s="2448"/>
      <c r="U250" s="2448"/>
      <c r="V250" s="2448"/>
      <c r="W250" s="2448"/>
      <c r="X250" s="2448"/>
      <c r="Y250" s="2448"/>
      <c r="Z250" s="2448"/>
      <c r="AA250" s="2448"/>
      <c r="AB250" s="2448"/>
      <c r="AC250" s="2448"/>
      <c r="AD250" s="2448"/>
      <c r="AE250" s="2448"/>
      <c r="AF250" s="2448" t="s">
        <v>316</v>
      </c>
      <c r="AG250" s="2448"/>
      <c r="AH250" s="2448"/>
      <c r="AI250" s="2448"/>
      <c r="AJ250" s="2448"/>
      <c r="AK250" s="2448"/>
      <c r="BN250" s="61"/>
    </row>
    <row r="251" spans="1:72" ht="12.5">
      <c r="A251" s="29"/>
      <c r="B251" s="7"/>
      <c r="C251" s="7"/>
      <c r="D251" s="57" t="s">
        <v>90</v>
      </c>
      <c r="E251" s="57"/>
      <c r="F251" s="57"/>
      <c r="G251" s="57"/>
      <c r="H251" s="57"/>
      <c r="I251" s="57"/>
      <c r="J251" s="57"/>
      <c r="K251" s="57"/>
      <c r="L251" s="7"/>
      <c r="M251" s="2351"/>
      <c r="N251" s="2351"/>
      <c r="O251" s="2351"/>
      <c r="P251" s="2351"/>
      <c r="Q251" s="2351"/>
      <c r="R251" s="2351"/>
      <c r="S251" s="2351"/>
      <c r="T251" s="2351"/>
      <c r="U251" s="2351"/>
      <c r="V251" s="2351"/>
      <c r="W251" s="2351"/>
      <c r="X251" s="2351"/>
      <c r="Y251" s="2351"/>
      <c r="Z251" s="2351"/>
      <c r="AA251" s="2351"/>
      <c r="AB251" s="2351"/>
      <c r="AC251" s="2351"/>
      <c r="AD251" s="2351"/>
      <c r="AE251" s="2351"/>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51"/>
      <c r="N252" s="2351"/>
      <c r="O252" s="2351"/>
      <c r="P252" s="2351"/>
      <c r="Q252" s="2351"/>
      <c r="R252" s="2351"/>
      <c r="S252" s="2351"/>
      <c r="T252" s="2351"/>
      <c r="V252" s="59" t="s">
        <v>91</v>
      </c>
      <c r="W252" s="2039"/>
      <c r="X252" s="2039"/>
      <c r="Y252" s="57" t="s">
        <v>617</v>
      </c>
      <c r="AC252" s="2351"/>
      <c r="AD252" s="2351"/>
      <c r="AE252" s="2351"/>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351"/>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57"/>
      <c r="AI253" s="2457"/>
      <c r="AJ253" s="2457"/>
      <c r="AK253" s="2457"/>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3"/>
      <c r="N254" s="2073"/>
      <c r="O254" s="2073"/>
      <c r="P254" s="2073"/>
      <c r="Q254" s="2073"/>
      <c r="R254" s="2073"/>
      <c r="S254" s="7" t="s">
        <v>212</v>
      </c>
      <c r="T254" s="7"/>
      <c r="U254" s="2039"/>
      <c r="V254" s="2039"/>
      <c r="W254" s="2039"/>
      <c r="X254" s="7" t="s">
        <v>94</v>
      </c>
      <c r="Z254" s="2073"/>
      <c r="AA254" s="2073"/>
      <c r="AB254" s="2073"/>
      <c r="AC254" s="2073"/>
      <c r="AD254" s="2073"/>
      <c r="AE254" s="2073"/>
    </row>
    <row r="255" spans="1:72" ht="12.5">
      <c r="A255" s="29"/>
      <c r="B255" s="7"/>
      <c r="C255" s="7"/>
      <c r="D255" s="60" t="s">
        <v>95</v>
      </c>
      <c r="E255" s="7"/>
      <c r="F255" s="7"/>
      <c r="M255" s="2355"/>
      <c r="N255" s="2355"/>
      <c r="O255" s="2355"/>
      <c r="P255" s="2355"/>
      <c r="Q255" s="2355"/>
      <c r="R255" s="2355"/>
      <c r="S255" s="2355"/>
      <c r="T255" s="2355"/>
      <c r="U255" s="2355"/>
      <c r="V255" s="2355"/>
      <c r="W255" s="2355"/>
      <c r="X255" s="2355"/>
      <c r="Y255" s="2355"/>
      <c r="Z255" s="2355"/>
      <c r="AA255" s="2355"/>
      <c r="AB255" s="2355"/>
      <c r="AC255" s="2355"/>
      <c r="AD255" s="2355"/>
      <c r="AE255" s="235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1" t="s">
        <v>316</v>
      </c>
      <c r="N256" s="2041"/>
      <c r="O256" s="2041"/>
      <c r="P256" s="2041"/>
      <c r="Q256" s="2041"/>
      <c r="R256" s="2041"/>
      <c r="S256" s="2041"/>
      <c r="T256" s="2041"/>
      <c r="U256" s="387" t="s">
        <v>974</v>
      </c>
      <c r="V256" s="325"/>
      <c r="W256" s="325"/>
      <c r="X256" s="325"/>
      <c r="Y256" s="325"/>
      <c r="Z256" s="325"/>
      <c r="AA256" s="2479"/>
      <c r="AB256" s="2479"/>
      <c r="AC256" s="2479"/>
      <c r="AD256" s="2479"/>
      <c r="AE256" s="2479"/>
      <c r="AF256" s="2479"/>
      <c r="AG256" s="2479"/>
      <c r="AH256" s="2479"/>
      <c r="AI256" s="2479"/>
      <c r="AJ256" s="2479"/>
      <c r="AK256" s="24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316</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1"/>
      <c r="N260" s="2351"/>
      <c r="O260" s="2351"/>
      <c r="P260" s="2351"/>
      <c r="Q260" s="2351"/>
      <c r="R260" s="2351"/>
      <c r="S260" s="2351"/>
      <c r="T260" s="2351"/>
      <c r="V260" s="59" t="s">
        <v>91</v>
      </c>
      <c r="W260" s="2039"/>
      <c r="X260" s="2039"/>
      <c r="Y260" s="57" t="s">
        <v>617</v>
      </c>
      <c r="AC260" s="2351"/>
      <c r="AD260" s="2351"/>
      <c r="AE260" s="2351"/>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3"/>
      <c r="N262" s="2073"/>
      <c r="O262" s="2073"/>
      <c r="P262" s="2073"/>
      <c r="Q262" s="2073"/>
      <c r="R262" s="2073"/>
      <c r="S262" s="7" t="s">
        <v>212</v>
      </c>
      <c r="T262" s="7"/>
      <c r="U262" s="2039"/>
      <c r="V262" s="2039"/>
      <c r="W262" s="2039"/>
      <c r="X262" s="7" t="s">
        <v>94</v>
      </c>
      <c r="Z262" s="2073"/>
      <c r="AA262" s="2073"/>
      <c r="AB262" s="2073"/>
      <c r="AC262" s="2073"/>
      <c r="AD262" s="2073"/>
      <c r="AE262" s="207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5"/>
      <c r="N263" s="2355"/>
      <c r="O263" s="2355"/>
      <c r="P263" s="2355"/>
      <c r="Q263" s="2355"/>
      <c r="R263" s="2355"/>
      <c r="S263" s="2355"/>
      <c r="T263" s="2355"/>
      <c r="U263" s="2355"/>
      <c r="V263" s="2355"/>
      <c r="W263" s="2355"/>
      <c r="X263" s="2355"/>
      <c r="Y263" s="2355"/>
      <c r="Z263" s="2355"/>
      <c r="AA263" s="2482"/>
      <c r="AB263" s="2482"/>
      <c r="AC263" s="2482"/>
      <c r="AD263" s="2482"/>
      <c r="AE263" s="248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1" t="s">
        <v>316</v>
      </c>
      <c r="N264" s="2041"/>
      <c r="O264" s="2041"/>
      <c r="P264" s="2041"/>
      <c r="Q264" s="2041"/>
      <c r="R264" s="2041"/>
      <c r="S264" s="2041"/>
      <c r="T264" s="2041"/>
      <c r="U264" s="387" t="s">
        <v>974</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49" t="str">
        <f>BO245</f>
        <v>Nonprofit</v>
      </c>
      <c r="U266" s="2449"/>
      <c r="V266" s="2449"/>
      <c r="W266" s="2449"/>
      <c r="X266" s="2449"/>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1" t="s">
        <v>286</v>
      </c>
      <c r="E269" s="2351"/>
      <c r="F269" s="2351"/>
      <c r="G269" s="2351"/>
      <c r="H269" s="2351"/>
      <c r="J269" s="12" t="s">
        <v>285</v>
      </c>
      <c r="X269" s="2336"/>
      <c r="Y269" s="2336"/>
      <c r="Z269" s="2336"/>
      <c r="AA269" s="2336"/>
      <c r="AB269" s="2336"/>
      <c r="AC269" s="233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58" t="s">
        <v>2535</v>
      </c>
      <c r="M273" s="2448"/>
      <c r="N273" s="2448"/>
      <c r="O273" s="2448"/>
      <c r="P273" s="2448"/>
      <c r="Q273" s="2448"/>
      <c r="R273" s="2448"/>
      <c r="S273" s="2448"/>
      <c r="T273" s="2448"/>
      <c r="U273" s="2448"/>
      <c r="V273" s="2448"/>
      <c r="W273" s="2448"/>
      <c r="X273" s="2448"/>
      <c r="Y273" s="2448"/>
      <c r="Z273" s="2448"/>
      <c r="AA273" s="2448"/>
      <c r="AB273" s="2448"/>
      <c r="AC273" s="2448"/>
      <c r="AD273" s="2448"/>
      <c r="AE273" s="2448"/>
      <c r="AF273" s="2448"/>
      <c r="AG273" s="2448"/>
      <c r="AH273" s="2448"/>
      <c r="AI273" s="2448"/>
      <c r="AJ273" s="2448"/>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7" t="s">
        <v>2530</v>
      </c>
      <c r="M274" s="2351"/>
      <c r="N274" s="2351"/>
      <c r="O274" s="2351"/>
      <c r="P274" s="2351"/>
      <c r="Q274" s="2351"/>
      <c r="R274" s="2351"/>
      <c r="S274" s="2351"/>
      <c r="T274" s="2351"/>
      <c r="U274" s="2351"/>
      <c r="V274" s="2351"/>
      <c r="W274" s="2351"/>
      <c r="X274" s="2351"/>
      <c r="Y274" s="2351"/>
      <c r="Z274" s="2351"/>
      <c r="AA274" s="2351"/>
      <c r="AB274" s="2351"/>
      <c r="AC274" s="2351"/>
      <c r="AD274" s="2351"/>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47" t="s">
        <v>2526</v>
      </c>
      <c r="M275" s="2351"/>
      <c r="N275" s="2351"/>
      <c r="O275" s="2351"/>
      <c r="P275" s="2351"/>
      <c r="Q275" s="2351"/>
      <c r="R275" s="2351"/>
      <c r="S275" s="2351"/>
      <c r="U275" s="59" t="s">
        <v>91</v>
      </c>
      <c r="V275" s="2040" t="s">
        <v>2531</v>
      </c>
      <c r="W275" s="2039"/>
      <c r="X275" s="57" t="s">
        <v>617</v>
      </c>
      <c r="AB275" s="2351">
        <v>94102</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2539</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3" t="s">
        <v>2532</v>
      </c>
      <c r="M277" s="2073"/>
      <c r="N277" s="2073"/>
      <c r="O277" s="2073"/>
      <c r="P277" s="2073"/>
      <c r="Q277" s="2073"/>
      <c r="R277" s="7" t="s">
        <v>212</v>
      </c>
      <c r="S277" s="7"/>
      <c r="T277" s="2039"/>
      <c r="U277" s="2039"/>
      <c r="V277" s="2039"/>
      <c r="W277" s="7" t="s">
        <v>94</v>
      </c>
      <c r="Y277" s="2073"/>
      <c r="Z277" s="2073"/>
      <c r="AA277" s="2073"/>
      <c r="AB277" s="2073"/>
      <c r="AC277" s="2073"/>
      <c r="AD277" s="2073"/>
      <c r="BN277" s="61"/>
    </row>
    <row r="278" spans="1:66" ht="12.5">
      <c r="D278" s="60" t="s">
        <v>95</v>
      </c>
      <c r="E278" s="7"/>
      <c r="F278" s="7"/>
      <c r="L278" s="2355" t="s">
        <v>2534</v>
      </c>
      <c r="M278" s="2355"/>
      <c r="N278" s="2355"/>
      <c r="O278" s="2355"/>
      <c r="P278" s="2355"/>
      <c r="Q278" s="2355"/>
      <c r="R278" s="2355"/>
      <c r="S278" s="2355"/>
      <c r="T278" s="2355"/>
      <c r="U278" s="2355"/>
      <c r="V278" s="2355"/>
      <c r="W278" s="2355"/>
      <c r="X278" s="2355"/>
      <c r="Y278" s="2355"/>
      <c r="Z278" s="2355"/>
      <c r="AA278" s="2355"/>
      <c r="AB278" s="2355"/>
      <c r="AC278" s="2355"/>
      <c r="AD278" s="2355"/>
      <c r="AF278" s="7"/>
      <c r="AG278" s="7"/>
      <c r="AH278" s="7"/>
      <c r="AI278" s="7"/>
      <c r="AJ278" s="7"/>
      <c r="BN278" s="61"/>
    </row>
    <row r="279" spans="1:66" ht="12.5">
      <c r="D279" s="58" t="s">
        <v>657</v>
      </c>
      <c r="E279" s="58"/>
      <c r="F279" s="58"/>
      <c r="G279" s="58"/>
      <c r="H279" s="58"/>
      <c r="I279" s="58"/>
      <c r="L279" s="2040" t="s">
        <v>2540</v>
      </c>
      <c r="M279" s="2040"/>
      <c r="N279" s="2040"/>
      <c r="O279" s="2040"/>
      <c r="P279" s="2040"/>
      <c r="Q279" s="2040"/>
      <c r="R279" s="2040"/>
      <c r="S279" s="2040"/>
      <c r="T279" s="2040"/>
      <c r="U279" s="2040"/>
      <c r="V279" s="2040"/>
      <c r="W279" s="2040"/>
      <c r="X279" s="2040"/>
      <c r="Y279" s="2040"/>
      <c r="Z279" s="2040"/>
      <c r="AA279" s="2040"/>
      <c r="AB279" s="2040"/>
      <c r="AC279" s="2040"/>
      <c r="AD279" s="2040"/>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75" t="s">
        <v>573</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47" t="s">
        <v>2535</v>
      </c>
      <c r="I286" s="2048"/>
      <c r="J286" s="2048"/>
      <c r="K286" s="2048"/>
      <c r="L286" s="2048"/>
      <c r="M286" s="2048"/>
      <c r="N286" s="2048"/>
      <c r="O286" s="2048"/>
      <c r="P286" s="2048"/>
      <c r="Q286" s="2048"/>
      <c r="R286" s="2048"/>
      <c r="T286" s="58" t="s">
        <v>599</v>
      </c>
      <c r="V286" s="58"/>
      <c r="W286" s="58"/>
      <c r="X286" s="58"/>
      <c r="Y286" s="58"/>
      <c r="AA286" s="2047" t="s">
        <v>2546</v>
      </c>
      <c r="AB286" s="2048"/>
      <c r="AC286" s="2048"/>
      <c r="AD286" s="2048"/>
      <c r="AE286" s="2048"/>
      <c r="AF286" s="2048"/>
      <c r="AG286" s="2048"/>
      <c r="AH286" s="2048"/>
      <c r="AI286" s="2048"/>
      <c r="AJ286" s="2048"/>
      <c r="AK286" s="2048"/>
      <c r="BN286" s="61"/>
    </row>
    <row r="287" spans="1:66" ht="12.5">
      <c r="B287" s="58" t="s">
        <v>503</v>
      </c>
      <c r="C287" s="58"/>
      <c r="D287" s="58"/>
      <c r="E287" s="58"/>
      <c r="F287" s="58"/>
      <c r="H287" s="2040" t="s">
        <v>2530</v>
      </c>
      <c r="I287" s="2041"/>
      <c r="J287" s="2041"/>
      <c r="K287" s="2041"/>
      <c r="L287" s="2041"/>
      <c r="M287" s="2041"/>
      <c r="N287" s="2041"/>
      <c r="O287" s="2041"/>
      <c r="P287" s="2041"/>
      <c r="Q287" s="2041"/>
      <c r="R287" s="2041"/>
      <c r="T287" s="58" t="s">
        <v>503</v>
      </c>
      <c r="V287" s="58"/>
      <c r="W287" s="58"/>
      <c r="X287" s="58"/>
      <c r="Y287" s="58"/>
      <c r="AA287" s="2040" t="s">
        <v>2547</v>
      </c>
      <c r="AB287" s="2041"/>
      <c r="AC287" s="2041"/>
      <c r="AD287" s="2041"/>
      <c r="AE287" s="2041"/>
      <c r="AF287" s="2041"/>
      <c r="AG287" s="2041"/>
      <c r="AH287" s="2041"/>
      <c r="AI287" s="2041"/>
      <c r="AJ287" s="2041"/>
      <c r="AK287" s="2041"/>
      <c r="BN287" s="61"/>
    </row>
    <row r="288" spans="1:66" ht="12.5">
      <c r="B288" s="58" t="s">
        <v>504</v>
      </c>
      <c r="C288" s="58"/>
      <c r="D288" s="58"/>
      <c r="E288" s="58"/>
      <c r="F288" s="58"/>
      <c r="H288" s="2040" t="s">
        <v>2541</v>
      </c>
      <c r="I288" s="2041"/>
      <c r="J288" s="2041"/>
      <c r="K288" s="2041"/>
      <c r="L288" s="2041"/>
      <c r="M288" s="2041"/>
      <c r="N288" s="2041"/>
      <c r="O288" s="2041"/>
      <c r="P288" s="2041"/>
      <c r="Q288" s="2041"/>
      <c r="R288" s="2041"/>
      <c r="T288" s="58" t="s">
        <v>79</v>
      </c>
      <c r="V288" s="58"/>
      <c r="W288" s="58"/>
      <c r="X288" s="58"/>
      <c r="Y288" s="58"/>
      <c r="AA288" s="2040" t="s">
        <v>2548</v>
      </c>
      <c r="AB288" s="2041"/>
      <c r="AC288" s="2041"/>
      <c r="AD288" s="2041"/>
      <c r="AE288" s="2041"/>
      <c r="AF288" s="2041"/>
      <c r="AG288" s="2041"/>
      <c r="AH288" s="2041"/>
      <c r="AI288" s="2041"/>
      <c r="AJ288" s="2041"/>
      <c r="AK288" s="2041"/>
      <c r="BN288" s="61"/>
    </row>
    <row r="289" spans="2:66" ht="12.75" customHeight="1">
      <c r="B289" s="58" t="s">
        <v>92</v>
      </c>
      <c r="C289" s="58"/>
      <c r="D289" s="58"/>
      <c r="E289" s="58"/>
      <c r="F289" s="58"/>
      <c r="H289" s="2040" t="s">
        <v>2542</v>
      </c>
      <c r="I289" s="2041"/>
      <c r="J289" s="2041"/>
      <c r="K289" s="2041"/>
      <c r="L289" s="2041"/>
      <c r="M289" s="2041"/>
      <c r="N289" s="2041"/>
      <c r="O289" s="2041"/>
      <c r="P289" s="2041"/>
      <c r="Q289" s="2041"/>
      <c r="R289" s="2041"/>
      <c r="T289" s="58" t="s">
        <v>92</v>
      </c>
      <c r="V289" s="58"/>
      <c r="W289" s="58"/>
      <c r="X289" s="58"/>
      <c r="Y289" s="58"/>
      <c r="AA289" s="2040" t="s">
        <v>2549</v>
      </c>
      <c r="AB289" s="2041"/>
      <c r="AC289" s="2041"/>
      <c r="AD289" s="2041"/>
      <c r="AE289" s="2041"/>
      <c r="AF289" s="2041"/>
      <c r="AG289" s="2041"/>
      <c r="AH289" s="2041"/>
      <c r="AI289" s="2041"/>
      <c r="AJ289" s="2041"/>
      <c r="AK289" s="2041"/>
      <c r="BN289" s="61"/>
    </row>
    <row r="290" spans="2:66" ht="12.75" customHeight="1">
      <c r="B290" s="58" t="s">
        <v>93</v>
      </c>
      <c r="C290" s="58"/>
      <c r="D290" s="58"/>
      <c r="E290" s="58"/>
      <c r="F290" s="58"/>
      <c r="G290" s="58"/>
      <c r="H290" s="2349" t="s">
        <v>2543</v>
      </c>
      <c r="I290" s="2350"/>
      <c r="J290" s="2350"/>
      <c r="K290" s="2350"/>
      <c r="L290" s="2350"/>
      <c r="M290" s="2350"/>
      <c r="N290" s="7" t="s">
        <v>212</v>
      </c>
      <c r="O290" s="7"/>
      <c r="P290" s="2351"/>
      <c r="Q290" s="2351"/>
      <c r="R290" s="2351"/>
      <c r="S290" s="58"/>
      <c r="T290" s="58" t="s">
        <v>93</v>
      </c>
      <c r="V290" s="58"/>
      <c r="W290" s="58"/>
      <c r="X290" s="58"/>
      <c r="Y290" s="58"/>
      <c r="AA290" s="2349" t="s">
        <v>2550</v>
      </c>
      <c r="AB290" s="2350"/>
      <c r="AC290" s="2350"/>
      <c r="AD290" s="2350"/>
      <c r="AE290" s="2350"/>
      <c r="AF290" s="2350"/>
      <c r="AG290" s="7" t="s">
        <v>212</v>
      </c>
      <c r="AH290" s="7"/>
      <c r="AI290" s="2351"/>
      <c r="AJ290" s="2351"/>
      <c r="AK290" s="2351"/>
      <c r="BN290" s="61"/>
    </row>
    <row r="291" spans="2:66" ht="12.75" customHeight="1">
      <c r="B291" s="58" t="s">
        <v>94</v>
      </c>
      <c r="C291" s="58"/>
      <c r="D291" s="58"/>
      <c r="E291" s="58"/>
      <c r="F291" s="58"/>
      <c r="G291" s="58"/>
      <c r="H291" s="2323" t="s">
        <v>2545</v>
      </c>
      <c r="I291" s="2073"/>
      <c r="J291" s="2073"/>
      <c r="K291" s="2073"/>
      <c r="L291" s="2073"/>
      <c r="M291" s="2073"/>
      <c r="N291" s="60"/>
      <c r="O291" s="60"/>
      <c r="P291" s="62"/>
      <c r="Q291" s="62"/>
      <c r="R291" s="62"/>
      <c r="S291" s="58"/>
      <c r="T291" s="58" t="s">
        <v>94</v>
      </c>
      <c r="V291" s="58"/>
      <c r="W291" s="58"/>
      <c r="X291" s="58"/>
      <c r="Y291" s="58"/>
      <c r="AA291" s="2323" t="s">
        <v>2552</v>
      </c>
      <c r="AB291" s="2073"/>
      <c r="AC291" s="2073"/>
      <c r="AD291" s="2073"/>
      <c r="AE291" s="2073"/>
      <c r="AF291" s="2073"/>
      <c r="AG291" s="60"/>
      <c r="AH291" s="60"/>
      <c r="AI291" s="62"/>
      <c r="AJ291" s="62"/>
      <c r="AK291" s="62"/>
      <c r="BN291" s="61"/>
    </row>
    <row r="292" spans="2:66" ht="12.75" customHeight="1">
      <c r="B292" s="58" t="s">
        <v>80</v>
      </c>
      <c r="C292" s="58"/>
      <c r="D292" s="58"/>
      <c r="E292" s="58"/>
      <c r="F292" s="58"/>
      <c r="G292" s="58"/>
      <c r="H292" s="2040" t="s">
        <v>2544</v>
      </c>
      <c r="I292" s="2041"/>
      <c r="J292" s="2041"/>
      <c r="K292" s="2041"/>
      <c r="L292" s="2041"/>
      <c r="M292" s="2041"/>
      <c r="N292" s="2048"/>
      <c r="O292" s="2048"/>
      <c r="P292" s="2048"/>
      <c r="Q292" s="2048"/>
      <c r="R292" s="2048"/>
      <c r="S292" s="58"/>
      <c r="T292" s="58" t="s">
        <v>80</v>
      </c>
      <c r="V292" s="58"/>
      <c r="W292" s="58"/>
      <c r="X292" s="58"/>
      <c r="Y292" s="58"/>
      <c r="AA292" s="2040" t="s">
        <v>2551</v>
      </c>
      <c r="AB292" s="2041"/>
      <c r="AC292" s="2041"/>
      <c r="AD292" s="2041"/>
      <c r="AE292" s="2041"/>
      <c r="AF292" s="2041"/>
      <c r="AG292" s="2048"/>
      <c r="AH292" s="2048"/>
      <c r="AI292" s="2048"/>
      <c r="AJ292" s="2048"/>
      <c r="AK292" s="204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7" t="s">
        <v>2553</v>
      </c>
      <c r="I294" s="2048"/>
      <c r="J294" s="2048"/>
      <c r="K294" s="2048"/>
      <c r="L294" s="2048"/>
      <c r="M294" s="2048"/>
      <c r="N294" s="2048"/>
      <c r="O294" s="2048"/>
      <c r="P294" s="2048"/>
      <c r="Q294" s="2048"/>
      <c r="R294" s="2048"/>
      <c r="T294" s="58" t="s">
        <v>374</v>
      </c>
      <c r="V294" s="58"/>
      <c r="W294" s="58"/>
      <c r="X294" s="58"/>
      <c r="Y294" s="58"/>
      <c r="AA294" s="2047" t="s">
        <v>2559</v>
      </c>
      <c r="AB294" s="2048"/>
      <c r="AC294" s="2048"/>
      <c r="AD294" s="2048"/>
      <c r="AE294" s="2048"/>
      <c r="AF294" s="2048"/>
      <c r="AG294" s="2048"/>
      <c r="AH294" s="2048"/>
      <c r="AI294" s="2048"/>
      <c r="AJ294" s="2048"/>
      <c r="AK294" s="2048"/>
      <c r="BN294" s="61"/>
    </row>
    <row r="295" spans="2:66" ht="12.5">
      <c r="B295" s="58" t="s">
        <v>503</v>
      </c>
      <c r="C295" s="58"/>
      <c r="D295" s="58"/>
      <c r="E295" s="58"/>
      <c r="F295" s="58"/>
      <c r="H295" s="2040" t="s">
        <v>2554</v>
      </c>
      <c r="I295" s="2041"/>
      <c r="J295" s="2041"/>
      <c r="K295" s="2041"/>
      <c r="L295" s="2041"/>
      <c r="M295" s="2041"/>
      <c r="N295" s="2041"/>
      <c r="O295" s="2041"/>
      <c r="P295" s="2041"/>
      <c r="Q295" s="2041"/>
      <c r="R295" s="2041"/>
      <c r="T295" s="58" t="s">
        <v>503</v>
      </c>
      <c r="V295" s="58"/>
      <c r="W295" s="58"/>
      <c r="X295" s="58"/>
      <c r="Y295" s="58"/>
      <c r="AA295" s="2040" t="s">
        <v>2560</v>
      </c>
      <c r="AB295" s="2041"/>
      <c r="AC295" s="2041"/>
      <c r="AD295" s="2041"/>
      <c r="AE295" s="2041"/>
      <c r="AF295" s="2041"/>
      <c r="AG295" s="2041"/>
      <c r="AH295" s="2041"/>
      <c r="AI295" s="2041"/>
      <c r="AJ295" s="2041"/>
      <c r="AK295" s="2041"/>
      <c r="BN295" s="61"/>
    </row>
    <row r="296" spans="2:66" ht="12.5">
      <c r="B296" s="58" t="s">
        <v>504</v>
      </c>
      <c r="C296" s="58"/>
      <c r="D296" s="58"/>
      <c r="E296" s="58"/>
      <c r="F296" s="58"/>
      <c r="H296" s="2040" t="s">
        <v>2555</v>
      </c>
      <c r="I296" s="2041"/>
      <c r="J296" s="2041"/>
      <c r="K296" s="2041"/>
      <c r="L296" s="2041"/>
      <c r="M296" s="2041"/>
      <c r="N296" s="2041"/>
      <c r="O296" s="2041"/>
      <c r="P296" s="2041"/>
      <c r="Q296" s="2041"/>
      <c r="R296" s="2041"/>
      <c r="T296" s="58" t="s">
        <v>79</v>
      </c>
      <c r="V296" s="58"/>
      <c r="W296" s="58"/>
      <c r="X296" s="58"/>
      <c r="Y296" s="58"/>
      <c r="AA296" s="2040" t="s">
        <v>2561</v>
      </c>
      <c r="AB296" s="2041"/>
      <c r="AC296" s="2041"/>
      <c r="AD296" s="2041"/>
      <c r="AE296" s="2041"/>
      <c r="AF296" s="2041"/>
      <c r="AG296" s="2041"/>
      <c r="AH296" s="2041"/>
      <c r="AI296" s="2041"/>
      <c r="AJ296" s="2041"/>
      <c r="AK296" s="2041"/>
      <c r="BN296" s="61"/>
    </row>
    <row r="297" spans="2:66" ht="12.5">
      <c r="B297" s="58" t="s">
        <v>92</v>
      </c>
      <c r="C297" s="58"/>
      <c r="D297" s="58"/>
      <c r="E297" s="58"/>
      <c r="F297" s="58"/>
      <c r="H297" s="2040" t="s">
        <v>2556</v>
      </c>
      <c r="I297" s="2041"/>
      <c r="J297" s="2041"/>
      <c r="K297" s="2041"/>
      <c r="L297" s="2041"/>
      <c r="M297" s="2041"/>
      <c r="N297" s="2041"/>
      <c r="O297" s="2041"/>
      <c r="P297" s="2041"/>
      <c r="Q297" s="2041"/>
      <c r="R297" s="2041"/>
      <c r="T297" s="58" t="s">
        <v>92</v>
      </c>
      <c r="V297" s="58"/>
      <c r="W297" s="58"/>
      <c r="X297" s="58"/>
      <c r="Y297" s="58"/>
      <c r="AA297" s="2040" t="s">
        <v>2562</v>
      </c>
      <c r="AB297" s="2041"/>
      <c r="AC297" s="2041"/>
      <c r="AD297" s="2041"/>
      <c r="AE297" s="2041"/>
      <c r="AF297" s="2041"/>
      <c r="AG297" s="2041"/>
      <c r="AH297" s="2041"/>
      <c r="AI297" s="2041"/>
      <c r="AJ297" s="2041"/>
      <c r="AK297" s="2041"/>
      <c r="BN297" s="61"/>
    </row>
    <row r="298" spans="2:66" ht="12.5">
      <c r="B298" s="58" t="s">
        <v>93</v>
      </c>
      <c r="C298" s="58"/>
      <c r="D298" s="58"/>
      <c r="E298" s="58"/>
      <c r="F298" s="58"/>
      <c r="G298" s="58"/>
      <c r="H298" s="2349" t="s">
        <v>2557</v>
      </c>
      <c r="I298" s="2350"/>
      <c r="J298" s="2350"/>
      <c r="K298" s="2350"/>
      <c r="L298" s="2350"/>
      <c r="M298" s="2350"/>
      <c r="N298" s="7" t="s">
        <v>212</v>
      </c>
      <c r="O298" s="7"/>
      <c r="P298" s="2351"/>
      <c r="Q298" s="2351"/>
      <c r="R298" s="2351"/>
      <c r="S298" s="58"/>
      <c r="T298" s="58" t="s">
        <v>93</v>
      </c>
      <c r="V298" s="58"/>
      <c r="W298" s="58"/>
      <c r="X298" s="58"/>
      <c r="Y298" s="58"/>
      <c r="AA298" s="2349" t="s">
        <v>2563</v>
      </c>
      <c r="AB298" s="2350"/>
      <c r="AC298" s="2350"/>
      <c r="AD298" s="2350"/>
      <c r="AE298" s="2350"/>
      <c r="AF298" s="2350"/>
      <c r="AG298" s="7" t="s">
        <v>212</v>
      </c>
      <c r="AH298" s="7"/>
      <c r="AI298" s="2351"/>
      <c r="AJ298" s="2351"/>
      <c r="AK298" s="2351"/>
      <c r="BN298" s="61"/>
    </row>
    <row r="299" spans="2:66" ht="12.75" customHeight="1">
      <c r="B299" s="58" t="s">
        <v>94</v>
      </c>
      <c r="C299" s="58"/>
      <c r="D299" s="58"/>
      <c r="E299" s="58"/>
      <c r="F299" s="58"/>
      <c r="G299" s="58"/>
      <c r="H299" s="2073"/>
      <c r="I299" s="2073"/>
      <c r="J299" s="2073"/>
      <c r="K299" s="2073"/>
      <c r="L299" s="2073"/>
      <c r="M299" s="2073"/>
      <c r="N299" s="60"/>
      <c r="O299" s="60"/>
      <c r="P299" s="62"/>
      <c r="Q299" s="62"/>
      <c r="R299" s="62"/>
      <c r="S299" s="58"/>
      <c r="T299" s="58" t="s">
        <v>94</v>
      </c>
      <c r="V299" s="58"/>
      <c r="W299" s="58"/>
      <c r="X299" s="58"/>
      <c r="Y299" s="58"/>
      <c r="AA299" s="2073"/>
      <c r="AB299" s="2073"/>
      <c r="AC299" s="2073"/>
      <c r="AD299" s="2073"/>
      <c r="AE299" s="2073"/>
      <c r="AF299" s="2073"/>
      <c r="AG299" s="60"/>
      <c r="AH299" s="60"/>
      <c r="AI299" s="62"/>
      <c r="AJ299" s="62"/>
      <c r="AK299" s="62"/>
      <c r="BN299" s="61"/>
    </row>
    <row r="300" spans="2:66" ht="12.75" customHeight="1">
      <c r="B300" s="58" t="s">
        <v>80</v>
      </c>
      <c r="C300" s="58"/>
      <c r="D300" s="58"/>
      <c r="E300" s="58"/>
      <c r="F300" s="58"/>
      <c r="G300" s="58"/>
      <c r="H300" s="2040" t="s">
        <v>2558</v>
      </c>
      <c r="I300" s="2041"/>
      <c r="J300" s="2041"/>
      <c r="K300" s="2041"/>
      <c r="L300" s="2041"/>
      <c r="M300" s="2041"/>
      <c r="N300" s="2048"/>
      <c r="O300" s="2048"/>
      <c r="P300" s="2048"/>
      <c r="Q300" s="2048"/>
      <c r="R300" s="2048"/>
      <c r="S300" s="58"/>
      <c r="T300" s="58" t="s">
        <v>80</v>
      </c>
      <c r="V300" s="58"/>
      <c r="W300" s="58"/>
      <c r="X300" s="58"/>
      <c r="Y300" s="58"/>
      <c r="AA300" s="2040" t="s">
        <v>2564</v>
      </c>
      <c r="AB300" s="2041"/>
      <c r="AC300" s="2041"/>
      <c r="AD300" s="2041"/>
      <c r="AE300" s="2041"/>
      <c r="AF300" s="2041"/>
      <c r="AG300" s="2048"/>
      <c r="AH300" s="2048"/>
      <c r="AI300" s="2048"/>
      <c r="AJ300" s="2048"/>
      <c r="AK300" s="2048"/>
      <c r="BN300" s="61"/>
    </row>
    <row r="301" spans="2:66" ht="12.75" customHeight="1">
      <c r="BN301" s="61"/>
    </row>
    <row r="302" spans="2:66" ht="12.75" customHeight="1">
      <c r="B302" s="58" t="s">
        <v>81</v>
      </c>
      <c r="C302" s="58"/>
      <c r="D302" s="58"/>
      <c r="E302" s="58"/>
      <c r="F302" s="58"/>
      <c r="H302" s="2047" t="s">
        <v>2553</v>
      </c>
      <c r="I302" s="2048"/>
      <c r="J302" s="2048"/>
      <c r="K302" s="2048"/>
      <c r="L302" s="2048"/>
      <c r="M302" s="2048"/>
      <c r="N302" s="2048"/>
      <c r="O302" s="2048"/>
      <c r="P302" s="2048"/>
      <c r="Q302" s="2048"/>
      <c r="R302" s="2048"/>
      <c r="T302" s="7" t="s">
        <v>942</v>
      </c>
      <c r="V302" s="58"/>
      <c r="W302" s="58"/>
      <c r="X302" s="58"/>
      <c r="Y302" s="58"/>
      <c r="AA302" s="2048" t="s">
        <v>2661</v>
      </c>
      <c r="AB302" s="2048"/>
      <c r="AC302" s="2048"/>
      <c r="AD302" s="2048"/>
      <c r="AE302" s="2048"/>
      <c r="AF302" s="2048"/>
      <c r="AG302" s="2048"/>
      <c r="AH302" s="2048"/>
      <c r="AI302" s="2048"/>
      <c r="AJ302" s="2048"/>
      <c r="AK302" s="2048"/>
      <c r="BN302" s="61"/>
    </row>
    <row r="303" spans="2:66" ht="12.5">
      <c r="B303" s="58" t="s">
        <v>503</v>
      </c>
      <c r="C303" s="58"/>
      <c r="D303" s="58"/>
      <c r="E303" s="58"/>
      <c r="F303" s="58"/>
      <c r="H303" s="2040" t="s">
        <v>2554</v>
      </c>
      <c r="I303" s="2041"/>
      <c r="J303" s="2041"/>
      <c r="K303" s="2041"/>
      <c r="L303" s="2041"/>
      <c r="M303" s="2041"/>
      <c r="N303" s="2041"/>
      <c r="O303" s="2041"/>
      <c r="P303" s="2041"/>
      <c r="Q303" s="2041"/>
      <c r="R303" s="2041"/>
      <c r="T303" s="58" t="s">
        <v>503</v>
      </c>
      <c r="V303" s="58"/>
      <c r="W303" s="58"/>
      <c r="X303" s="58"/>
      <c r="Y303" s="58"/>
      <c r="AA303" s="2041" t="s">
        <v>2663</v>
      </c>
      <c r="AB303" s="2041"/>
      <c r="AC303" s="2041"/>
      <c r="AD303" s="2041"/>
      <c r="AE303" s="2041"/>
      <c r="AF303" s="2041"/>
      <c r="AG303" s="2041"/>
      <c r="AH303" s="2041"/>
      <c r="AI303" s="2041"/>
      <c r="AJ303" s="2041"/>
      <c r="AK303" s="2041"/>
      <c r="BN303" s="61"/>
    </row>
    <row r="304" spans="2:66" ht="12.5">
      <c r="B304" s="58" t="s">
        <v>504</v>
      </c>
      <c r="C304" s="58"/>
      <c r="D304" s="58"/>
      <c r="E304" s="58"/>
      <c r="F304" s="58"/>
      <c r="H304" s="2040" t="s">
        <v>2555</v>
      </c>
      <c r="I304" s="2041"/>
      <c r="J304" s="2041"/>
      <c r="K304" s="2041"/>
      <c r="L304" s="2041"/>
      <c r="M304" s="2041"/>
      <c r="N304" s="2041"/>
      <c r="O304" s="2041"/>
      <c r="P304" s="2041"/>
      <c r="Q304" s="2041"/>
      <c r="R304" s="2041"/>
      <c r="T304" s="58" t="s">
        <v>79</v>
      </c>
      <c r="V304" s="58"/>
      <c r="W304" s="58"/>
      <c r="X304" s="58"/>
      <c r="Y304" s="58"/>
      <c r="AA304" s="2041" t="s">
        <v>2664</v>
      </c>
      <c r="AB304" s="2041"/>
      <c r="AC304" s="2041"/>
      <c r="AD304" s="2041"/>
      <c r="AE304" s="2041"/>
      <c r="AF304" s="2041"/>
      <c r="AG304" s="2041"/>
      <c r="AH304" s="2041"/>
      <c r="AI304" s="2041"/>
      <c r="AJ304" s="2041"/>
      <c r="AK304" s="2041"/>
      <c r="BN304" s="61"/>
    </row>
    <row r="305" spans="2:66" ht="12.5">
      <c r="B305" s="58" t="s">
        <v>92</v>
      </c>
      <c r="C305" s="58"/>
      <c r="D305" s="58"/>
      <c r="E305" s="58"/>
      <c r="F305" s="58"/>
      <c r="H305" s="2040" t="s">
        <v>2556</v>
      </c>
      <c r="I305" s="2041"/>
      <c r="J305" s="2041"/>
      <c r="K305" s="2041"/>
      <c r="L305" s="2041"/>
      <c r="M305" s="2041"/>
      <c r="N305" s="2041"/>
      <c r="O305" s="2041"/>
      <c r="P305" s="2041"/>
      <c r="Q305" s="2041"/>
      <c r="R305" s="2041"/>
      <c r="T305" s="58" t="s">
        <v>92</v>
      </c>
      <c r="V305" s="58"/>
      <c r="W305" s="58"/>
      <c r="X305" s="58"/>
      <c r="Y305" s="58"/>
      <c r="AA305" s="2041" t="s">
        <v>2662</v>
      </c>
      <c r="AB305" s="2041"/>
      <c r="AC305" s="2041"/>
      <c r="AD305" s="2041"/>
      <c r="AE305" s="2041"/>
      <c r="AF305" s="2041"/>
      <c r="AG305" s="2041"/>
      <c r="AH305" s="2041"/>
      <c r="AI305" s="2041"/>
      <c r="AJ305" s="2041"/>
      <c r="AK305" s="2041"/>
      <c r="BN305" s="61"/>
    </row>
    <row r="306" spans="2:66" ht="12.5">
      <c r="B306" s="58" t="s">
        <v>93</v>
      </c>
      <c r="C306" s="58"/>
      <c r="D306" s="58"/>
      <c r="E306" s="58"/>
      <c r="F306" s="58"/>
      <c r="G306" s="58"/>
      <c r="H306" s="2349" t="s">
        <v>2557</v>
      </c>
      <c r="I306" s="2350"/>
      <c r="J306" s="2350"/>
      <c r="K306" s="2350"/>
      <c r="L306" s="2350"/>
      <c r="M306" s="2350"/>
      <c r="N306" s="7" t="s">
        <v>212</v>
      </c>
      <c r="O306" s="7"/>
      <c r="P306" s="2351"/>
      <c r="Q306" s="2351"/>
      <c r="R306" s="2351"/>
      <c r="S306" s="58"/>
      <c r="T306" s="58" t="s">
        <v>93</v>
      </c>
      <c r="V306" s="58"/>
      <c r="W306" s="58"/>
      <c r="X306" s="58"/>
      <c r="Y306" s="58"/>
      <c r="AA306" s="2349" t="s">
        <v>2666</v>
      </c>
      <c r="AB306" s="2350"/>
      <c r="AC306" s="2350"/>
      <c r="AD306" s="2350"/>
      <c r="AE306" s="2350"/>
      <c r="AF306" s="2350"/>
      <c r="AG306" s="7" t="s">
        <v>212</v>
      </c>
      <c r="AH306" s="7"/>
      <c r="AI306" s="2351">
        <v>1008</v>
      </c>
      <c r="AJ306" s="2351"/>
      <c r="AK306" s="2351"/>
      <c r="BN306" s="61"/>
    </row>
    <row r="307" spans="2:66" ht="12.5">
      <c r="B307" s="58" t="s">
        <v>94</v>
      </c>
      <c r="C307" s="58"/>
      <c r="D307" s="58"/>
      <c r="E307" s="58"/>
      <c r="F307" s="58"/>
      <c r="G307" s="58"/>
      <c r="H307" s="2323"/>
      <c r="I307" s="2073"/>
      <c r="J307" s="2073"/>
      <c r="K307" s="2073"/>
      <c r="L307" s="2073"/>
      <c r="M307" s="2073"/>
      <c r="N307" s="60"/>
      <c r="O307" s="60"/>
      <c r="P307" s="62"/>
      <c r="Q307" s="62"/>
      <c r="R307" s="62"/>
      <c r="S307" s="58"/>
      <c r="T307" s="58" t="s">
        <v>94</v>
      </c>
      <c r="V307" s="58"/>
      <c r="W307" s="58"/>
      <c r="X307" s="58"/>
      <c r="Y307" s="58"/>
      <c r="AA307" s="2073"/>
      <c r="AB307" s="2073"/>
      <c r="AC307" s="2073"/>
      <c r="AD307" s="2073"/>
      <c r="AE307" s="2073"/>
      <c r="AF307" s="2073"/>
      <c r="AG307" s="60"/>
      <c r="AH307" s="60"/>
      <c r="AI307" s="62"/>
      <c r="AJ307" s="62"/>
      <c r="AK307" s="62"/>
      <c r="BN307" s="61"/>
    </row>
    <row r="308" spans="2:66" ht="12.5">
      <c r="B308" s="58" t="s">
        <v>80</v>
      </c>
      <c r="C308" s="58"/>
      <c r="D308" s="58"/>
      <c r="E308" s="58"/>
      <c r="F308" s="58"/>
      <c r="G308" s="58"/>
      <c r="H308" s="2040" t="s">
        <v>2558</v>
      </c>
      <c r="I308" s="2041"/>
      <c r="J308" s="2041"/>
      <c r="K308" s="2041"/>
      <c r="L308" s="2041"/>
      <c r="M308" s="2041"/>
      <c r="N308" s="2048"/>
      <c r="O308" s="2048"/>
      <c r="P308" s="2048"/>
      <c r="Q308" s="2048"/>
      <c r="R308" s="2048"/>
      <c r="S308" s="58"/>
      <c r="T308" s="58" t="s">
        <v>80</v>
      </c>
      <c r="V308" s="58"/>
      <c r="W308" s="58"/>
      <c r="X308" s="58"/>
      <c r="Y308" s="58"/>
      <c r="AA308" s="2041" t="s">
        <v>2667</v>
      </c>
      <c r="AB308" s="2041"/>
      <c r="AC308" s="2041"/>
      <c r="AD308" s="2041"/>
      <c r="AE308" s="2041"/>
      <c r="AF308" s="2041"/>
      <c r="AG308" s="2048"/>
      <c r="AH308" s="2048"/>
      <c r="AI308" s="2048"/>
      <c r="AJ308" s="2048"/>
      <c r="AK308" s="204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7" t="s">
        <v>2565</v>
      </c>
      <c r="I310" s="2048"/>
      <c r="J310" s="2048"/>
      <c r="K310" s="2048"/>
      <c r="L310" s="2048"/>
      <c r="M310" s="2048"/>
      <c r="N310" s="2048"/>
      <c r="O310" s="2048"/>
      <c r="P310" s="2048"/>
      <c r="Q310" s="2048"/>
      <c r="R310" s="2048"/>
      <c r="S310" s="58"/>
      <c r="T310" s="58" t="s">
        <v>375</v>
      </c>
      <c r="V310" s="58"/>
      <c r="W310" s="58"/>
      <c r="X310" s="58"/>
      <c r="Y310" s="58"/>
      <c r="AA310" s="2047" t="s">
        <v>2678</v>
      </c>
      <c r="AB310" s="2048"/>
      <c r="AC310" s="2048"/>
      <c r="AD310" s="2048"/>
      <c r="AE310" s="2048"/>
      <c r="AF310" s="2048"/>
      <c r="AG310" s="2048"/>
      <c r="AH310" s="2048"/>
      <c r="AI310" s="2048"/>
      <c r="AJ310" s="2048"/>
      <c r="AK310" s="2048"/>
      <c r="BN310" s="61"/>
    </row>
    <row r="311" spans="2:66" ht="12.5">
      <c r="B311" s="58" t="s">
        <v>503</v>
      </c>
      <c r="C311" s="58"/>
      <c r="D311" s="58"/>
      <c r="E311" s="58"/>
      <c r="F311" s="58"/>
      <c r="H311" s="2040" t="s">
        <v>2566</v>
      </c>
      <c r="I311" s="2041"/>
      <c r="J311" s="2041"/>
      <c r="K311" s="2041"/>
      <c r="L311" s="2041"/>
      <c r="M311" s="2041"/>
      <c r="N311" s="2041"/>
      <c r="O311" s="2041"/>
      <c r="P311" s="2041"/>
      <c r="Q311" s="2041"/>
      <c r="R311" s="2041"/>
      <c r="S311" s="58"/>
      <c r="T311" s="58" t="s">
        <v>503</v>
      </c>
      <c r="V311" s="58"/>
      <c r="W311" s="58"/>
      <c r="X311" s="58"/>
      <c r="Y311" s="58"/>
      <c r="AA311" s="2041"/>
      <c r="AB311" s="2041"/>
      <c r="AC311" s="2041"/>
      <c r="AD311" s="2041"/>
      <c r="AE311" s="2041"/>
      <c r="AF311" s="2041"/>
      <c r="AG311" s="2041"/>
      <c r="AH311" s="2041"/>
      <c r="AI311" s="2041"/>
      <c r="AJ311" s="2041"/>
      <c r="AK311" s="2041"/>
      <c r="BN311" s="61"/>
    </row>
    <row r="312" spans="2:66" ht="12.75" customHeight="1">
      <c r="B312" s="58" t="s">
        <v>504</v>
      </c>
      <c r="C312" s="58"/>
      <c r="D312" s="58"/>
      <c r="E312" s="58"/>
      <c r="F312" s="58"/>
      <c r="H312" s="2040" t="s">
        <v>2567</v>
      </c>
      <c r="I312" s="2041"/>
      <c r="J312" s="2041"/>
      <c r="K312" s="2041"/>
      <c r="L312" s="2041"/>
      <c r="M312" s="2041"/>
      <c r="N312" s="2041"/>
      <c r="O312" s="2041"/>
      <c r="P312" s="2041"/>
      <c r="Q312" s="2041"/>
      <c r="R312" s="2041"/>
      <c r="S312" s="58"/>
      <c r="T312" s="58" t="s">
        <v>79</v>
      </c>
      <c r="V312" s="58"/>
      <c r="W312" s="58"/>
      <c r="X312" s="58"/>
      <c r="Y312" s="58"/>
      <c r="AA312" s="2041"/>
      <c r="AB312" s="2041"/>
      <c r="AC312" s="2041"/>
      <c r="AD312" s="2041"/>
      <c r="AE312" s="2041"/>
      <c r="AF312" s="2041"/>
      <c r="AG312" s="2041"/>
      <c r="AH312" s="2041"/>
      <c r="AI312" s="2041"/>
      <c r="AJ312" s="2041"/>
      <c r="AK312" s="2041"/>
      <c r="BN312" s="61"/>
    </row>
    <row r="313" spans="2:66" ht="12.5">
      <c r="B313" s="58" t="s">
        <v>92</v>
      </c>
      <c r="C313" s="58"/>
      <c r="D313" s="58"/>
      <c r="E313" s="58"/>
      <c r="F313" s="58"/>
      <c r="H313" s="2040" t="s">
        <v>2568</v>
      </c>
      <c r="I313" s="2041"/>
      <c r="J313" s="2041"/>
      <c r="K313" s="2041"/>
      <c r="L313" s="2041"/>
      <c r="M313" s="2041"/>
      <c r="N313" s="2041"/>
      <c r="O313" s="2041"/>
      <c r="P313" s="2041"/>
      <c r="Q313" s="2041"/>
      <c r="R313" s="2041"/>
      <c r="S313" s="58"/>
      <c r="T313" s="58" t="s">
        <v>92</v>
      </c>
      <c r="V313" s="58"/>
      <c r="W313" s="58"/>
      <c r="X313" s="58"/>
      <c r="Y313" s="58"/>
      <c r="AA313" s="2041"/>
      <c r="AB313" s="2041"/>
      <c r="AC313" s="2041"/>
      <c r="AD313" s="2041"/>
      <c r="AE313" s="2041"/>
      <c r="AF313" s="2041"/>
      <c r="AG313" s="2041"/>
      <c r="AH313" s="2041"/>
      <c r="AI313" s="2041"/>
      <c r="AJ313" s="2041"/>
      <c r="AK313" s="2041"/>
      <c r="BN313" s="61"/>
    </row>
    <row r="314" spans="2:66" ht="12.5">
      <c r="B314" s="58" t="s">
        <v>93</v>
      </c>
      <c r="C314" s="58"/>
      <c r="D314" s="58"/>
      <c r="E314" s="58"/>
      <c r="F314" s="58"/>
      <c r="G314" s="58"/>
      <c r="H314" s="2349" t="s">
        <v>2569</v>
      </c>
      <c r="I314" s="2350"/>
      <c r="J314" s="2350"/>
      <c r="K314" s="2350"/>
      <c r="L314" s="2350"/>
      <c r="M314" s="2350"/>
      <c r="N314" s="7" t="s">
        <v>212</v>
      </c>
      <c r="O314" s="7"/>
      <c r="P314" s="2351"/>
      <c r="Q314" s="2351"/>
      <c r="R314" s="2351"/>
      <c r="S314" s="58"/>
      <c r="T314" s="58" t="s">
        <v>93</v>
      </c>
      <c r="V314" s="58"/>
      <c r="W314" s="58"/>
      <c r="X314" s="58"/>
      <c r="Y314" s="58"/>
      <c r="AA314" s="2350"/>
      <c r="AB314" s="2350"/>
      <c r="AC314" s="2350"/>
      <c r="AD314" s="2350"/>
      <c r="AE314" s="2350"/>
      <c r="AF314" s="2350"/>
      <c r="AG314" s="7" t="s">
        <v>212</v>
      </c>
      <c r="AH314" s="7"/>
      <c r="AI314" s="2351"/>
      <c r="AJ314" s="2351"/>
      <c r="AK314" s="2351"/>
      <c r="BN314" s="61"/>
    </row>
    <row r="315" spans="2:66" ht="12.5">
      <c r="B315" s="58" t="s">
        <v>94</v>
      </c>
      <c r="C315" s="58"/>
      <c r="D315" s="58"/>
      <c r="E315" s="58"/>
      <c r="F315" s="58"/>
      <c r="G315" s="58"/>
      <c r="H315" s="2323" t="s">
        <v>2570</v>
      </c>
      <c r="I315" s="2073"/>
      <c r="J315" s="2073"/>
      <c r="K315" s="2073"/>
      <c r="L315" s="2073"/>
      <c r="M315" s="2073"/>
      <c r="N315" s="60"/>
      <c r="O315" s="60"/>
      <c r="P315" s="62"/>
      <c r="Q315" s="62"/>
      <c r="R315" s="62"/>
      <c r="S315" s="58"/>
      <c r="T315" s="58" t="s">
        <v>94</v>
      </c>
      <c r="V315" s="58"/>
      <c r="W315" s="58"/>
      <c r="X315" s="58"/>
      <c r="Y315" s="58"/>
      <c r="AA315" s="2073"/>
      <c r="AB315" s="2073"/>
      <c r="AC315" s="2073"/>
      <c r="AD315" s="2073"/>
      <c r="AE315" s="2073"/>
      <c r="AF315" s="2073"/>
      <c r="AG315" s="60"/>
      <c r="AH315" s="60"/>
      <c r="AI315" s="62"/>
      <c r="AJ315" s="62"/>
      <c r="AK315" s="62"/>
      <c r="BN315" s="61"/>
    </row>
    <row r="316" spans="2:66" ht="12.5">
      <c r="B316" s="58" t="s">
        <v>80</v>
      </c>
      <c r="C316" s="58"/>
      <c r="D316" s="58"/>
      <c r="E316" s="58"/>
      <c r="F316" s="58"/>
      <c r="G316" s="58"/>
      <c r="H316" s="2040" t="s">
        <v>2571</v>
      </c>
      <c r="I316" s="2041"/>
      <c r="J316" s="2041"/>
      <c r="K316" s="2041"/>
      <c r="L316" s="2041"/>
      <c r="M316" s="2041"/>
      <c r="N316" s="2048"/>
      <c r="O316" s="2048"/>
      <c r="P316" s="2048"/>
      <c r="Q316" s="2048"/>
      <c r="R316" s="2048"/>
      <c r="S316" s="58"/>
      <c r="T316" s="58" t="s">
        <v>80</v>
      </c>
      <c r="V316" s="58"/>
      <c r="W316" s="58"/>
      <c r="X316" s="58"/>
      <c r="Y316" s="58"/>
      <c r="AA316" s="2041"/>
      <c r="AB316" s="2041"/>
      <c r="AC316" s="2041"/>
      <c r="AD316" s="2041"/>
      <c r="AE316" s="2041"/>
      <c r="AF316" s="2041"/>
      <c r="AG316" s="2048"/>
      <c r="AH316" s="2048"/>
      <c r="AI316" s="2048"/>
      <c r="AJ316" s="2048"/>
      <c r="AK316" s="2048"/>
      <c r="BN316" s="61"/>
    </row>
    <row r="317" spans="2:66" ht="12.5">
      <c r="BN317" s="61"/>
    </row>
    <row r="318" spans="2:66" ht="12.5">
      <c r="B318" s="7" t="s">
        <v>976</v>
      </c>
      <c r="C318" s="58"/>
      <c r="D318" s="58"/>
      <c r="E318" s="58"/>
      <c r="F318" s="58"/>
      <c r="H318" s="2047" t="s">
        <v>2573</v>
      </c>
      <c r="I318" s="2048"/>
      <c r="J318" s="2048"/>
      <c r="K318" s="2048"/>
      <c r="L318" s="2048"/>
      <c r="M318" s="2048"/>
      <c r="N318" s="2048"/>
      <c r="O318" s="2048"/>
      <c r="P318" s="2048"/>
      <c r="Q318" s="2048"/>
      <c r="R318" s="2048"/>
      <c r="T318" s="58" t="s">
        <v>376</v>
      </c>
      <c r="V318" s="58"/>
      <c r="W318" s="58"/>
      <c r="X318" s="58"/>
      <c r="Y318" s="58"/>
      <c r="AA318" s="2047" t="s">
        <v>2578</v>
      </c>
      <c r="AB318" s="2048"/>
      <c r="AC318" s="2048"/>
      <c r="AD318" s="2048"/>
      <c r="AE318" s="2048"/>
      <c r="AF318" s="2048"/>
      <c r="AG318" s="2048"/>
      <c r="AH318" s="2048"/>
      <c r="AI318" s="2048"/>
      <c r="AJ318" s="2048"/>
      <c r="AK318" s="2048"/>
      <c r="BN318" s="61"/>
    </row>
    <row r="319" spans="2:66" ht="12.5">
      <c r="B319" s="58" t="s">
        <v>503</v>
      </c>
      <c r="C319" s="58"/>
      <c r="D319" s="58"/>
      <c r="E319" s="58"/>
      <c r="F319" s="58"/>
      <c r="H319" s="2040" t="s">
        <v>2574</v>
      </c>
      <c r="I319" s="2041"/>
      <c r="J319" s="2041"/>
      <c r="K319" s="2041"/>
      <c r="L319" s="2041"/>
      <c r="M319" s="2041"/>
      <c r="N319" s="2041"/>
      <c r="O319" s="2041"/>
      <c r="P319" s="2041"/>
      <c r="Q319" s="2041"/>
      <c r="R319" s="2041"/>
      <c r="T319" s="58" t="s">
        <v>503</v>
      </c>
      <c r="V319" s="58"/>
      <c r="W319" s="58"/>
      <c r="X319" s="58"/>
      <c r="Y319" s="58"/>
      <c r="AA319" s="2040" t="s">
        <v>2579</v>
      </c>
      <c r="AB319" s="2041"/>
      <c r="AC319" s="2041"/>
      <c r="AD319" s="2041"/>
      <c r="AE319" s="2041"/>
      <c r="AF319" s="2041"/>
      <c r="AG319" s="2041"/>
      <c r="AH319" s="2041"/>
      <c r="AI319" s="2041"/>
      <c r="AJ319" s="2041"/>
      <c r="AK319" s="2041"/>
      <c r="BN319" s="61"/>
    </row>
    <row r="320" spans="2:66" ht="12.5">
      <c r="B320" s="58" t="s">
        <v>504</v>
      </c>
      <c r="C320" s="58"/>
      <c r="D320" s="58"/>
      <c r="E320" s="58"/>
      <c r="F320" s="58"/>
      <c r="H320" s="2040" t="s">
        <v>2575</v>
      </c>
      <c r="I320" s="2041"/>
      <c r="J320" s="2041"/>
      <c r="K320" s="2041"/>
      <c r="L320" s="2041"/>
      <c r="M320" s="2041"/>
      <c r="N320" s="2041"/>
      <c r="O320" s="2041"/>
      <c r="P320" s="2041"/>
      <c r="Q320" s="2041"/>
      <c r="R320" s="2041"/>
      <c r="T320" s="58" t="s">
        <v>79</v>
      </c>
      <c r="V320" s="58"/>
      <c r="W320" s="58"/>
      <c r="X320" s="58"/>
      <c r="Y320" s="58"/>
      <c r="AA320" s="2040" t="s">
        <v>2580</v>
      </c>
      <c r="AB320" s="2041"/>
      <c r="AC320" s="2041"/>
      <c r="AD320" s="2041"/>
      <c r="AE320" s="2041"/>
      <c r="AF320" s="2041"/>
      <c r="AG320" s="2041"/>
      <c r="AH320" s="2041"/>
      <c r="AI320" s="2041"/>
      <c r="AJ320" s="2041"/>
      <c r="AK320" s="2041"/>
      <c r="BN320" s="61"/>
    </row>
    <row r="321" spans="1:66" ht="12.75" customHeight="1">
      <c r="A321" s="39"/>
      <c r="B321" s="58" t="s">
        <v>92</v>
      </c>
      <c r="C321" s="58"/>
      <c r="D321" s="58"/>
      <c r="E321" s="58"/>
      <c r="F321" s="58"/>
      <c r="H321" s="2040" t="s">
        <v>2601</v>
      </c>
      <c r="I321" s="2041"/>
      <c r="J321" s="2041"/>
      <c r="K321" s="2041"/>
      <c r="L321" s="2041"/>
      <c r="M321" s="2041"/>
      <c r="N321" s="2041"/>
      <c r="O321" s="2041"/>
      <c r="P321" s="2041"/>
      <c r="Q321" s="2041"/>
      <c r="R321" s="2041"/>
      <c r="T321" s="58" t="s">
        <v>92</v>
      </c>
      <c r="V321" s="58"/>
      <c r="W321" s="58"/>
      <c r="X321" s="58"/>
      <c r="Y321" s="58"/>
      <c r="AA321" s="2040" t="s">
        <v>2581</v>
      </c>
      <c r="AB321" s="2041"/>
      <c r="AC321" s="2041"/>
      <c r="AD321" s="2041"/>
      <c r="AE321" s="2041"/>
      <c r="AF321" s="2041"/>
      <c r="AG321" s="2041"/>
      <c r="AH321" s="2041"/>
      <c r="AI321" s="2041"/>
      <c r="AJ321" s="2041"/>
      <c r="AK321" s="2041"/>
      <c r="AL321" s="39"/>
      <c r="BN321" s="61"/>
    </row>
    <row r="322" spans="1:66" ht="12.5">
      <c r="A322" s="39"/>
      <c r="B322" s="58" t="s">
        <v>93</v>
      </c>
      <c r="C322" s="58"/>
      <c r="D322" s="58"/>
      <c r="E322" s="58"/>
      <c r="F322" s="58"/>
      <c r="G322" s="58"/>
      <c r="H322" s="2349" t="s">
        <v>2576</v>
      </c>
      <c r="I322" s="2350"/>
      <c r="J322" s="2350"/>
      <c r="K322" s="2350"/>
      <c r="L322" s="2350"/>
      <c r="M322" s="2350"/>
      <c r="N322" s="7" t="s">
        <v>212</v>
      </c>
      <c r="O322" s="7"/>
      <c r="P322" s="2351">
        <v>5</v>
      </c>
      <c r="Q322" s="2351"/>
      <c r="R322" s="2351"/>
      <c r="S322" s="58"/>
      <c r="T322" s="58" t="s">
        <v>93</v>
      </c>
      <c r="V322" s="58"/>
      <c r="W322" s="58"/>
      <c r="X322" s="58"/>
      <c r="Y322" s="58"/>
      <c r="AA322" s="2349" t="s">
        <v>2582</v>
      </c>
      <c r="AB322" s="2350"/>
      <c r="AC322" s="2350"/>
      <c r="AD322" s="2350"/>
      <c r="AE322" s="2350"/>
      <c r="AF322" s="2350"/>
      <c r="AG322" s="7" t="s">
        <v>212</v>
      </c>
      <c r="AH322" s="7"/>
      <c r="AI322" s="2351"/>
      <c r="AJ322" s="2351"/>
      <c r="AK322" s="2351"/>
      <c r="AL322" s="39"/>
      <c r="BN322" s="61"/>
    </row>
    <row r="323" spans="1:66" ht="12.75" customHeight="1">
      <c r="A323" s="39"/>
      <c r="B323" s="58" t="s">
        <v>94</v>
      </c>
      <c r="C323" s="58"/>
      <c r="D323" s="58"/>
      <c r="E323" s="58"/>
      <c r="F323" s="58"/>
      <c r="G323" s="58"/>
      <c r="H323" s="2073"/>
      <c r="I323" s="2073"/>
      <c r="J323" s="2073"/>
      <c r="K323" s="2073"/>
      <c r="L323" s="2073"/>
      <c r="M323" s="2073"/>
      <c r="N323" s="60"/>
      <c r="O323" s="60"/>
      <c r="P323" s="62"/>
      <c r="Q323" s="62"/>
      <c r="R323" s="62"/>
      <c r="S323" s="58"/>
      <c r="T323" s="58" t="s">
        <v>94</v>
      </c>
      <c r="V323" s="58"/>
      <c r="W323" s="58"/>
      <c r="X323" s="58"/>
      <c r="Y323" s="58"/>
      <c r="AA323" s="2073"/>
      <c r="AB323" s="2073"/>
      <c r="AC323" s="2073"/>
      <c r="AD323" s="2073"/>
      <c r="AE323" s="2073"/>
      <c r="AF323" s="2073"/>
      <c r="AG323" s="60"/>
      <c r="AH323" s="60"/>
      <c r="AI323" s="62"/>
      <c r="AJ323" s="62"/>
      <c r="AK323" s="62"/>
      <c r="AL323" s="39"/>
    </row>
    <row r="324" spans="1:66" ht="12.5">
      <c r="A324" s="39"/>
      <c r="B324" s="58" t="s">
        <v>80</v>
      </c>
      <c r="C324" s="58"/>
      <c r="D324" s="58"/>
      <c r="E324" s="58"/>
      <c r="F324" s="58"/>
      <c r="G324" s="58"/>
      <c r="H324" s="2040" t="s">
        <v>2577</v>
      </c>
      <c r="I324" s="2041"/>
      <c r="J324" s="2041"/>
      <c r="K324" s="2041"/>
      <c r="L324" s="2041"/>
      <c r="M324" s="2041"/>
      <c r="N324" s="2048"/>
      <c r="O324" s="2048"/>
      <c r="P324" s="2048"/>
      <c r="Q324" s="2048"/>
      <c r="R324" s="2048"/>
      <c r="S324" s="58"/>
      <c r="T324" s="58" t="s">
        <v>80</v>
      </c>
      <c r="V324" s="58"/>
      <c r="W324" s="58"/>
      <c r="X324" s="58"/>
      <c r="Y324" s="58"/>
      <c r="AA324" s="2040" t="s">
        <v>2583</v>
      </c>
      <c r="AB324" s="2041"/>
      <c r="AC324" s="2041"/>
      <c r="AD324" s="2041"/>
      <c r="AE324" s="2041"/>
      <c r="AF324" s="2041"/>
      <c r="AG324" s="2048"/>
      <c r="AH324" s="2048"/>
      <c r="AI324" s="2048"/>
      <c r="AJ324" s="2048"/>
      <c r="AK324" s="204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7" t="s">
        <v>625</v>
      </c>
      <c r="I326" s="2048"/>
      <c r="J326" s="2048"/>
      <c r="K326" s="2048"/>
      <c r="L326" s="2048"/>
      <c r="M326" s="2048"/>
      <c r="N326" s="2048"/>
      <c r="O326" s="2048"/>
      <c r="P326" s="2048"/>
      <c r="Q326" s="2048"/>
      <c r="R326" s="2048"/>
      <c r="T326" s="58" t="s">
        <v>378</v>
      </c>
      <c r="V326" s="58"/>
      <c r="W326" s="58"/>
      <c r="X326" s="58"/>
      <c r="Y326" s="58"/>
      <c r="AA326" s="2047" t="s">
        <v>625</v>
      </c>
      <c r="AB326" s="2048"/>
      <c r="AC326" s="2048"/>
      <c r="AD326" s="2048"/>
      <c r="AE326" s="2048"/>
      <c r="AF326" s="2048"/>
      <c r="AG326" s="2048"/>
      <c r="AH326" s="2048"/>
      <c r="AI326" s="2048"/>
      <c r="AJ326" s="2048"/>
      <c r="AK326" s="2048"/>
      <c r="AL326" s="39"/>
    </row>
    <row r="327" spans="1:66" ht="12.5">
      <c r="A327" s="39"/>
      <c r="B327" s="58" t="s">
        <v>503</v>
      </c>
      <c r="C327" s="58"/>
      <c r="D327" s="58"/>
      <c r="E327" s="58"/>
      <c r="F327" s="58"/>
      <c r="H327" s="2041"/>
      <c r="I327" s="2041"/>
      <c r="J327" s="2041"/>
      <c r="K327" s="2041"/>
      <c r="L327" s="2041"/>
      <c r="M327" s="2041"/>
      <c r="N327" s="2041"/>
      <c r="O327" s="2041"/>
      <c r="P327" s="2041"/>
      <c r="Q327" s="2041"/>
      <c r="R327" s="2041"/>
      <c r="T327" s="58" t="s">
        <v>503</v>
      </c>
      <c r="V327" s="58"/>
      <c r="W327" s="58"/>
      <c r="X327" s="58"/>
      <c r="Y327" s="58"/>
      <c r="AA327" s="2041"/>
      <c r="AB327" s="2041"/>
      <c r="AC327" s="2041"/>
      <c r="AD327" s="2041"/>
      <c r="AE327" s="2041"/>
      <c r="AF327" s="2041"/>
      <c r="AG327" s="2041"/>
      <c r="AH327" s="2041"/>
      <c r="AI327" s="2041"/>
      <c r="AJ327" s="2041"/>
      <c r="AK327" s="2041"/>
      <c r="AL327" s="39"/>
    </row>
    <row r="328" spans="1:66" ht="12.5">
      <c r="A328" s="39"/>
      <c r="B328" s="58" t="s">
        <v>504</v>
      </c>
      <c r="C328" s="58"/>
      <c r="D328" s="58"/>
      <c r="E328" s="58"/>
      <c r="F328" s="58"/>
      <c r="H328" s="2041"/>
      <c r="I328" s="2041"/>
      <c r="J328" s="2041"/>
      <c r="K328" s="2041"/>
      <c r="L328" s="2041"/>
      <c r="M328" s="2041"/>
      <c r="N328" s="2041"/>
      <c r="O328" s="2041"/>
      <c r="P328" s="2041"/>
      <c r="Q328" s="2041"/>
      <c r="R328" s="2041"/>
      <c r="T328" s="58" t="s">
        <v>79</v>
      </c>
      <c r="V328" s="58"/>
      <c r="W328" s="58"/>
      <c r="X328" s="58"/>
      <c r="Y328" s="58"/>
      <c r="AA328" s="2041"/>
      <c r="AB328" s="2041"/>
      <c r="AC328" s="2041"/>
      <c r="AD328" s="2041"/>
      <c r="AE328" s="2041"/>
      <c r="AF328" s="2041"/>
      <c r="AG328" s="2041"/>
      <c r="AH328" s="2041"/>
      <c r="AI328" s="2041"/>
      <c r="AJ328" s="2041"/>
      <c r="AK328" s="2041"/>
      <c r="AL328" s="39"/>
    </row>
    <row r="329" spans="1:66" ht="12.5">
      <c r="A329" s="39"/>
      <c r="B329" s="58" t="s">
        <v>92</v>
      </c>
      <c r="C329" s="58"/>
      <c r="D329" s="58"/>
      <c r="E329" s="58"/>
      <c r="F329" s="58"/>
      <c r="H329" s="2041"/>
      <c r="I329" s="2041"/>
      <c r="J329" s="2041"/>
      <c r="K329" s="2041"/>
      <c r="L329" s="2041"/>
      <c r="M329" s="2041"/>
      <c r="N329" s="2041"/>
      <c r="O329" s="2041"/>
      <c r="P329" s="2041"/>
      <c r="Q329" s="2041"/>
      <c r="R329" s="2041"/>
      <c r="T329" s="58" t="s">
        <v>92</v>
      </c>
      <c r="V329" s="58"/>
      <c r="W329" s="58"/>
      <c r="X329" s="58"/>
      <c r="Y329" s="58"/>
      <c r="AA329" s="2041"/>
      <c r="AB329" s="2041"/>
      <c r="AC329" s="2041"/>
      <c r="AD329" s="2041"/>
      <c r="AE329" s="2041"/>
      <c r="AF329" s="2041"/>
      <c r="AG329" s="2041"/>
      <c r="AH329" s="2041"/>
      <c r="AI329" s="2041"/>
      <c r="AJ329" s="2041"/>
      <c r="AK329" s="2041"/>
      <c r="AL329" s="39"/>
    </row>
    <row r="330" spans="1:66" ht="12.75" customHeight="1">
      <c r="A330" s="39"/>
      <c r="B330" s="58" t="s">
        <v>93</v>
      </c>
      <c r="C330" s="58"/>
      <c r="D330" s="58"/>
      <c r="E330" s="58"/>
      <c r="F330" s="58"/>
      <c r="G330" s="58"/>
      <c r="H330" s="2350"/>
      <c r="I330" s="2350"/>
      <c r="J330" s="2350"/>
      <c r="K330" s="2350"/>
      <c r="L330" s="2350"/>
      <c r="M330" s="2350"/>
      <c r="N330" s="7" t="s">
        <v>212</v>
      </c>
      <c r="O330" s="7"/>
      <c r="P330" s="2351"/>
      <c r="Q330" s="2351"/>
      <c r="R330" s="2351"/>
      <c r="S330" s="58"/>
      <c r="T330" s="58" t="s">
        <v>93</v>
      </c>
      <c r="V330" s="58"/>
      <c r="W330" s="58"/>
      <c r="X330" s="58"/>
      <c r="Y330" s="58"/>
      <c r="AA330" s="2350"/>
      <c r="AB330" s="2350"/>
      <c r="AC330" s="2350"/>
      <c r="AD330" s="2350"/>
      <c r="AE330" s="2350"/>
      <c r="AF330" s="2350"/>
      <c r="AG330" s="7" t="s">
        <v>212</v>
      </c>
      <c r="AH330" s="7"/>
      <c r="AI330" s="2351"/>
      <c r="AJ330" s="2351"/>
      <c r="AK330" s="2351"/>
      <c r="AL330" s="39"/>
    </row>
    <row r="331" spans="1:66" ht="12.5">
      <c r="A331" s="39"/>
      <c r="B331" s="58" t="s">
        <v>94</v>
      </c>
      <c r="C331" s="58"/>
      <c r="D331" s="58"/>
      <c r="E331" s="58"/>
      <c r="F331" s="58"/>
      <c r="G331" s="58"/>
      <c r="H331" s="2073"/>
      <c r="I331" s="2073"/>
      <c r="J331" s="2073"/>
      <c r="K331" s="2073"/>
      <c r="L331" s="2073"/>
      <c r="M331" s="2073"/>
      <c r="N331" s="60"/>
      <c r="O331" s="60"/>
      <c r="P331" s="62"/>
      <c r="Q331" s="62"/>
      <c r="R331" s="62"/>
      <c r="S331" s="58"/>
      <c r="T331" s="58" t="s">
        <v>94</v>
      </c>
      <c r="V331" s="58"/>
      <c r="W331" s="58"/>
      <c r="X331" s="58"/>
      <c r="Y331" s="58"/>
      <c r="AA331" s="2073"/>
      <c r="AB331" s="2073"/>
      <c r="AC331" s="2073"/>
      <c r="AD331" s="2073"/>
      <c r="AE331" s="2073"/>
      <c r="AF331" s="2073"/>
      <c r="AG331" s="60"/>
      <c r="AH331" s="60"/>
      <c r="AI331" s="62"/>
      <c r="AJ331" s="62"/>
      <c r="AK331" s="62"/>
      <c r="AL331" s="39"/>
    </row>
    <row r="332" spans="1:66" ht="12.5">
      <c r="A332" s="39"/>
      <c r="B332" s="58" t="s">
        <v>80</v>
      </c>
      <c r="C332" s="58"/>
      <c r="D332" s="58"/>
      <c r="E332" s="58"/>
      <c r="F332" s="58"/>
      <c r="G332" s="58"/>
      <c r="H332" s="2041"/>
      <c r="I332" s="2041"/>
      <c r="J332" s="2041"/>
      <c r="K332" s="2041"/>
      <c r="L332" s="2041"/>
      <c r="M332" s="2041"/>
      <c r="N332" s="2048"/>
      <c r="O332" s="2048"/>
      <c r="P332" s="2048"/>
      <c r="Q332" s="2048"/>
      <c r="R332" s="2048"/>
      <c r="S332" s="58"/>
      <c r="T332" s="58" t="s">
        <v>80</v>
      </c>
      <c r="V332" s="58"/>
      <c r="W332" s="58"/>
      <c r="X332" s="58"/>
      <c r="Y332" s="58"/>
      <c r="AA332" s="2041"/>
      <c r="AB332" s="2041"/>
      <c r="AC332" s="2041"/>
      <c r="AD332" s="2041"/>
      <c r="AE332" s="2041"/>
      <c r="AF332" s="2041"/>
      <c r="AG332" s="2048"/>
      <c r="AH332" s="2048"/>
      <c r="AI332" s="2048"/>
      <c r="AJ332" s="2048"/>
      <c r="AK332" s="204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7" t="s">
        <v>2584</v>
      </c>
      <c r="I334" s="2048"/>
      <c r="J334" s="2048"/>
      <c r="K334" s="2048"/>
      <c r="L334" s="2048"/>
      <c r="M334" s="2048"/>
      <c r="N334" s="2048"/>
      <c r="O334" s="2048"/>
      <c r="P334" s="2048"/>
      <c r="Q334" s="2048"/>
      <c r="R334" s="2048"/>
      <c r="T334" s="405" t="s">
        <v>951</v>
      </c>
      <c r="V334" s="58"/>
      <c r="W334" s="58"/>
      <c r="X334" s="58"/>
      <c r="Y334" s="58"/>
      <c r="AA334" s="2047" t="s">
        <v>2589</v>
      </c>
      <c r="AB334" s="2048"/>
      <c r="AC334" s="2048"/>
      <c r="AD334" s="2048"/>
      <c r="AE334" s="2048"/>
      <c r="AF334" s="2048"/>
      <c r="AG334" s="2048"/>
      <c r="AH334" s="2048"/>
      <c r="AI334" s="2048"/>
      <c r="AJ334" s="2048"/>
      <c r="AK334" s="2048"/>
      <c r="AL334" s="39"/>
    </row>
    <row r="335" spans="1:66" ht="12.75" customHeight="1">
      <c r="B335" s="58" t="s">
        <v>503</v>
      </c>
      <c r="C335" s="240"/>
      <c r="D335" s="240"/>
      <c r="E335" s="240"/>
      <c r="F335" s="240"/>
      <c r="G335" s="3"/>
      <c r="H335" s="2040" t="s">
        <v>2585</v>
      </c>
      <c r="I335" s="2041"/>
      <c r="J335" s="2041"/>
      <c r="K335" s="2041"/>
      <c r="L335" s="2041"/>
      <c r="M335" s="2041"/>
      <c r="N335" s="2041"/>
      <c r="O335" s="2041"/>
      <c r="P335" s="2041"/>
      <c r="Q335" s="2041"/>
      <c r="R335" s="2041"/>
      <c r="T335" s="58" t="s">
        <v>503</v>
      </c>
      <c r="V335" s="58"/>
      <c r="W335" s="58"/>
      <c r="X335" s="58"/>
      <c r="Y335" s="58"/>
      <c r="AA335" s="2040" t="s">
        <v>2530</v>
      </c>
      <c r="AB335" s="2041"/>
      <c r="AC335" s="2041"/>
      <c r="AD335" s="2041"/>
      <c r="AE335" s="2041"/>
      <c r="AF335" s="2041"/>
      <c r="AG335" s="2041"/>
      <c r="AH335" s="2041"/>
      <c r="AI335" s="2041"/>
      <c r="AJ335" s="2041"/>
      <c r="AK335" s="2041"/>
      <c r="AL335" s="39"/>
    </row>
    <row r="336" spans="1:66" ht="12.75" customHeight="1">
      <c r="B336" s="58" t="s">
        <v>79</v>
      </c>
      <c r="C336" s="240"/>
      <c r="D336" s="240"/>
      <c r="E336" s="240"/>
      <c r="F336" s="240"/>
      <c r="G336" s="3"/>
      <c r="H336" s="2040" t="s">
        <v>2586</v>
      </c>
      <c r="I336" s="2041"/>
      <c r="J336" s="2041"/>
      <c r="K336" s="2041"/>
      <c r="L336" s="2041"/>
      <c r="M336" s="2041"/>
      <c r="N336" s="2041"/>
      <c r="O336" s="2041"/>
      <c r="P336" s="2041"/>
      <c r="Q336" s="2041"/>
      <c r="R336" s="2041"/>
      <c r="T336" s="58" t="s">
        <v>79</v>
      </c>
      <c r="V336" s="58"/>
      <c r="W336" s="58"/>
      <c r="X336" s="58"/>
      <c r="Y336" s="58"/>
      <c r="AA336" s="2040" t="s">
        <v>2541</v>
      </c>
      <c r="AB336" s="2041"/>
      <c r="AC336" s="2041"/>
      <c r="AD336" s="2041"/>
      <c r="AE336" s="2041"/>
      <c r="AF336" s="2041"/>
      <c r="AG336" s="2041"/>
      <c r="AH336" s="2041"/>
      <c r="AI336" s="2041"/>
      <c r="AJ336" s="2041"/>
      <c r="AK336" s="2041"/>
      <c r="AL336" s="39"/>
    </row>
    <row r="337" spans="1:66" ht="12.75" customHeight="1">
      <c r="A337" s="39"/>
      <c r="B337" s="58" t="s">
        <v>92</v>
      </c>
      <c r="C337" s="240"/>
      <c r="D337" s="240"/>
      <c r="E337" s="240"/>
      <c r="F337" s="240"/>
      <c r="G337" s="240"/>
      <c r="H337" s="2040" t="s">
        <v>2587</v>
      </c>
      <c r="I337" s="2041"/>
      <c r="J337" s="2041"/>
      <c r="K337" s="2041"/>
      <c r="L337" s="2041"/>
      <c r="M337" s="2041"/>
      <c r="N337" s="2041"/>
      <c r="O337" s="2041"/>
      <c r="P337" s="2041"/>
      <c r="Q337" s="2041"/>
      <c r="R337" s="2041"/>
      <c r="T337" s="58" t="s">
        <v>92</v>
      </c>
      <c r="V337" s="58"/>
      <c r="W337" s="58"/>
      <c r="X337" s="58"/>
      <c r="Y337" s="58"/>
      <c r="AA337" s="2040" t="s">
        <v>2590</v>
      </c>
      <c r="AB337" s="2041"/>
      <c r="AC337" s="2041"/>
      <c r="AD337" s="2041"/>
      <c r="AE337" s="2041"/>
      <c r="AF337" s="2041"/>
      <c r="AG337" s="2041"/>
      <c r="AH337" s="2041"/>
      <c r="AI337" s="2041"/>
      <c r="AJ337" s="2041"/>
      <c r="AK337" s="2041"/>
      <c r="AL337" s="39"/>
    </row>
    <row r="338" spans="1:66" ht="12.75" customHeight="1">
      <c r="A338" s="39"/>
      <c r="B338" s="58" t="s">
        <v>93</v>
      </c>
      <c r="C338" s="240"/>
      <c r="D338" s="240"/>
      <c r="E338" s="240"/>
      <c r="F338" s="240"/>
      <c r="G338" s="240"/>
      <c r="H338" s="2349" t="s">
        <v>2679</v>
      </c>
      <c r="I338" s="2350"/>
      <c r="J338" s="2350"/>
      <c r="K338" s="2350"/>
      <c r="L338" s="2350"/>
      <c r="M338" s="2350"/>
      <c r="N338" s="7" t="s">
        <v>212</v>
      </c>
      <c r="O338" s="7"/>
      <c r="P338" s="2351"/>
      <c r="Q338" s="2351"/>
      <c r="R338" s="2351"/>
      <c r="S338" s="58"/>
      <c r="T338" s="58" t="s">
        <v>93</v>
      </c>
      <c r="V338" s="58"/>
      <c r="W338" s="58"/>
      <c r="X338" s="58"/>
      <c r="Y338" s="58"/>
      <c r="AA338" s="2349" t="s">
        <v>2591</v>
      </c>
      <c r="AB338" s="2350"/>
      <c r="AC338" s="2350"/>
      <c r="AD338" s="2350"/>
      <c r="AE338" s="2350"/>
      <c r="AF338" s="2350"/>
      <c r="AG338" s="7" t="s">
        <v>212</v>
      </c>
      <c r="AH338" s="7"/>
      <c r="AI338" s="2351"/>
      <c r="AJ338" s="2351"/>
      <c r="AK338" s="2351"/>
      <c r="AL338" s="39"/>
    </row>
    <row r="339" spans="1:66" ht="12.5">
      <c r="A339" s="39"/>
      <c r="B339" s="58" t="s">
        <v>94</v>
      </c>
      <c r="C339" s="240"/>
      <c r="D339" s="240"/>
      <c r="E339" s="240"/>
      <c r="F339" s="240"/>
      <c r="G339" s="240"/>
      <c r="H339" s="2073"/>
      <c r="I339" s="2073"/>
      <c r="J339" s="2073"/>
      <c r="K339" s="2073"/>
      <c r="L339" s="2073"/>
      <c r="M339" s="2073"/>
      <c r="N339" s="60"/>
      <c r="O339" s="60"/>
      <c r="P339" s="62"/>
      <c r="Q339" s="62"/>
      <c r="R339" s="62"/>
      <c r="S339" s="58"/>
      <c r="T339" s="58" t="s">
        <v>94</v>
      </c>
      <c r="V339" s="58"/>
      <c r="W339" s="58"/>
      <c r="X339" s="58"/>
      <c r="Y339" s="58"/>
      <c r="AA339" s="2323" t="s">
        <v>2533</v>
      </c>
      <c r="AB339" s="2073"/>
      <c r="AC339" s="2073"/>
      <c r="AD339" s="2073"/>
      <c r="AE339" s="2073"/>
      <c r="AF339" s="2073"/>
      <c r="AG339" s="60"/>
      <c r="AH339" s="60"/>
      <c r="AI339" s="62"/>
      <c r="AJ339" s="62"/>
      <c r="AK339" s="62"/>
      <c r="AL339" s="39"/>
    </row>
    <row r="340" spans="1:66" ht="12.5">
      <c r="A340" s="39"/>
      <c r="B340" s="58" t="s">
        <v>80</v>
      </c>
      <c r="C340" s="237"/>
      <c r="D340" s="237"/>
      <c r="E340" s="237"/>
      <c r="F340" s="237"/>
      <c r="G340" s="237"/>
      <c r="H340" s="2040" t="s">
        <v>2588</v>
      </c>
      <c r="I340" s="2041"/>
      <c r="J340" s="2041"/>
      <c r="K340" s="2041"/>
      <c r="L340" s="2041"/>
      <c r="M340" s="2041"/>
      <c r="N340" s="2048"/>
      <c r="O340" s="2048"/>
      <c r="P340" s="2048"/>
      <c r="Q340" s="2048"/>
      <c r="R340" s="2048"/>
      <c r="S340" s="58"/>
      <c r="T340" s="58" t="s">
        <v>80</v>
      </c>
      <c r="V340" s="58"/>
      <c r="W340" s="58"/>
      <c r="X340" s="58"/>
      <c r="Y340" s="58"/>
      <c r="AA340" s="2040" t="s">
        <v>2592</v>
      </c>
      <c r="AB340" s="2041"/>
      <c r="AC340" s="2041"/>
      <c r="AD340" s="2041"/>
      <c r="AE340" s="2041"/>
      <c r="AF340" s="2041"/>
      <c r="AG340" s="2048"/>
      <c r="AH340" s="2048"/>
      <c r="AI340" s="2048"/>
      <c r="AJ340" s="2048"/>
      <c r="AK340" s="204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48"/>
      <c r="Q342" s="2048"/>
      <c r="R342" s="2048"/>
      <c r="S342" s="2048"/>
      <c r="T342" s="2048"/>
      <c r="U342" s="2048"/>
      <c r="V342" s="2048"/>
      <c r="W342" s="2048"/>
      <c r="X342" s="2048"/>
      <c r="Y342" s="2048"/>
      <c r="Z342" s="2048"/>
      <c r="AA342" s="2048"/>
      <c r="AB342" s="2048"/>
      <c r="AC342" s="2048"/>
      <c r="AD342" s="2048"/>
      <c r="AE342" s="2048"/>
      <c r="AF342" s="88"/>
      <c r="AG342" s="88"/>
      <c r="AH342" s="88"/>
      <c r="AI342" s="88"/>
      <c r="AJ342" s="88"/>
      <c r="AK342" s="88"/>
      <c r="AL342" s="39"/>
      <c r="BN342" s="12" t="s">
        <v>625</v>
      </c>
    </row>
    <row r="343" spans="1:66" ht="12.5">
      <c r="A343" s="3"/>
      <c r="B343" s="60"/>
      <c r="C343" s="60"/>
      <c r="D343" s="60"/>
      <c r="E343" s="60"/>
      <c r="F343" s="60"/>
      <c r="G343" s="3"/>
      <c r="H343" s="88"/>
      <c r="I343" s="7" t="s">
        <v>503</v>
      </c>
      <c r="P343" s="2041"/>
      <c r="Q343" s="2041"/>
      <c r="R343" s="2041"/>
      <c r="S343" s="2041"/>
      <c r="T343" s="2041"/>
      <c r="U343" s="2041"/>
      <c r="V343" s="2041"/>
      <c r="W343" s="2041"/>
      <c r="X343" s="2041"/>
      <c r="Y343" s="2041"/>
      <c r="Z343" s="2041"/>
      <c r="AA343" s="2041"/>
      <c r="AB343" s="2041"/>
      <c r="AC343" s="2041"/>
      <c r="AD343" s="2041"/>
      <c r="AE343" s="2041"/>
      <c r="AF343" s="88"/>
      <c r="AG343" s="88"/>
      <c r="AH343" s="88"/>
      <c r="AI343" s="88"/>
      <c r="AJ343" s="88"/>
      <c r="AK343" s="88"/>
      <c r="AL343" s="39"/>
      <c r="BN343" s="12" t="s">
        <v>705</v>
      </c>
    </row>
    <row r="344" spans="1:66" ht="12.5">
      <c r="A344" s="3"/>
      <c r="B344" s="60"/>
      <c r="C344" s="60"/>
      <c r="D344" s="60"/>
      <c r="E344" s="60"/>
      <c r="F344" s="60"/>
      <c r="G344" s="3"/>
      <c r="H344" s="88"/>
      <c r="I344" s="7" t="s">
        <v>79</v>
      </c>
      <c r="P344" s="2041"/>
      <c r="Q344" s="2041"/>
      <c r="R344" s="2041"/>
      <c r="S344" s="2041"/>
      <c r="T344" s="2041"/>
      <c r="U344" s="2041"/>
      <c r="V344" s="2041"/>
      <c r="W344" s="2041"/>
      <c r="X344" s="2041"/>
      <c r="Y344" s="2041"/>
      <c r="Z344" s="2041"/>
      <c r="AA344" s="2041"/>
      <c r="AB344" s="2041"/>
      <c r="AC344" s="2041"/>
      <c r="AD344" s="2041"/>
      <c r="AE344" s="2041"/>
      <c r="AF344" s="88"/>
      <c r="AG344" s="88"/>
      <c r="AH344" s="88"/>
      <c r="AI344" s="88"/>
      <c r="AJ344" s="88"/>
      <c r="AK344" s="88"/>
      <c r="AL344" s="39"/>
      <c r="BN344" s="12" t="s">
        <v>577</v>
      </c>
    </row>
    <row r="345" spans="1:66" ht="12.5">
      <c r="A345" s="3"/>
      <c r="B345" s="60"/>
      <c r="C345" s="60"/>
      <c r="D345" s="60"/>
      <c r="E345" s="60"/>
      <c r="F345" s="60"/>
      <c r="G345" s="60"/>
      <c r="H345" s="88"/>
      <c r="I345" s="7" t="s">
        <v>92</v>
      </c>
      <c r="P345" s="2041"/>
      <c r="Q345" s="2041"/>
      <c r="R345" s="2041"/>
      <c r="S345" s="2041"/>
      <c r="T345" s="2041"/>
      <c r="U345" s="2041"/>
      <c r="V345" s="2041"/>
      <c r="W345" s="2041"/>
      <c r="X345" s="2041"/>
      <c r="Y345" s="2041"/>
      <c r="Z345" s="2041"/>
      <c r="AA345" s="2041"/>
      <c r="AB345" s="2041"/>
      <c r="AC345" s="2041"/>
      <c r="AD345" s="2041"/>
      <c r="AE345" s="2041"/>
      <c r="AF345" s="88"/>
      <c r="AG345" s="88"/>
      <c r="AH345" s="88"/>
      <c r="AI345" s="88"/>
      <c r="AJ345" s="88"/>
      <c r="AK345" s="88"/>
      <c r="AL345" s="39"/>
    </row>
    <row r="346" spans="1:66" ht="12.5">
      <c r="A346" s="3"/>
      <c r="B346" s="60"/>
      <c r="C346" s="60"/>
      <c r="D346" s="60"/>
      <c r="E346" s="60"/>
      <c r="F346" s="60"/>
      <c r="G346" s="60"/>
      <c r="H346" s="465"/>
      <c r="I346" s="7" t="s">
        <v>93</v>
      </c>
      <c r="P346" s="2073"/>
      <c r="Q346" s="2073"/>
      <c r="R346" s="2073"/>
      <c r="S346" s="2073"/>
      <c r="T346" s="2073"/>
      <c r="U346" s="2073"/>
      <c r="V346" s="2073"/>
      <c r="W346" s="2073"/>
      <c r="X346" s="2073"/>
      <c r="Y346" s="2073"/>
      <c r="Z346" s="2073"/>
      <c r="AA346" s="7" t="s">
        <v>212</v>
      </c>
      <c r="AB346" s="7"/>
      <c r="AC346" s="2039"/>
      <c r="AD346" s="2039"/>
      <c r="AE346" s="2039"/>
      <c r="AF346" s="465"/>
      <c r="AG346" s="60"/>
      <c r="AH346" s="60"/>
      <c r="AI346" s="406"/>
      <c r="AJ346" s="406"/>
      <c r="AK346" s="406"/>
      <c r="AL346" s="39"/>
    </row>
    <row r="347" spans="1:66" ht="12.75" customHeight="1">
      <c r="A347" s="3"/>
      <c r="B347" s="60"/>
      <c r="C347" s="60"/>
      <c r="D347" s="60"/>
      <c r="E347" s="60"/>
      <c r="F347" s="60"/>
      <c r="G347" s="60"/>
      <c r="H347" s="465"/>
      <c r="I347" s="7" t="s">
        <v>94</v>
      </c>
      <c r="P347" s="2073"/>
      <c r="Q347" s="2073"/>
      <c r="R347" s="2073"/>
      <c r="S347" s="2073"/>
      <c r="T347" s="2073"/>
      <c r="U347" s="2073"/>
      <c r="V347" s="2073"/>
      <c r="W347" s="2073"/>
      <c r="X347" s="2073"/>
      <c r="Y347" s="2073"/>
      <c r="Z347" s="2073"/>
      <c r="AF347" s="465"/>
      <c r="AG347" s="60"/>
      <c r="AH347" s="60"/>
      <c r="AI347" s="62"/>
      <c r="AJ347" s="62"/>
      <c r="AK347" s="62"/>
      <c r="AL347" s="39"/>
    </row>
    <row r="348" spans="1:66" ht="12.5">
      <c r="A348" s="3"/>
      <c r="B348" s="60"/>
      <c r="C348" s="406"/>
      <c r="D348" s="406"/>
      <c r="E348" s="406"/>
      <c r="F348" s="406"/>
      <c r="G348" s="406"/>
      <c r="H348" s="88"/>
      <c r="I348" s="7" t="s">
        <v>80</v>
      </c>
      <c r="P348" s="2048"/>
      <c r="Q348" s="2048"/>
      <c r="R348" s="2048"/>
      <c r="S348" s="2048"/>
      <c r="T348" s="2048"/>
      <c r="U348" s="2048"/>
      <c r="V348" s="2048"/>
      <c r="W348" s="2048"/>
      <c r="X348" s="2048"/>
      <c r="Y348" s="2048"/>
      <c r="Z348" s="2048"/>
      <c r="AA348" s="2048"/>
      <c r="AB348" s="2048"/>
      <c r="AC348" s="2048"/>
      <c r="AD348" s="2048"/>
      <c r="AE348" s="204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5" t="s">
        <v>574</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8" t="s">
        <v>577</v>
      </c>
      <c r="N354" s="2038"/>
      <c r="P354" s="12" t="s">
        <v>2002</v>
      </c>
      <c r="AJ354" s="2038" t="s">
        <v>625</v>
      </c>
      <c r="AK354" s="2038"/>
    </row>
    <row r="355" spans="1:37" ht="12.75" customHeight="1">
      <c r="D355" s="58" t="s">
        <v>1991</v>
      </c>
      <c r="M355" s="2038" t="s">
        <v>625</v>
      </c>
      <c r="N355" s="2038"/>
      <c r="P355" s="58" t="s">
        <v>2216</v>
      </c>
      <c r="AJ355" s="2050" t="s">
        <v>625</v>
      </c>
      <c r="AK355" s="2050"/>
    </row>
    <row r="356" spans="1:37" ht="12.75" customHeight="1">
      <c r="D356" s="12" t="s">
        <v>744</v>
      </c>
      <c r="M356" s="2038" t="s">
        <v>625</v>
      </c>
      <c r="N356" s="2038"/>
      <c r="P356" s="719" t="s">
        <v>2001</v>
      </c>
      <c r="AJ356" s="2038" t="s">
        <v>625</v>
      </c>
      <c r="AK356" s="2038"/>
    </row>
    <row r="357" spans="1:37" ht="12.75" customHeight="1">
      <c r="D357" s="12" t="s">
        <v>745</v>
      </c>
      <c r="M357" s="2038" t="s">
        <v>625</v>
      </c>
      <c r="N357" s="203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625</v>
      </c>
      <c r="O362" s="2038"/>
      <c r="P362" s="69"/>
      <c r="Q362" s="69"/>
      <c r="R362" s="69"/>
      <c r="S362" s="69"/>
      <c r="T362" s="69"/>
      <c r="U362" s="69"/>
      <c r="V362" s="69"/>
      <c r="W362" s="69"/>
      <c r="X362" s="69"/>
      <c r="Y362" s="70"/>
      <c r="Z362" s="70"/>
      <c r="AC362" s="69"/>
      <c r="AD362" s="69"/>
      <c r="AE362" s="69"/>
    </row>
    <row r="363" spans="1:37" ht="12.75" customHeight="1">
      <c r="E363" s="12" t="s">
        <v>381</v>
      </c>
      <c r="Y363" s="2038" t="s">
        <v>625</v>
      </c>
      <c r="Z363" s="2038"/>
    </row>
    <row r="364" spans="1:37" ht="12.75" customHeight="1">
      <c r="D364" s="7" t="s">
        <v>1057</v>
      </c>
      <c r="Q364" s="2048" t="s">
        <v>625</v>
      </c>
      <c r="R364" s="2048"/>
      <c r="S364" s="2048"/>
      <c r="T364" s="2048"/>
      <c r="U364" s="2048"/>
      <c r="V364" s="2048"/>
      <c r="W364" s="2048"/>
      <c r="X364" s="2048"/>
      <c r="Y364" s="2048"/>
      <c r="Z364" s="2048"/>
      <c r="AA364" s="2048"/>
      <c r="AB364" s="2048"/>
      <c r="AC364" s="2048"/>
      <c r="AD364" s="2048"/>
      <c r="AE364" s="2048"/>
      <c r="AF364" s="2048"/>
      <c r="AG364" s="204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625</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347" t="s">
        <v>625</v>
      </c>
      <c r="O369" s="2348"/>
      <c r="P369" s="2348"/>
      <c r="Q369" s="2348"/>
      <c r="R369" s="7"/>
      <c r="U369" s="7" t="s">
        <v>479</v>
      </c>
      <c r="V369" s="7"/>
      <c r="W369" s="7"/>
      <c r="X369" s="7"/>
      <c r="Y369" s="7"/>
      <c r="Z369" s="7"/>
      <c r="AA369" s="7"/>
      <c r="AB369" s="7"/>
      <c r="AC369" s="2347" t="s">
        <v>625</v>
      </c>
      <c r="AD369" s="2348"/>
      <c r="AE369" s="2348"/>
      <c r="AF369" s="2348"/>
    </row>
    <row r="370" spans="1:36" ht="12.75" customHeight="1">
      <c r="E370" s="7" t="s">
        <v>480</v>
      </c>
      <c r="F370" s="7"/>
      <c r="G370" s="7"/>
      <c r="H370" s="7"/>
      <c r="I370" s="7"/>
      <c r="J370" s="7"/>
      <c r="K370" s="7"/>
      <c r="L370" s="7"/>
      <c r="N370" s="2347" t="s">
        <v>625</v>
      </c>
      <c r="O370" s="2348"/>
      <c r="P370" s="2348"/>
      <c r="Q370" s="2348"/>
      <c r="R370" s="7"/>
      <c r="U370" s="7" t="s">
        <v>0</v>
      </c>
      <c r="V370" s="7"/>
      <c r="W370" s="7"/>
      <c r="X370" s="7"/>
      <c r="Y370" s="7"/>
      <c r="Z370" s="7"/>
      <c r="AA370" s="7"/>
      <c r="AB370" s="7"/>
      <c r="AC370" s="2347" t="s">
        <v>625</v>
      </c>
      <c r="AD370" s="2348"/>
      <c r="AE370" s="2348"/>
      <c r="AF370" s="2348"/>
    </row>
    <row r="371" spans="1:36" ht="12.75" customHeight="1">
      <c r="E371" s="7" t="s">
        <v>1</v>
      </c>
      <c r="F371" s="7"/>
      <c r="G371" s="7"/>
      <c r="H371" s="7"/>
      <c r="I371" s="7"/>
      <c r="J371" s="7"/>
      <c r="K371" s="7"/>
      <c r="L371" s="7"/>
      <c r="N371" s="2347" t="s">
        <v>625</v>
      </c>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466" t="s">
        <v>2680</v>
      </c>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33"/>
      <c r="T376" s="2433"/>
      <c r="U376" s="4" t="s">
        <v>315</v>
      </c>
      <c r="V376" s="2433"/>
      <c r="W376" s="2433"/>
      <c r="Y376" s="25" t="s">
        <v>313</v>
      </c>
      <c r="AA376" s="25"/>
      <c r="AB376" s="25" t="s">
        <v>314</v>
      </c>
      <c r="AD376" s="2433"/>
      <c r="AE376" s="2433"/>
      <c r="AF376" s="4" t="s">
        <v>315</v>
      </c>
      <c r="AG376" s="2433"/>
      <c r="AH376" s="2433"/>
    </row>
    <row r="377" spans="1:36" ht="12.75" customHeight="1">
      <c r="E377" s="7" t="s">
        <v>1088</v>
      </c>
      <c r="F377" s="7"/>
      <c r="G377" s="7"/>
      <c r="H377" s="7"/>
      <c r="I377" s="7"/>
      <c r="J377" s="7"/>
      <c r="K377" s="7"/>
      <c r="L377" s="7"/>
      <c r="N377" s="2433"/>
      <c r="O377" s="2433"/>
      <c r="P377" s="2433"/>
    </row>
    <row r="378" spans="1:36" ht="12.75" customHeight="1">
      <c r="E378" s="382" t="s">
        <v>1089</v>
      </c>
      <c r="F378" s="7"/>
      <c r="G378" s="7"/>
      <c r="H378" s="7"/>
      <c r="I378" s="7"/>
      <c r="J378" s="7"/>
      <c r="K378" s="7"/>
      <c r="L378" s="7"/>
      <c r="AG378" s="2432" t="s">
        <v>625</v>
      </c>
      <c r="AH378" s="2432"/>
    </row>
    <row r="379" spans="1:36" ht="12.75" customHeight="1">
      <c r="E379" s="7"/>
      <c r="F379" s="7"/>
      <c r="G379" s="7" t="s">
        <v>1110</v>
      </c>
      <c r="H379" s="7"/>
      <c r="I379" s="7"/>
      <c r="J379" s="7"/>
      <c r="K379" s="7"/>
      <c r="L379" s="7"/>
      <c r="AG379" s="2432" t="s">
        <v>625</v>
      </c>
      <c r="AH379" s="2432"/>
    </row>
    <row r="380" spans="1:36" ht="12.75" customHeight="1">
      <c r="E380" s="7"/>
      <c r="F380" s="7"/>
      <c r="G380" s="509" t="s">
        <v>1090</v>
      </c>
      <c r="H380" s="7"/>
      <c r="I380" s="7"/>
      <c r="J380" s="7"/>
      <c r="K380" s="7"/>
      <c r="L380" s="7"/>
      <c r="V380" s="2038" t="s">
        <v>625</v>
      </c>
      <c r="W380" s="2038"/>
      <c r="Y380" s="35" t="s">
        <v>1059</v>
      </c>
    </row>
    <row r="381" spans="1:36" ht="12.75" customHeight="1">
      <c r="E381" s="7" t="s">
        <v>1060</v>
      </c>
      <c r="F381" s="7"/>
      <c r="G381" s="7"/>
      <c r="H381" s="7"/>
      <c r="I381" s="7"/>
      <c r="J381" s="7"/>
      <c r="K381" s="7"/>
      <c r="L381" s="7"/>
      <c r="V381" s="2038" t="s">
        <v>625</v>
      </c>
      <c r="W381" s="2038"/>
      <c r="Y381" s="7" t="s">
        <v>1061</v>
      </c>
    </row>
    <row r="382" spans="1:36" ht="12.75" customHeight="1"/>
    <row r="383" spans="1:36" ht="12.75" customHeight="1">
      <c r="A383" s="50" t="s">
        <v>82</v>
      </c>
      <c r="B383" s="50"/>
    </row>
    <row r="384" spans="1:36" ht="12.75" customHeight="1">
      <c r="D384" s="12" t="s">
        <v>449</v>
      </c>
      <c r="J384" s="2047" t="s">
        <v>625</v>
      </c>
      <c r="K384" s="2048"/>
      <c r="L384" s="2048"/>
      <c r="M384" s="2048"/>
      <c r="N384" s="2048"/>
      <c r="O384" s="2048"/>
      <c r="P384" s="2048"/>
      <c r="Q384" s="2048"/>
      <c r="R384" s="2048"/>
      <c r="S384" s="2048"/>
      <c r="T384" s="2048"/>
      <c r="U384" s="2048"/>
      <c r="V384" s="14" t="s">
        <v>88</v>
      </c>
      <c r="W384" s="14"/>
      <c r="X384" s="14"/>
      <c r="Y384" s="14"/>
      <c r="Z384" s="14"/>
      <c r="AA384" s="14"/>
      <c r="AB384" s="14"/>
      <c r="AC384" s="2047" t="s">
        <v>625</v>
      </c>
      <c r="AD384" s="2048"/>
      <c r="AE384" s="2048"/>
      <c r="AF384" s="2048"/>
      <c r="AG384" s="2048"/>
      <c r="AH384" s="2048"/>
      <c r="AI384" s="2048"/>
      <c r="AJ384" s="2048"/>
    </row>
    <row r="385" spans="1:96" ht="12.75" customHeight="1">
      <c r="A385" s="719"/>
      <c r="B385" s="719"/>
      <c r="C385" s="719"/>
      <c r="D385" s="58" t="s">
        <v>1380</v>
      </c>
      <c r="E385" s="719"/>
      <c r="F385" s="719"/>
      <c r="G385" s="719"/>
      <c r="H385" s="719"/>
      <c r="I385" s="719"/>
      <c r="J385" s="2047" t="s">
        <v>625</v>
      </c>
      <c r="K385" s="2048"/>
      <c r="L385" s="2048"/>
      <c r="M385" s="2048"/>
      <c r="N385" s="2048"/>
      <c r="O385" s="2048"/>
      <c r="P385" s="2048"/>
      <c r="Q385" s="2048"/>
      <c r="R385" s="2048"/>
      <c r="S385" s="2048"/>
      <c r="T385" s="2048"/>
      <c r="U385" s="2048"/>
      <c r="V385" s="58" t="s">
        <v>1380</v>
      </c>
      <c r="W385" s="14"/>
      <c r="X385" s="14"/>
      <c r="Y385" s="14"/>
      <c r="Z385" s="14"/>
      <c r="AA385" s="14"/>
      <c r="AB385" s="14"/>
      <c r="AC385" s="2048" t="s">
        <v>625</v>
      </c>
      <c r="AD385" s="2048"/>
      <c r="AE385" s="2048"/>
      <c r="AF385" s="2048"/>
      <c r="AG385" s="2048"/>
      <c r="AH385" s="2048"/>
      <c r="AI385" s="2048"/>
      <c r="AJ385" s="2048"/>
      <c r="AK385" s="719"/>
      <c r="AL385" s="719"/>
    </row>
    <row r="386" spans="1:96" ht="12.75" customHeight="1">
      <c r="A386" s="719"/>
      <c r="B386" s="719"/>
      <c r="C386" s="719"/>
      <c r="D386" s="58" t="s">
        <v>463</v>
      </c>
      <c r="E386" s="719"/>
      <c r="F386" s="719"/>
      <c r="G386" s="719"/>
      <c r="H386" s="719"/>
      <c r="I386" s="719"/>
      <c r="J386" s="1858" t="s">
        <v>625</v>
      </c>
      <c r="K386" s="1858"/>
      <c r="L386" s="1858"/>
      <c r="M386" s="1858"/>
      <c r="N386" s="1858"/>
      <c r="O386" s="1858"/>
      <c r="P386" s="1858"/>
      <c r="Q386" s="1858"/>
      <c r="R386" s="1858"/>
      <c r="S386" s="1858"/>
      <c r="T386" s="1858"/>
      <c r="U386" s="1858"/>
      <c r="V386" s="58" t="s">
        <v>463</v>
      </c>
      <c r="W386" s="14"/>
      <c r="X386" s="14"/>
      <c r="Y386" s="14"/>
      <c r="Z386" s="14"/>
      <c r="AA386" s="14"/>
      <c r="AB386" s="14"/>
      <c r="AC386" s="2047" t="s">
        <v>625</v>
      </c>
      <c r="AD386" s="2048"/>
      <c r="AE386" s="2048"/>
      <c r="AF386" s="2048"/>
      <c r="AG386" s="2048"/>
      <c r="AH386" s="2048"/>
      <c r="AI386" s="2048"/>
      <c r="AJ386" s="2048"/>
      <c r="AK386" s="719"/>
      <c r="AL386" s="719"/>
    </row>
    <row r="387" spans="1:96" ht="12.75" customHeight="1">
      <c r="A387" s="719"/>
      <c r="B387" s="719"/>
      <c r="C387" s="719"/>
      <c r="D387" s="479" t="s">
        <v>1376</v>
      </c>
      <c r="E387" s="719"/>
      <c r="F387" s="719"/>
      <c r="G387" s="719"/>
      <c r="H387" s="719"/>
      <c r="I387" s="88"/>
      <c r="J387" s="2578" t="s">
        <v>625</v>
      </c>
      <c r="K387" s="2203"/>
      <c r="L387" s="2203"/>
      <c r="M387" s="2203"/>
      <c r="N387" s="2203"/>
      <c r="O387" s="2203"/>
      <c r="P387" s="2203"/>
      <c r="Q387" s="2203"/>
      <c r="R387" s="2203"/>
      <c r="S387" s="2203"/>
      <c r="T387" s="2203"/>
      <c r="U387" s="2203"/>
      <c r="V387" s="2048"/>
      <c r="W387" s="2048"/>
      <c r="X387" s="2048"/>
      <c r="Y387" s="2048"/>
      <c r="Z387" s="2048"/>
      <c r="AA387" s="2048"/>
      <c r="AB387" s="2048"/>
      <c r="AC387" s="2048"/>
      <c r="AD387" s="2048"/>
      <c r="AE387" s="2048"/>
      <c r="AF387" s="2048"/>
      <c r="AG387" s="2048"/>
      <c r="AH387" s="2048"/>
      <c r="AI387" s="2048"/>
      <c r="AJ387" s="2048"/>
      <c r="AK387" s="719"/>
      <c r="AL387" s="719"/>
    </row>
    <row r="388" spans="1:96" ht="12.75" customHeight="1">
      <c r="D388" s="12" t="s">
        <v>4</v>
      </c>
      <c r="Q388" s="2441" t="s">
        <v>625</v>
      </c>
      <c r="R388" s="2442"/>
      <c r="S388" s="2442"/>
      <c r="T388" s="2442"/>
      <c r="U388" s="2442"/>
      <c r="V388" s="12" t="s">
        <v>318</v>
      </c>
      <c r="AI388" s="2038"/>
      <c r="AJ388" s="2038"/>
    </row>
    <row r="389" spans="1:96" ht="12.75" customHeight="1">
      <c r="D389" s="12" t="s">
        <v>5</v>
      </c>
      <c r="Q389" s="2197" t="s">
        <v>625</v>
      </c>
      <c r="R389" s="2353"/>
      <c r="S389" s="2353"/>
      <c r="T389" s="2353"/>
      <c r="U389" s="2353"/>
      <c r="W389" s="33" t="s">
        <v>78</v>
      </c>
      <c r="AG389" s="2443"/>
      <c r="AH389" s="2443"/>
      <c r="AI389" s="2443"/>
      <c r="AJ389" s="2443"/>
    </row>
    <row r="390" spans="1:96" ht="12.75" customHeight="1">
      <c r="D390" s="12" t="s">
        <v>448</v>
      </c>
      <c r="Q390" s="2218" t="s">
        <v>625</v>
      </c>
      <c r="R390" s="2444"/>
      <c r="S390" s="2444"/>
      <c r="T390" s="2444"/>
      <c r="U390" s="2444"/>
      <c r="V390" s="58" t="s">
        <v>1379</v>
      </c>
      <c r="AG390" s="2560" t="s">
        <v>2665</v>
      </c>
      <c r="AH390" s="2561"/>
      <c r="AI390" s="2561"/>
      <c r="AJ390" s="2561"/>
    </row>
    <row r="391" spans="1:96" ht="12.75" customHeight="1">
      <c r="D391" s="12" t="s">
        <v>93</v>
      </c>
      <c r="I391" s="2349" t="s">
        <v>625</v>
      </c>
      <c r="J391" s="2350"/>
      <c r="K391" s="2350"/>
      <c r="L391" s="2350"/>
      <c r="M391" s="2350"/>
      <c r="N391" s="2350"/>
      <c r="Q391" s="57" t="s">
        <v>212</v>
      </c>
      <c r="S391" s="2440"/>
      <c r="T391" s="2440"/>
      <c r="U391" s="2440"/>
      <c r="V391" s="12" t="s">
        <v>77</v>
      </c>
      <c r="AI391" s="2038" t="s">
        <v>705</v>
      </c>
      <c r="AJ391" s="2038"/>
    </row>
    <row r="392" spans="1:96" ht="12.75" customHeight="1">
      <c r="D392" s="12" t="s">
        <v>319</v>
      </c>
      <c r="Q392" s="2194" t="s">
        <v>625</v>
      </c>
      <c r="R392" s="2194"/>
      <c r="S392" s="2194"/>
      <c r="T392" s="2194"/>
      <c r="U392" s="2194"/>
      <c r="V392" s="12" t="s">
        <v>320</v>
      </c>
      <c r="AG392" s="2559" t="s">
        <v>625</v>
      </c>
      <c r="AH392" s="2443"/>
      <c r="AI392" s="2443"/>
      <c r="AJ392" s="2443"/>
    </row>
    <row r="393" spans="1:96" ht="12.75" customHeight="1">
      <c r="D393" s="12" t="s">
        <v>321</v>
      </c>
      <c r="Q393" s="2503" t="s">
        <v>625</v>
      </c>
      <c r="R393" s="2503"/>
      <c r="S393" s="2503"/>
      <c r="T393" s="2503"/>
      <c r="U393" s="2503"/>
      <c r="V393" s="719" t="s">
        <v>1356</v>
      </c>
      <c r="AG393" s="2559" t="s">
        <v>625</v>
      </c>
      <c r="AH393" s="2443"/>
      <c r="AI393" s="2443"/>
      <c r="AJ393" s="2443"/>
    </row>
    <row r="394" spans="1:96" ht="12.5">
      <c r="D394" s="719" t="s">
        <v>1355</v>
      </c>
      <c r="V394" s="719"/>
      <c r="AG394" s="2559" t="s">
        <v>625</v>
      </c>
      <c r="AH394" s="2443"/>
      <c r="AI394" s="2443"/>
      <c r="AJ394" s="2443"/>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2038" t="s">
        <v>577</v>
      </c>
      <c r="AJ396" s="2038"/>
      <c r="AM396" s="39"/>
      <c r="AN396" s="39"/>
      <c r="AO396" s="39"/>
      <c r="AP396" s="39"/>
      <c r="AQ396" s="39"/>
      <c r="AR396" s="39"/>
      <c r="AS396" s="39"/>
      <c r="AT396" s="39"/>
      <c r="AU396" s="39"/>
      <c r="AV396" s="39"/>
      <c r="AW396" s="39"/>
      <c r="AX396" s="39"/>
      <c r="AY396" s="39"/>
      <c r="CR396" s="25"/>
    </row>
    <row r="397" spans="1:96" s="719" customFormat="1" ht="12.5">
      <c r="D397" s="58" t="s">
        <v>2022</v>
      </c>
      <c r="T397" s="2534" t="s">
        <v>2659</v>
      </c>
      <c r="U397" s="2534"/>
      <c r="V397" s="2534"/>
      <c r="W397" s="2534"/>
      <c r="X397" s="2534"/>
      <c r="Y397" s="2534"/>
      <c r="Z397" s="2534"/>
      <c r="AA397" s="2534"/>
      <c r="AB397" s="2534"/>
      <c r="AC397" s="2534"/>
      <c r="AD397" s="2534"/>
      <c r="AE397" s="2534"/>
      <c r="AF397" s="2534"/>
      <c r="AG397" s="2534"/>
      <c r="AH397" s="2534"/>
      <c r="AI397" s="2534"/>
      <c r="AJ397" s="2534"/>
      <c r="AM397" s="39"/>
      <c r="AN397" s="39"/>
      <c r="AO397" s="39"/>
      <c r="AP397" s="39"/>
      <c r="AQ397" s="39"/>
      <c r="AR397" s="39"/>
      <c r="AS397" s="39"/>
      <c r="AT397" s="39"/>
      <c r="AU397" s="39"/>
      <c r="AV397" s="39"/>
      <c r="AW397" s="39"/>
      <c r="AX397" s="39"/>
      <c r="AY397" s="39"/>
      <c r="CR397" s="25"/>
    </row>
    <row r="398" spans="1:96" s="719" customFormat="1" ht="12.5">
      <c r="D398" s="58" t="s">
        <v>2021</v>
      </c>
      <c r="T398" s="2534" t="s">
        <v>2681</v>
      </c>
      <c r="U398" s="2534"/>
      <c r="V398" s="2534"/>
      <c r="W398" s="2534"/>
      <c r="X398" s="2534"/>
      <c r="Y398" s="2534"/>
      <c r="Z398" s="2534"/>
      <c r="AA398" s="2534"/>
      <c r="AB398" s="2534"/>
      <c r="AC398" s="2534"/>
      <c r="AD398" s="2534"/>
      <c r="AE398" s="2534"/>
      <c r="AF398" s="2534"/>
      <c r="AG398" s="2534"/>
      <c r="AH398" s="2534"/>
      <c r="AI398" s="2534"/>
      <c r="AJ398" s="2534"/>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534" t="s">
        <v>577</v>
      </c>
      <c r="T400" s="2534"/>
      <c r="U400" s="2534"/>
      <c r="V400" s="479" t="s">
        <v>2015</v>
      </c>
      <c r="W400" s="719"/>
      <c r="X400" s="719"/>
      <c r="Y400" s="719"/>
      <c r="Z400" s="719"/>
      <c r="AA400" s="719"/>
      <c r="AB400" s="39"/>
      <c r="AC400" s="39"/>
      <c r="AD400" s="39"/>
      <c r="AE400" s="39"/>
      <c r="AF400" s="39"/>
      <c r="AG400" s="2496">
        <v>99</v>
      </c>
      <c r="AH400" s="2496"/>
      <c r="AI400" s="2496"/>
      <c r="AJ400" s="2496"/>
      <c r="AK400" s="39"/>
      <c r="AL400" s="719"/>
    </row>
    <row r="401" spans="1:96" s="719" customFormat="1" ht="12.5">
      <c r="D401" s="58" t="s">
        <v>2011</v>
      </c>
      <c r="S401" s="2534" t="s">
        <v>577</v>
      </c>
      <c r="T401" s="2534"/>
      <c r="U401" s="2534"/>
      <c r="V401" s="479" t="s">
        <v>2017</v>
      </c>
      <c r="AB401" s="39"/>
      <c r="AC401" s="39"/>
      <c r="AD401" s="39"/>
      <c r="AE401" s="2498">
        <v>15000</v>
      </c>
      <c r="AF401" s="2498"/>
      <c r="AG401" s="2498"/>
      <c r="AH401" s="2498"/>
      <c r="AI401" s="2498"/>
      <c r="AJ401" s="2498"/>
      <c r="AK401" s="39"/>
      <c r="AM401" s="39"/>
      <c r="AN401" s="39"/>
      <c r="AO401" s="39"/>
      <c r="AP401" s="39"/>
      <c r="AQ401" s="39"/>
      <c r="AR401" s="39"/>
      <c r="AS401" s="39"/>
      <c r="AT401" s="39"/>
      <c r="AU401" s="39"/>
      <c r="AV401" s="39"/>
      <c r="AW401" s="39"/>
      <c r="AX401" s="39"/>
      <c r="AY401" s="39"/>
      <c r="CR401" s="25"/>
    </row>
    <row r="402" spans="1:96" s="719" customFormat="1" ht="12.5">
      <c r="D402" s="58" t="s">
        <v>2013</v>
      </c>
      <c r="K402" s="2499" t="s">
        <v>625</v>
      </c>
      <c r="L402" s="2499"/>
      <c r="M402" s="2499"/>
      <c r="N402" s="2499"/>
      <c r="O402" s="2499"/>
      <c r="P402" s="2499"/>
      <c r="Q402" s="2499"/>
      <c r="R402" s="2499"/>
      <c r="S402" s="2499"/>
      <c r="T402" s="2499"/>
      <c r="U402" s="2499"/>
      <c r="V402" s="2499"/>
      <c r="W402" s="2499"/>
      <c r="X402" s="2499"/>
      <c r="Y402" s="2499"/>
      <c r="Z402" s="2499"/>
      <c r="AA402" s="2499"/>
      <c r="AB402" s="2499"/>
      <c r="AC402" s="2499"/>
      <c r="AD402" s="2499"/>
      <c r="AE402" s="2499"/>
      <c r="AF402" s="2499"/>
      <c r="AG402" s="2499"/>
      <c r="AH402" s="2499"/>
      <c r="AI402" s="2499"/>
      <c r="AJ402" s="2499"/>
      <c r="AK402" s="39"/>
      <c r="AM402" s="39"/>
      <c r="AN402" s="39"/>
      <c r="AO402" s="39"/>
      <c r="AP402" s="39"/>
      <c r="AQ402" s="39"/>
      <c r="AR402" s="39"/>
      <c r="AS402" s="39"/>
      <c r="AT402" s="39"/>
      <c r="AU402" s="39"/>
      <c r="AV402" s="39"/>
      <c r="AW402" s="39"/>
      <c r="AX402" s="39"/>
      <c r="AY402" s="39"/>
      <c r="CR402" s="25"/>
    </row>
    <row r="403" spans="1:96" s="719" customFormat="1" ht="12.5">
      <c r="D403" s="58" t="s">
        <v>2016</v>
      </c>
      <c r="K403" s="2499" t="s">
        <v>2520</v>
      </c>
      <c r="L403" s="2499"/>
      <c r="M403" s="2499"/>
      <c r="N403" s="2499"/>
      <c r="O403" s="2499"/>
      <c r="P403" s="2499"/>
      <c r="Q403" s="2499"/>
      <c r="R403" s="2499"/>
      <c r="S403" s="2499"/>
      <c r="T403" s="2499"/>
      <c r="U403" s="2499"/>
      <c r="V403" s="2499"/>
      <c r="W403" s="2499"/>
      <c r="X403" s="2499"/>
      <c r="Y403" s="2499"/>
      <c r="Z403" s="2499"/>
      <c r="AA403" s="2499"/>
      <c r="AB403" s="2499"/>
      <c r="AC403" s="2499"/>
      <c r="AD403" s="2499"/>
      <c r="AE403" s="2499"/>
      <c r="AF403" s="2499"/>
      <c r="AG403" s="2499"/>
      <c r="AH403" s="2499"/>
      <c r="AI403" s="2499"/>
      <c r="AJ403" s="2499"/>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30" t="s">
        <v>2660</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19" customFormat="1" ht="12.5">
      <c r="D405" s="2514" t="s">
        <v>2018</v>
      </c>
      <c r="E405" s="2514"/>
      <c r="F405" s="2514"/>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2514"/>
      <c r="AH405" s="2514"/>
      <c r="AI405" s="2514"/>
      <c r="AJ405" s="2514"/>
      <c r="AK405" s="39"/>
      <c r="AL405" s="39"/>
      <c r="AM405" s="39"/>
      <c r="AN405" s="39"/>
      <c r="AO405" s="39"/>
      <c r="AP405" s="39"/>
      <c r="AQ405" s="39"/>
      <c r="AR405" s="39"/>
      <c r="AS405" s="39"/>
      <c r="AT405" s="39"/>
      <c r="AU405" s="39"/>
      <c r="AV405" s="39"/>
      <c r="AW405" s="39"/>
      <c r="AX405" s="39"/>
      <c r="AY405" s="39"/>
      <c r="CR405" s="25"/>
    </row>
    <row r="406" spans="1:96" s="719" customFormat="1" ht="12.5">
      <c r="D406" s="2514"/>
      <c r="E406" s="2514"/>
      <c r="F406" s="2514"/>
      <c r="G406" s="2514"/>
      <c r="H406" s="2514"/>
      <c r="I406" s="2514"/>
      <c r="J406" s="2514"/>
      <c r="K406" s="2514"/>
      <c r="L406" s="2514"/>
      <c r="M406" s="2514"/>
      <c r="N406" s="2514"/>
      <c r="O406" s="2514"/>
      <c r="P406" s="2514"/>
      <c r="Q406" s="2514"/>
      <c r="R406" s="2514"/>
      <c r="S406" s="2514"/>
      <c r="T406" s="2514"/>
      <c r="U406" s="2514"/>
      <c r="V406" s="2514"/>
      <c r="W406" s="2514"/>
      <c r="X406" s="2514"/>
      <c r="Y406" s="2514"/>
      <c r="Z406" s="2514"/>
      <c r="AA406" s="2514"/>
      <c r="AB406" s="2514"/>
      <c r="AC406" s="2514"/>
      <c r="AD406" s="2514"/>
      <c r="AE406" s="2514"/>
      <c r="AF406" s="2514"/>
      <c r="AG406" s="2514"/>
      <c r="AH406" s="2514"/>
      <c r="AI406" s="2514"/>
      <c r="AJ406" s="2514"/>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7" t="s">
        <v>2593</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19"/>
      <c r="Q410" s="719"/>
      <c r="R410" s="2038" t="s">
        <v>577</v>
      </c>
      <c r="S410" s="2038"/>
      <c r="T410" s="12" t="s">
        <v>603</v>
      </c>
      <c r="U410" s="719"/>
      <c r="V410" s="719"/>
      <c r="W410" s="719"/>
      <c r="X410" s="719"/>
      <c r="Y410" s="719"/>
      <c r="Z410" s="719"/>
      <c r="AA410" s="719"/>
      <c r="AB410" s="719"/>
      <c r="AC410" s="719"/>
      <c r="AD410" s="2348">
        <v>7</v>
      </c>
      <c r="AE410" s="2348"/>
      <c r="AF410" s="719"/>
    </row>
    <row r="411" spans="1:96" ht="12.5">
      <c r="C411" s="25"/>
      <c r="E411" s="12" t="s">
        <v>112</v>
      </c>
      <c r="F411" s="719"/>
      <c r="G411" s="719"/>
      <c r="H411" s="719"/>
      <c r="I411" s="719"/>
      <c r="J411" s="719"/>
      <c r="K411" s="719"/>
      <c r="L411" s="719"/>
      <c r="M411" s="719"/>
      <c r="N411" s="25"/>
      <c r="O411" s="25"/>
      <c r="P411" s="719"/>
      <c r="Q411" s="719"/>
      <c r="R411" s="2038" t="s">
        <v>625</v>
      </c>
      <c r="S411" s="2038"/>
      <c r="T411" s="12" t="s">
        <v>603</v>
      </c>
      <c r="U411" s="719"/>
      <c r="V411" s="719"/>
      <c r="W411" s="719"/>
      <c r="X411" s="719"/>
      <c r="Y411" s="719"/>
      <c r="Z411" s="719"/>
      <c r="AA411" s="719"/>
      <c r="AB411" s="719"/>
      <c r="AC411" s="719"/>
      <c r="AD411" s="2348">
        <v>0</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625</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501" t="s">
        <v>343</v>
      </c>
      <c r="I413" s="2501"/>
      <c r="J413" s="2501"/>
      <c r="K413" s="2501"/>
      <c r="L413" s="2501"/>
      <c r="M413" s="2501"/>
      <c r="N413" s="2501"/>
      <c r="O413" s="2501"/>
      <c r="P413" s="2501"/>
      <c r="Q413" s="2501"/>
      <c r="R413" s="2501"/>
      <c r="S413" s="2501"/>
      <c r="T413" s="2501"/>
      <c r="U413" s="2501"/>
      <c r="V413" s="2501"/>
      <c r="W413" s="2501"/>
      <c r="X413" s="2501"/>
      <c r="Y413" s="2501"/>
      <c r="Z413" s="2501"/>
      <c r="AA413" s="2501"/>
      <c r="AB413" s="2501"/>
      <c r="AC413" s="2501"/>
      <c r="AD413" s="2501"/>
      <c r="AE413" s="2501"/>
      <c r="AF413" s="719"/>
    </row>
    <row r="414" spans="1:96" ht="12.75" customHeight="1">
      <c r="E414" s="25"/>
      <c r="F414" s="719"/>
      <c r="G414" s="719"/>
      <c r="H414" s="2502"/>
      <c r="I414" s="2502"/>
      <c r="J414" s="2502"/>
      <c r="K414" s="2502"/>
      <c r="L414" s="2502"/>
      <c r="M414" s="2502"/>
      <c r="N414" s="2502"/>
      <c r="O414" s="2502"/>
      <c r="P414" s="2502"/>
      <c r="Q414" s="2502"/>
      <c r="R414" s="2502"/>
      <c r="S414" s="2502"/>
      <c r="T414" s="2502"/>
      <c r="U414" s="2502"/>
      <c r="V414" s="2502"/>
      <c r="W414" s="2502"/>
      <c r="X414" s="2502"/>
      <c r="Y414" s="2502"/>
      <c r="Z414" s="2502"/>
      <c r="AA414" s="2502"/>
      <c r="AB414" s="2502"/>
      <c r="AC414" s="2502"/>
      <c r="AD414" s="2502"/>
      <c r="AE414" s="2502"/>
      <c r="AF414" s="719"/>
    </row>
    <row r="415" spans="1:96" ht="12.75" customHeight="1"/>
    <row r="416" spans="1:96" ht="12.75" customHeight="1">
      <c r="A416" s="50" t="s">
        <v>624</v>
      </c>
      <c r="B416" s="50"/>
      <c r="C416" s="50"/>
      <c r="D416" s="50" t="s">
        <v>119</v>
      </c>
      <c r="AF416" s="50" t="s">
        <v>1034</v>
      </c>
    </row>
    <row r="417" spans="1:96" ht="12.75" customHeight="1">
      <c r="E417" s="2433"/>
      <c r="F417" s="2433"/>
      <c r="G417" s="2433"/>
      <c r="H417" s="23" t="s">
        <v>120</v>
      </c>
      <c r="I417" s="2433"/>
      <c r="J417" s="2433"/>
      <c r="K417" s="2433"/>
      <c r="L417" s="12" t="s">
        <v>121</v>
      </c>
      <c r="N417" s="141" t="s">
        <v>609</v>
      </c>
      <c r="P417" s="2439">
        <v>1.1399999999999999</v>
      </c>
      <c r="Q417" s="2439"/>
      <c r="R417" s="2439"/>
      <c r="S417" s="12" t="s">
        <v>122</v>
      </c>
      <c r="W417" s="2566">
        <f>IF(E417&gt;0,(E417*I417),(P417*43560))</f>
        <v>49658.399999999994</v>
      </c>
      <c r="X417" s="2566"/>
      <c r="Y417" s="2566"/>
      <c r="Z417" s="12" t="s">
        <v>123</v>
      </c>
      <c r="AF417" s="2424">
        <f>IF(P417&gt;0,(AG436/P417),(AG436/(W417/43560)))</f>
        <v>121.05263157894738</v>
      </c>
      <c r="AG417" s="2424"/>
      <c r="AH417" s="2424"/>
      <c r="AM417" s="239"/>
    </row>
    <row r="418" spans="1:96" ht="12.5">
      <c r="E418" s="12" t="s">
        <v>54</v>
      </c>
    </row>
    <row r="419" spans="1:96" ht="12.75" customHeight="1">
      <c r="E419" s="2549" t="s">
        <v>2683</v>
      </c>
      <c r="F419" s="2550"/>
      <c r="G419" s="2550"/>
      <c r="H419" s="2550"/>
      <c r="I419" s="2550"/>
      <c r="J419" s="2550"/>
      <c r="K419" s="2550"/>
      <c r="L419" s="2550"/>
      <c r="M419" s="2550"/>
      <c r="N419" s="2550"/>
      <c r="O419" s="2550"/>
      <c r="P419" s="2550"/>
      <c r="Q419" s="2550"/>
      <c r="R419" s="2550"/>
      <c r="S419" s="2550"/>
      <c r="T419" s="2550"/>
      <c r="U419" s="2550"/>
      <c r="V419" s="2550"/>
      <c r="W419" s="2550"/>
      <c r="X419" s="2550"/>
      <c r="Y419" s="2550"/>
      <c r="Z419" s="2550"/>
      <c r="AA419" s="2550"/>
      <c r="AB419" s="2550"/>
      <c r="AC419" s="2550"/>
      <c r="AD419" s="2550"/>
      <c r="AE419" s="2550"/>
      <c r="AF419" s="2550"/>
      <c r="AG419" s="2550"/>
      <c r="AH419" s="2550"/>
      <c r="AI419" s="2550"/>
      <c r="AJ419" s="2550"/>
    </row>
    <row r="420" spans="1:96" s="39" customFormat="1" ht="12.75" customHeight="1">
      <c r="E420" s="254" t="s">
        <v>2233</v>
      </c>
      <c r="F420" s="1807"/>
      <c r="G420" s="1807"/>
      <c r="H420" s="1807"/>
      <c r="I420" s="2352">
        <v>1.1399999999999999</v>
      </c>
      <c r="J420" s="2352"/>
      <c r="K420" s="2352"/>
      <c r="L420" s="1807"/>
      <c r="M420" s="254"/>
      <c r="N420" s="1807"/>
      <c r="O420" s="1807"/>
      <c r="P420" s="2322">
        <f>(CS637+CS645+CS661)/I420</f>
        <v>281.5789473684211</v>
      </c>
      <c r="Q420" s="2322"/>
      <c r="R420" s="2322"/>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8">
        <v>1</v>
      </c>
      <c r="Q423" s="2038"/>
      <c r="S423" s="12" t="s">
        <v>195</v>
      </c>
      <c r="AE423" s="2038">
        <v>1</v>
      </c>
      <c r="AF423" s="2038"/>
    </row>
    <row r="424" spans="1:96" ht="12.5">
      <c r="E424" s="12" t="s">
        <v>196</v>
      </c>
      <c r="P424" s="2038">
        <v>0</v>
      </c>
      <c r="Q424" s="2038"/>
      <c r="S424" s="12" t="s">
        <v>136</v>
      </c>
      <c r="AE424" s="2038" t="s">
        <v>625</v>
      </c>
      <c r="AF424" s="2038"/>
    </row>
    <row r="425" spans="1:96" ht="12.5">
      <c r="F425" s="67" t="s">
        <v>137</v>
      </c>
    </row>
    <row r="426" spans="1:96" ht="12.5">
      <c r="F426" s="2467" t="s">
        <v>625</v>
      </c>
      <c r="G426" s="2467"/>
      <c r="H426" s="2467"/>
      <c r="I426" s="2467"/>
      <c r="J426" s="2467"/>
      <c r="K426" s="2467"/>
      <c r="L426" s="2467"/>
      <c r="M426" s="2467"/>
      <c r="N426" s="2467"/>
      <c r="O426" s="2467"/>
      <c r="P426" s="2467"/>
      <c r="Q426" s="2467"/>
      <c r="R426" s="2467"/>
      <c r="S426" s="2467"/>
      <c r="T426" s="2467"/>
      <c r="U426" s="2467"/>
      <c r="V426" s="2467"/>
      <c r="W426" s="2467"/>
      <c r="X426" s="2467"/>
      <c r="Y426" s="2467"/>
      <c r="Z426" s="2467"/>
      <c r="AA426" s="2467"/>
      <c r="AB426" s="2467"/>
      <c r="AC426" s="2467"/>
      <c r="AD426" s="2467"/>
      <c r="AE426" s="2467"/>
      <c r="AF426" s="2467"/>
      <c r="AG426" s="2467"/>
      <c r="AH426" s="2467"/>
    </row>
    <row r="427" spans="1:96" ht="12.75" customHeight="1">
      <c r="F427" s="2468"/>
      <c r="G427" s="2468"/>
      <c r="H427" s="2468"/>
      <c r="I427" s="2468"/>
      <c r="J427" s="2468"/>
      <c r="K427" s="2468"/>
      <c r="L427" s="2468"/>
      <c r="M427" s="2468"/>
      <c r="N427" s="2468"/>
      <c r="O427" s="2468"/>
      <c r="P427" s="2468"/>
      <c r="Q427" s="2468"/>
      <c r="R427" s="2468"/>
      <c r="S427" s="2468"/>
      <c r="T427" s="2468"/>
      <c r="U427" s="2468"/>
      <c r="V427" s="2468"/>
      <c r="W427" s="2468"/>
      <c r="X427" s="2468"/>
      <c r="Y427" s="2468"/>
      <c r="Z427" s="2468"/>
      <c r="AA427" s="2468"/>
      <c r="AB427" s="2468"/>
      <c r="AC427" s="2468"/>
      <c r="AD427" s="2468"/>
      <c r="AE427" s="2468"/>
      <c r="AF427" s="2468"/>
      <c r="AG427" s="2468"/>
      <c r="AH427" s="2468"/>
    </row>
    <row r="428" spans="1:96" ht="12.75" customHeight="1">
      <c r="E428" s="12" t="s">
        <v>642</v>
      </c>
      <c r="N428" s="39"/>
      <c r="O428" s="39"/>
      <c r="P428" s="235"/>
      <c r="Q428" s="2038" t="s">
        <v>705</v>
      </c>
      <c r="R428" s="203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8" t="s">
        <v>625</v>
      </c>
      <c r="AG429" s="2558"/>
    </row>
    <row r="430" spans="1:96" ht="12.75" customHeight="1">
      <c r="S430" s="25"/>
      <c r="T430" s="25"/>
    </row>
    <row r="431" spans="1:96" ht="12.75" customHeight="1">
      <c r="A431" s="50"/>
      <c r="B431" s="50"/>
      <c r="C431" s="50"/>
      <c r="E431" s="7" t="s">
        <v>317</v>
      </c>
      <c r="Z431" s="2038" t="s">
        <v>705</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8" t="s">
        <v>625</v>
      </c>
      <c r="AA433" s="2038"/>
    </row>
    <row r="434" spans="1:110" ht="12.75" customHeight="1"/>
    <row r="435" spans="1:110" ht="12.75" customHeight="1">
      <c r="A435" s="50" t="s">
        <v>499</v>
      </c>
      <c r="B435" s="50"/>
      <c r="C435" s="50"/>
      <c r="D435" s="50" t="s">
        <v>821</v>
      </c>
      <c r="AF435" s="80"/>
    </row>
    <row r="436" spans="1:110" ht="12.75" customHeight="1">
      <c r="D436" s="2270" t="s">
        <v>46</v>
      </c>
      <c r="E436" s="2271"/>
      <c r="F436" s="2271"/>
      <c r="G436" s="2271"/>
      <c r="H436" s="2271"/>
      <c r="I436" s="2271"/>
      <c r="J436" s="2271"/>
      <c r="K436" s="2271"/>
      <c r="L436" s="2271"/>
      <c r="M436" s="2271"/>
      <c r="N436" s="2271"/>
      <c r="O436" s="2271"/>
      <c r="P436" s="2271"/>
      <c r="Q436" s="2271"/>
      <c r="R436" s="2271"/>
      <c r="S436" s="2271"/>
      <c r="T436" s="2271"/>
      <c r="U436" s="2271"/>
      <c r="V436" s="2271"/>
      <c r="W436" s="2271"/>
      <c r="X436" s="2271"/>
      <c r="Y436" s="2271"/>
      <c r="Z436" s="2271"/>
      <c r="AA436" s="2271"/>
      <c r="AB436" s="2271"/>
      <c r="AC436" s="2271"/>
      <c r="AD436" s="2271"/>
      <c r="AE436" s="2271"/>
      <c r="AF436" s="2538"/>
      <c r="AG436" s="2497">
        <v>138</v>
      </c>
      <c r="AH436" s="2497"/>
      <c r="AI436" s="2497"/>
      <c r="AJ436" s="2497"/>
    </row>
    <row r="437" spans="1:110" ht="12.75" customHeight="1">
      <c r="D437" s="2493" t="s">
        <v>1435</v>
      </c>
      <c r="E437" s="2494"/>
      <c r="F437" s="2494"/>
      <c r="G437" s="2494"/>
      <c r="H437" s="2494"/>
      <c r="I437" s="2494"/>
      <c r="J437" s="2494"/>
      <c r="K437" s="2494"/>
      <c r="L437" s="2494"/>
      <c r="M437" s="2494"/>
      <c r="N437" s="2494"/>
      <c r="O437" s="2494"/>
      <c r="P437" s="2494"/>
      <c r="Q437" s="2494"/>
      <c r="R437" s="2494"/>
      <c r="S437" s="2494"/>
      <c r="T437" s="2494"/>
      <c r="U437" s="2494"/>
      <c r="V437" s="2494"/>
      <c r="W437" s="2494"/>
      <c r="X437" s="2494"/>
      <c r="Y437" s="2494"/>
      <c r="Z437" s="2494"/>
      <c r="AA437" s="2494"/>
      <c r="AB437" s="2494"/>
      <c r="AC437" s="2494"/>
      <c r="AD437" s="2494"/>
      <c r="AE437" s="2494"/>
      <c r="AF437" s="2495"/>
      <c r="AG437" s="2570">
        <v>23</v>
      </c>
      <c r="AH437" s="2285"/>
      <c r="AI437" s="2285"/>
      <c r="AJ437" s="2285"/>
    </row>
    <row r="438" spans="1:110" ht="12.75" customHeight="1">
      <c r="D438" s="2493" t="s">
        <v>1143</v>
      </c>
      <c r="E438" s="2494"/>
      <c r="F438" s="2494"/>
      <c r="G438" s="2494"/>
      <c r="H438" s="2494"/>
      <c r="I438" s="2494"/>
      <c r="J438" s="2494"/>
      <c r="K438" s="2494"/>
      <c r="L438" s="2494"/>
      <c r="M438" s="2494"/>
      <c r="N438" s="2494"/>
      <c r="O438" s="2494"/>
      <c r="P438" s="2494"/>
      <c r="Q438" s="2494"/>
      <c r="R438" s="2494"/>
      <c r="S438" s="2494"/>
      <c r="T438" s="2494"/>
      <c r="U438" s="2494"/>
      <c r="V438" s="2494"/>
      <c r="W438" s="2494"/>
      <c r="X438" s="2494"/>
      <c r="Y438" s="2494"/>
      <c r="Z438" s="2494"/>
      <c r="AA438" s="2494"/>
      <c r="AB438" s="2494"/>
      <c r="AC438" s="2494"/>
      <c r="AD438" s="2494"/>
      <c r="AE438" s="2494"/>
      <c r="AF438" s="2495"/>
      <c r="AG438" s="2497">
        <v>137</v>
      </c>
      <c r="AH438" s="2497"/>
      <c r="AI438" s="2497"/>
      <c r="AJ438" s="2497"/>
    </row>
    <row r="439" spans="1:110" ht="12.75" customHeight="1">
      <c r="D439" s="2493" t="s">
        <v>1144</v>
      </c>
      <c r="E439" s="2494"/>
      <c r="F439" s="2494"/>
      <c r="G439" s="2494"/>
      <c r="H439" s="2494"/>
      <c r="I439" s="2494"/>
      <c r="J439" s="2494"/>
      <c r="K439" s="2494"/>
      <c r="L439" s="2494"/>
      <c r="M439" s="2494"/>
      <c r="N439" s="2494"/>
      <c r="O439" s="2494"/>
      <c r="P439" s="2494"/>
      <c r="Q439" s="2494"/>
      <c r="R439" s="2494"/>
      <c r="S439" s="2494"/>
      <c r="T439" s="2494"/>
      <c r="U439" s="2494"/>
      <c r="V439" s="2494"/>
      <c r="W439" s="2494"/>
      <c r="X439" s="2494"/>
      <c r="Y439" s="2494"/>
      <c r="Z439" s="2494"/>
      <c r="AA439" s="2494"/>
      <c r="AB439" s="2494"/>
      <c r="AC439" s="2494"/>
      <c r="AD439" s="2494"/>
      <c r="AE439" s="2494"/>
      <c r="AF439" s="2495"/>
      <c r="AG439" s="2497">
        <v>114</v>
      </c>
      <c r="AH439" s="2497"/>
      <c r="AI439" s="2497"/>
      <c r="AJ439" s="2497"/>
    </row>
    <row r="440" spans="1:110" ht="12.75" customHeight="1">
      <c r="D440" s="2493" t="s">
        <v>1146</v>
      </c>
      <c r="E440" s="2494"/>
      <c r="F440" s="2494"/>
      <c r="G440" s="2494"/>
      <c r="H440" s="2494"/>
      <c r="I440" s="2494"/>
      <c r="J440" s="2494"/>
      <c r="K440" s="2494"/>
      <c r="L440" s="2494"/>
      <c r="M440" s="2494"/>
      <c r="N440" s="2494"/>
      <c r="O440" s="2494"/>
      <c r="P440" s="2494"/>
      <c r="Q440" s="2494"/>
      <c r="R440" s="2494"/>
      <c r="S440" s="2494"/>
      <c r="T440" s="2494"/>
      <c r="U440" s="2494"/>
      <c r="V440" s="2494"/>
      <c r="W440" s="2494"/>
      <c r="X440" s="2494"/>
      <c r="Y440" s="2494"/>
      <c r="Z440" s="2494"/>
      <c r="AA440" s="2494"/>
      <c r="AB440" s="2494"/>
      <c r="AC440" s="2494"/>
      <c r="AD440" s="2494"/>
      <c r="AE440" s="2494"/>
      <c r="AF440" s="2495"/>
      <c r="AG440" s="2565">
        <f>IF(ISERROR(AG439/AG438),"",AG439/AG438)</f>
        <v>0.83211678832116787</v>
      </c>
      <c r="AH440" s="2565"/>
      <c r="AI440" s="2565"/>
      <c r="AJ440" s="2565"/>
    </row>
    <row r="441" spans="1:110" ht="12.75" customHeight="1">
      <c r="D441" s="2493" t="s">
        <v>1145</v>
      </c>
      <c r="E441" s="2494"/>
      <c r="F441" s="2494"/>
      <c r="G441" s="2494"/>
      <c r="H441" s="2494"/>
      <c r="I441" s="2494"/>
      <c r="J441" s="2494"/>
      <c r="K441" s="2494"/>
      <c r="L441" s="2494"/>
      <c r="M441" s="2494"/>
      <c r="N441" s="2494"/>
      <c r="O441" s="2494"/>
      <c r="P441" s="2494"/>
      <c r="Q441" s="2494"/>
      <c r="R441" s="2494"/>
      <c r="S441" s="2494"/>
      <c r="T441" s="2494"/>
      <c r="U441" s="2494"/>
      <c r="V441" s="2494"/>
      <c r="W441" s="2494"/>
      <c r="X441" s="2494"/>
      <c r="Y441" s="2494"/>
      <c r="Z441" s="2494"/>
      <c r="AA441" s="2494"/>
      <c r="AB441" s="2494"/>
      <c r="AC441" s="2494"/>
      <c r="AD441" s="2494"/>
      <c r="AE441" s="2494"/>
      <c r="AF441" s="2495"/>
      <c r="AG441" s="2425">
        <f>'[9]main spreadsheet'!$DN$48+'[9]main spreadsheet'!$DO$48</f>
        <v>125769</v>
      </c>
      <c r="AH441" s="2425"/>
      <c r="AI441" s="2425"/>
      <c r="AJ441" s="2425"/>
    </row>
    <row r="442" spans="1:110" ht="12.75" customHeight="1">
      <c r="D442" s="2493" t="s">
        <v>1147</v>
      </c>
      <c r="E442" s="2494"/>
      <c r="F442" s="2494"/>
      <c r="G442" s="2494"/>
      <c r="H442" s="2494"/>
      <c r="I442" s="2494"/>
      <c r="J442" s="2494"/>
      <c r="K442" s="2494"/>
      <c r="L442" s="2494"/>
      <c r="M442" s="2494"/>
      <c r="N442" s="2494"/>
      <c r="O442" s="2494"/>
      <c r="P442" s="2494"/>
      <c r="Q442" s="2494"/>
      <c r="R442" s="2494"/>
      <c r="S442" s="2494"/>
      <c r="T442" s="2494"/>
      <c r="U442" s="2494"/>
      <c r="V442" s="2494"/>
      <c r="W442" s="2494"/>
      <c r="X442" s="2494"/>
      <c r="Y442" s="2494"/>
      <c r="Z442" s="2494"/>
      <c r="AA442" s="2494"/>
      <c r="AB442" s="2494"/>
      <c r="AC442" s="2494"/>
      <c r="AD442" s="2494"/>
      <c r="AE442" s="2494"/>
      <c r="AF442" s="2495"/>
      <c r="AG442" s="2425">
        <v>100007</v>
      </c>
      <c r="AH442" s="2425"/>
      <c r="AI442" s="2425"/>
      <c r="AJ442" s="2425"/>
    </row>
    <row r="443" spans="1:110" ht="12.75" customHeight="1">
      <c r="D443" s="2493" t="s">
        <v>1148</v>
      </c>
      <c r="E443" s="2494"/>
      <c r="F443" s="2494"/>
      <c r="G443" s="2494"/>
      <c r="H443" s="2494"/>
      <c r="I443" s="2494"/>
      <c r="J443" s="2494"/>
      <c r="K443" s="2494"/>
      <c r="L443" s="2494"/>
      <c r="M443" s="2494"/>
      <c r="N443" s="2494"/>
      <c r="O443" s="2494"/>
      <c r="P443" s="2494"/>
      <c r="Q443" s="2494"/>
      <c r="R443" s="2494"/>
      <c r="S443" s="2494"/>
      <c r="T443" s="2494"/>
      <c r="U443" s="2494"/>
      <c r="V443" s="2494"/>
      <c r="W443" s="2494"/>
      <c r="X443" s="2494"/>
      <c r="Y443" s="2494"/>
      <c r="Z443" s="2494"/>
      <c r="AA443" s="2494"/>
      <c r="AB443" s="2494"/>
      <c r="AC443" s="2494"/>
      <c r="AD443" s="2494"/>
      <c r="AE443" s="2494"/>
      <c r="AF443" s="2495"/>
      <c r="AG443" s="2565">
        <f>IF(ISERROR(AG442/AG441),"",AG442/AG441)</f>
        <v>0.79516415014828778</v>
      </c>
      <c r="AH443" s="2565"/>
      <c r="AI443" s="2565"/>
      <c r="AJ443" s="2565"/>
    </row>
    <row r="444" spans="1:110" ht="12.75" customHeight="1">
      <c r="D444" s="2493" t="s">
        <v>1149</v>
      </c>
      <c r="E444" s="2494"/>
      <c r="F444" s="2494"/>
      <c r="G444" s="2494"/>
      <c r="H444" s="2494"/>
      <c r="I444" s="2494"/>
      <c r="J444" s="2494"/>
      <c r="K444" s="2494"/>
      <c r="L444" s="2494"/>
      <c r="M444" s="2494"/>
      <c r="N444" s="2494"/>
      <c r="O444" s="2494"/>
      <c r="P444" s="2494"/>
      <c r="Q444" s="2494"/>
      <c r="R444" s="2494"/>
      <c r="S444" s="2494"/>
      <c r="T444" s="2494"/>
      <c r="U444" s="2494"/>
      <c r="V444" s="2494"/>
      <c r="W444" s="2494"/>
      <c r="X444" s="2494"/>
      <c r="Y444" s="2494"/>
      <c r="Z444" s="2494"/>
      <c r="AA444" s="2494"/>
      <c r="AB444" s="2494"/>
      <c r="AC444" s="2494"/>
      <c r="AD444" s="2494"/>
      <c r="AE444" s="2494"/>
      <c r="AF444" s="2495"/>
      <c r="AG444" s="2565">
        <f>MIN(IF(AG440&gt;AG443,AG443,AG440),1)</f>
        <v>0.79516415014828778</v>
      </c>
      <c r="AH444" s="2565"/>
      <c r="AI444" s="2565"/>
      <c r="AJ444" s="2565"/>
    </row>
    <row r="445" spans="1:110" ht="12.75" customHeight="1">
      <c r="D445" s="2493" t="s">
        <v>1410</v>
      </c>
      <c r="E445" s="2271"/>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2538"/>
      <c r="AG445" s="2425">
        <v>20724</v>
      </c>
      <c r="AH445" s="2425"/>
      <c r="AI445" s="2425"/>
      <c r="AJ445" s="2425"/>
    </row>
    <row r="446" spans="1:110" ht="12.75" customHeight="1">
      <c r="D446" s="2270" t="s">
        <v>601</v>
      </c>
      <c r="E446" s="2271"/>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2538"/>
      <c r="AG446" s="2500" t="s">
        <v>625</v>
      </c>
      <c r="AH446" s="2425"/>
      <c r="AI446" s="2425"/>
      <c r="AJ446" s="242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3" t="s">
        <v>1411</v>
      </c>
      <c r="E447" s="2271"/>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2538"/>
      <c r="AG447" s="2425">
        <f>33961+18148</f>
        <v>52109</v>
      </c>
      <c r="AH447" s="2425"/>
      <c r="AI447" s="2425"/>
      <c r="AJ447" s="242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3" t="s">
        <v>1150</v>
      </c>
      <c r="E448" s="2271"/>
      <c r="F448" s="2271"/>
      <c r="G448" s="2271"/>
      <c r="H448" s="2271"/>
      <c r="I448" s="2271"/>
      <c r="J448" s="2271"/>
      <c r="K448" s="2271"/>
      <c r="L448" s="2271"/>
      <c r="M448" s="2271"/>
      <c r="N448" s="2271"/>
      <c r="O448" s="2271"/>
      <c r="P448" s="2271"/>
      <c r="Q448" s="2271"/>
      <c r="R448" s="2271"/>
      <c r="S448" s="2271"/>
      <c r="T448" s="2271"/>
      <c r="U448" s="2271"/>
      <c r="V448" s="2271"/>
      <c r="W448" s="2271"/>
      <c r="X448" s="2271"/>
      <c r="Y448" s="2271"/>
      <c r="Z448" s="2271"/>
      <c r="AA448" s="2271"/>
      <c r="AB448" s="2271"/>
      <c r="AC448" s="2271"/>
      <c r="AD448" s="2271"/>
      <c r="AE448" s="2271"/>
      <c r="AF448" s="2538"/>
      <c r="AG448" s="2425">
        <v>11984</v>
      </c>
      <c r="AH448" s="2425"/>
      <c r="AI448" s="2425"/>
      <c r="AJ448" s="242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7" t="s">
        <v>1151</v>
      </c>
      <c r="E449" s="2488"/>
      <c r="F449" s="2488"/>
      <c r="G449" s="2488"/>
      <c r="H449" s="2488"/>
      <c r="I449" s="2488"/>
      <c r="J449" s="2488"/>
      <c r="K449" s="2488"/>
      <c r="L449" s="2488"/>
      <c r="M449" s="2488"/>
      <c r="N449" s="2488"/>
      <c r="O449" s="2488"/>
      <c r="P449" s="2488"/>
      <c r="Q449" s="2488"/>
      <c r="R449" s="2488"/>
      <c r="S449" s="2488"/>
      <c r="T449" s="2488"/>
      <c r="U449" s="2488"/>
      <c r="V449" s="2488"/>
      <c r="W449" s="2488"/>
      <c r="X449" s="2488"/>
      <c r="Y449" s="2488"/>
      <c r="Z449" s="2488"/>
      <c r="AA449" s="2488"/>
      <c r="AB449" s="2488"/>
      <c r="AC449" s="2488"/>
      <c r="AD449" s="2488"/>
      <c r="AE449" s="2488"/>
      <c r="AF449" s="2489"/>
      <c r="AG449" s="2557">
        <f>AG441+AG445+AG447+AG448</f>
        <v>210586</v>
      </c>
      <c r="AH449" s="2557"/>
      <c r="AI449" s="2557"/>
      <c r="AJ449" s="255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0" t="s">
        <v>1412</v>
      </c>
      <c r="E450" s="2490"/>
      <c r="F450" s="2490"/>
      <c r="G450" s="2490"/>
      <c r="H450" s="2490"/>
      <c r="I450" s="2490"/>
      <c r="J450" s="2490"/>
      <c r="K450" s="2490"/>
      <c r="L450" s="2490"/>
      <c r="M450" s="2490"/>
      <c r="N450" s="2490"/>
      <c r="O450" s="2490"/>
      <c r="P450" s="2490"/>
      <c r="Q450" s="2490"/>
      <c r="R450" s="2490"/>
      <c r="S450" s="2490"/>
      <c r="T450" s="2490"/>
      <c r="U450" s="2490"/>
      <c r="V450" s="2490"/>
      <c r="W450" s="2490"/>
      <c r="X450" s="2490"/>
      <c r="Y450" s="2490"/>
      <c r="Z450" s="2490"/>
      <c r="AA450" s="2490"/>
      <c r="AB450" s="2490"/>
      <c r="AC450" s="2490"/>
      <c r="AD450" s="2490"/>
      <c r="AE450" s="2490"/>
      <c r="AF450" s="2490"/>
      <c r="AG450" s="2490"/>
      <c r="AH450" s="2490"/>
      <c r="AI450" s="2490"/>
      <c r="AJ450" s="24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1"/>
      <c r="E451" s="2491"/>
      <c r="F451" s="2491"/>
      <c r="G451" s="2491"/>
      <c r="H451" s="2491"/>
      <c r="I451" s="2491"/>
      <c r="J451" s="2491"/>
      <c r="K451" s="2491"/>
      <c r="L451" s="2491"/>
      <c r="M451" s="2491"/>
      <c r="N451" s="2491"/>
      <c r="O451" s="2491"/>
      <c r="P451" s="2491"/>
      <c r="Q451" s="2491"/>
      <c r="R451" s="2491"/>
      <c r="S451" s="2491"/>
      <c r="T451" s="2491"/>
      <c r="U451" s="2491"/>
      <c r="V451" s="2491"/>
      <c r="W451" s="2491"/>
      <c r="X451" s="2491"/>
      <c r="Y451" s="2491"/>
      <c r="Z451" s="2491"/>
      <c r="AA451" s="2491"/>
      <c r="AB451" s="2491"/>
      <c r="AC451" s="2491"/>
      <c r="AD451" s="2491"/>
      <c r="AE451" s="2491"/>
      <c r="AF451" s="2491"/>
      <c r="AG451" s="2491"/>
      <c r="AH451" s="2491"/>
      <c r="AI451" s="2491"/>
      <c r="AJ451" s="24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1">
        <f>'Sources and Uses Budget'!B105/Application!AG436</f>
        <v>889408.43701480178</v>
      </c>
      <c r="AD453" s="2551"/>
      <c r="AE453" s="2551"/>
      <c r="AF453" s="255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1">
        <f>'Sources and Uses Budget'!C105/Application!AG436</f>
        <v>889408.43701480178</v>
      </c>
      <c r="AD454" s="2551"/>
      <c r="AE454" s="2551"/>
      <c r="AF454" s="255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1">
        <f>('Sources and Uses Budget'!$S$107+'Sources and Uses Budget'!$T$107)/Application!AG436</f>
        <v>849516.78651204531</v>
      </c>
      <c r="AD455" s="2551"/>
      <c r="AE455" s="2551"/>
      <c r="AF455" s="255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6" t="s">
        <v>730</v>
      </c>
      <c r="E464" s="2427"/>
      <c r="F464" s="2427"/>
      <c r="G464" s="2427"/>
      <c r="H464" s="2427"/>
      <c r="I464" s="2427"/>
      <c r="J464" s="2427"/>
      <c r="K464" s="2427"/>
      <c r="L464" s="2427"/>
      <c r="M464" s="2427"/>
      <c r="N464" s="2427"/>
      <c r="O464" s="2427"/>
      <c r="P464" s="2427"/>
      <c r="Q464" s="2427"/>
      <c r="R464" s="2427"/>
      <c r="S464" s="2427"/>
      <c r="T464" s="2427"/>
      <c r="U464" s="2427"/>
      <c r="V464" s="2428"/>
      <c r="W464" s="2492">
        <v>71</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6" t="s">
        <v>731</v>
      </c>
      <c r="E465" s="2427"/>
      <c r="F465" s="2427"/>
      <c r="G465" s="2427"/>
      <c r="H465" s="2427"/>
      <c r="I465" s="2427"/>
      <c r="J465" s="2427"/>
      <c r="K465" s="2427"/>
      <c r="L465" s="2427"/>
      <c r="M465" s="2427"/>
      <c r="N465" s="2427"/>
      <c r="O465" s="2427"/>
      <c r="P465" s="2427"/>
      <c r="Q465" s="2427"/>
      <c r="R465" s="2427"/>
      <c r="S465" s="2427"/>
      <c r="T465" s="2427"/>
      <c r="U465" s="2427"/>
      <c r="V465" s="2428"/>
      <c r="W465" s="2429" t="s">
        <v>625</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6" t="s">
        <v>732</v>
      </c>
      <c r="E466" s="2427"/>
      <c r="F466" s="2427"/>
      <c r="G466" s="2427"/>
      <c r="H466" s="2427"/>
      <c r="I466" s="2427"/>
      <c r="J466" s="2427"/>
      <c r="K466" s="2427"/>
      <c r="L466" s="2427"/>
      <c r="M466" s="2427"/>
      <c r="N466" s="2427"/>
      <c r="O466" s="2427"/>
      <c r="P466" s="2427"/>
      <c r="Q466" s="2427"/>
      <c r="R466" s="2427"/>
      <c r="S466" s="2427"/>
      <c r="T466" s="2427"/>
      <c r="U466" s="2427"/>
      <c r="V466" s="2428"/>
      <c r="W466" s="2429" t="s">
        <v>625</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6" t="s">
        <v>733</v>
      </c>
      <c r="E467" s="2427"/>
      <c r="F467" s="2427"/>
      <c r="G467" s="2427"/>
      <c r="H467" s="2427"/>
      <c r="I467" s="2427"/>
      <c r="J467" s="2427"/>
      <c r="K467" s="2427"/>
      <c r="L467" s="2427"/>
      <c r="M467" s="2427"/>
      <c r="N467" s="2427"/>
      <c r="O467" s="2427"/>
      <c r="P467" s="2427"/>
      <c r="Q467" s="2427"/>
      <c r="R467" s="2427"/>
      <c r="S467" s="2427"/>
      <c r="T467" s="2427"/>
      <c r="U467" s="2427"/>
      <c r="V467" s="2428"/>
      <c r="W467" s="2429" t="s">
        <v>625</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6" t="s">
        <v>945</v>
      </c>
      <c r="E468" s="2427"/>
      <c r="F468" s="2427"/>
      <c r="G468" s="2427"/>
      <c r="H468" s="2427"/>
      <c r="I468" s="2427"/>
      <c r="J468" s="2427"/>
      <c r="K468" s="2427"/>
      <c r="L468" s="2427"/>
      <c r="M468" s="2427"/>
      <c r="N468" s="2427"/>
      <c r="O468" s="2427"/>
      <c r="P468" s="2427"/>
      <c r="Q468" s="2427"/>
      <c r="R468" s="2427"/>
      <c r="S468" s="2427"/>
      <c r="T468" s="2427"/>
      <c r="U468" s="2427"/>
      <c r="V468" s="2428"/>
      <c r="W468" s="2429" t="s">
        <v>625</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6" t="s">
        <v>734</v>
      </c>
      <c r="E469" s="2427"/>
      <c r="F469" s="2427"/>
      <c r="G469" s="2427"/>
      <c r="H469" s="2427"/>
      <c r="I469" s="2427"/>
      <c r="J469" s="2427"/>
      <c r="K469" s="2427"/>
      <c r="L469" s="2427"/>
      <c r="M469" s="2427"/>
      <c r="N469" s="2427"/>
      <c r="O469" s="2427"/>
      <c r="P469" s="2427"/>
      <c r="Q469" s="2427"/>
      <c r="R469" s="2427"/>
      <c r="S469" s="2427"/>
      <c r="T469" s="2427"/>
      <c r="U469" s="2427"/>
      <c r="V469" s="2428"/>
      <c r="W469" s="2429" t="s">
        <v>625</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6" t="s">
        <v>1117</v>
      </c>
      <c r="E470" s="2427"/>
      <c r="F470" s="2427"/>
      <c r="G470" s="2427"/>
      <c r="H470" s="2427"/>
      <c r="I470" s="2427"/>
      <c r="J470" s="2427"/>
      <c r="K470" s="2427"/>
      <c r="L470" s="2427"/>
      <c r="M470" s="2427"/>
      <c r="N470" s="2427"/>
      <c r="O470" s="2427"/>
      <c r="P470" s="2427"/>
      <c r="Q470" s="2427"/>
      <c r="R470" s="2427"/>
      <c r="S470" s="2427"/>
      <c r="T470" s="2427"/>
      <c r="U470" s="2427"/>
      <c r="V470" s="2428"/>
      <c r="W470" s="2429" t="s">
        <v>625</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6" t="s">
        <v>2006</v>
      </c>
      <c r="E471" s="2427"/>
      <c r="F471" s="2427"/>
      <c r="G471" s="2427"/>
      <c r="H471" s="2427"/>
      <c r="I471" s="2427"/>
      <c r="J471" s="2427"/>
      <c r="K471" s="2427"/>
      <c r="L471" s="2427"/>
      <c r="M471" s="2427"/>
      <c r="N471" s="2427"/>
      <c r="O471" s="2427"/>
      <c r="P471" s="2427"/>
      <c r="Q471" s="2427"/>
      <c r="R471" s="2427"/>
      <c r="S471" s="2427"/>
      <c r="T471" s="2427"/>
      <c r="U471" s="2427"/>
      <c r="V471" s="2428"/>
      <c r="W471" s="2429" t="s">
        <v>625</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53" t="s">
        <v>625</v>
      </c>
      <c r="H472" s="2554"/>
      <c r="I472" s="2554"/>
      <c r="J472" s="2554"/>
      <c r="K472" s="2554"/>
      <c r="L472" s="2554"/>
      <c r="M472" s="2554"/>
      <c r="N472" s="2554"/>
      <c r="O472" s="2554"/>
      <c r="P472" s="2554"/>
      <c r="Q472" s="2554"/>
      <c r="R472" s="2554"/>
      <c r="S472" s="2554"/>
      <c r="T472" s="2554"/>
      <c r="U472" s="2554"/>
      <c r="V472" s="2555"/>
      <c r="W472" s="2429" t="s">
        <v>625</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t="s">
        <v>625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t="s">
        <v>625</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t="s">
        <v>625</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5" t="s">
        <v>868</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46" t="s">
        <v>869</v>
      </c>
      <c r="U483" s="2447"/>
      <c r="V483" s="2447"/>
      <c r="W483" s="2447"/>
      <c r="X483" s="2447"/>
      <c r="Y483" s="2447"/>
      <c r="Z483" s="2447"/>
      <c r="AA483" s="2447"/>
      <c r="AB483" s="2447"/>
      <c r="AC483" s="2447"/>
      <c r="AD483" s="2447"/>
      <c r="AE483" s="2447"/>
      <c r="AF483" s="2447"/>
      <c r="AG483" s="2447"/>
      <c r="AH483" s="25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34" t="s">
        <v>36</v>
      </c>
      <c r="U484" s="2434"/>
      <c r="V484" s="2434"/>
      <c r="W484" s="2434"/>
      <c r="X484" s="2434"/>
      <c r="Y484" s="2434" t="s">
        <v>37</v>
      </c>
      <c r="Z484" s="2434"/>
      <c r="AA484" s="2434"/>
      <c r="AB484" s="2434"/>
      <c r="AC484" s="2434"/>
      <c r="AD484" s="2434" t="s">
        <v>348</v>
      </c>
      <c r="AE484" s="2434"/>
      <c r="AF484" s="2434"/>
      <c r="AG484" s="2434"/>
      <c r="AH484" s="243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34"/>
      <c r="U485" s="2434"/>
      <c r="V485" s="2434"/>
      <c r="W485" s="2434"/>
      <c r="X485" s="2434"/>
      <c r="Y485" s="2434"/>
      <c r="Z485" s="2434"/>
      <c r="AA485" s="2434"/>
      <c r="AB485" s="2434"/>
      <c r="AC485" s="2434"/>
      <c r="AD485" s="2434"/>
      <c r="AE485" s="2434"/>
      <c r="AF485" s="2434"/>
      <c r="AG485" s="2434"/>
      <c r="AH485" s="243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86">
        <v>37915</v>
      </c>
      <c r="U486" s="2486"/>
      <c r="V486" s="2486"/>
      <c r="W486" s="2486"/>
      <c r="X486" s="2486"/>
      <c r="Y486" s="2486" t="s">
        <v>625</v>
      </c>
      <c r="Z486" s="2486"/>
      <c r="AA486" s="2486"/>
      <c r="AB486" s="2486"/>
      <c r="AC486" s="2486"/>
      <c r="AD486" s="2486">
        <v>40654</v>
      </c>
      <c r="AE486" s="2486"/>
      <c r="AF486" s="2486"/>
      <c r="AG486" s="2486"/>
      <c r="AH486" s="24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86">
        <v>37915</v>
      </c>
      <c r="U487" s="2486"/>
      <c r="V487" s="2486"/>
      <c r="W487" s="2486"/>
      <c r="X487" s="2486"/>
      <c r="Y487" s="2486" t="s">
        <v>625</v>
      </c>
      <c r="Z487" s="2486"/>
      <c r="AA487" s="2486"/>
      <c r="AB487" s="2486"/>
      <c r="AC487" s="2486"/>
      <c r="AD487" s="2486">
        <v>40654</v>
      </c>
      <c r="AE487" s="2486"/>
      <c r="AF487" s="2486"/>
      <c r="AG487" s="2486"/>
      <c r="AH487" s="24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86" t="s">
        <v>625</v>
      </c>
      <c r="U488" s="2486"/>
      <c r="V488" s="2486"/>
      <c r="W488" s="2486"/>
      <c r="X488" s="2486"/>
      <c r="Y488" s="2486" t="s">
        <v>625</v>
      </c>
      <c r="Z488" s="2486"/>
      <c r="AA488" s="2486"/>
      <c r="AB488" s="2486"/>
      <c r="AC488" s="2486"/>
      <c r="AD488" s="2486" t="s">
        <v>625</v>
      </c>
      <c r="AE488" s="2486"/>
      <c r="AF488" s="2486"/>
      <c r="AG488" s="2486"/>
      <c r="AH488" s="24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86" t="s">
        <v>625</v>
      </c>
      <c r="U489" s="2486"/>
      <c r="V489" s="2486"/>
      <c r="W489" s="2486"/>
      <c r="X489" s="2486"/>
      <c r="Y489" s="2486" t="s">
        <v>625</v>
      </c>
      <c r="Z489" s="2486"/>
      <c r="AA489" s="2486"/>
      <c r="AB489" s="2486"/>
      <c r="AC489" s="2486"/>
      <c r="AD489" s="2486" t="s">
        <v>625</v>
      </c>
      <c r="AE489" s="2486"/>
      <c r="AF489" s="2486"/>
      <c r="AG489" s="2486"/>
      <c r="AH489" s="24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86" t="s">
        <v>625</v>
      </c>
      <c r="U490" s="2486"/>
      <c r="V490" s="2486"/>
      <c r="W490" s="2486"/>
      <c r="X490" s="2486"/>
      <c r="Y490" s="2486" t="s">
        <v>625</v>
      </c>
      <c r="Z490" s="2486"/>
      <c r="AA490" s="2486"/>
      <c r="AB490" s="2486"/>
      <c r="AC490" s="2486"/>
      <c r="AD490" s="2548" t="s">
        <v>625</v>
      </c>
      <c r="AE490" s="2486"/>
      <c r="AF490" s="2486"/>
      <c r="AG490" s="2486"/>
      <c r="AH490" s="24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86">
        <v>43405</v>
      </c>
      <c r="U491" s="2486"/>
      <c r="V491" s="2486"/>
      <c r="W491" s="2486"/>
      <c r="X491" s="2486"/>
      <c r="Y491" s="2486" t="s">
        <v>625</v>
      </c>
      <c r="Z491" s="2486"/>
      <c r="AA491" s="2486"/>
      <c r="AB491" s="2486"/>
      <c r="AC491" s="2486"/>
      <c r="AD491" s="2486">
        <v>43493</v>
      </c>
      <c r="AE491" s="2486"/>
      <c r="AF491" s="2486"/>
      <c r="AG491" s="2486"/>
      <c r="AH491" s="24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86">
        <v>43812</v>
      </c>
      <c r="U492" s="2486"/>
      <c r="V492" s="2486"/>
      <c r="W492" s="2486"/>
      <c r="X492" s="2486"/>
      <c r="Y492" s="2486" t="s">
        <v>625</v>
      </c>
      <c r="Z492" s="2486"/>
      <c r="AA492" s="2486"/>
      <c r="AB492" s="2486"/>
      <c r="AC492" s="2486"/>
      <c r="AD492" s="2486">
        <v>44299</v>
      </c>
      <c r="AE492" s="2486"/>
      <c r="AF492" s="2486"/>
      <c r="AG492" s="2486"/>
      <c r="AH492" s="248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86" t="s">
        <v>625</v>
      </c>
      <c r="U493" s="2486"/>
      <c r="V493" s="2486"/>
      <c r="W493" s="2486"/>
      <c r="X493" s="2486"/>
      <c r="Y493" s="2486" t="s">
        <v>625</v>
      </c>
      <c r="Z493" s="2486"/>
      <c r="AA493" s="2486"/>
      <c r="AB493" s="2486"/>
      <c r="AC493" s="2486"/>
      <c r="AD493" s="2486" t="s">
        <v>625</v>
      </c>
      <c r="AE493" s="2486"/>
      <c r="AF493" s="2486"/>
      <c r="AG493" s="2486"/>
      <c r="AH493" s="24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86" t="s">
        <v>625</v>
      </c>
      <c r="U494" s="2486"/>
      <c r="V494" s="2486"/>
      <c r="W494" s="2486"/>
      <c r="X494" s="2486"/>
      <c r="Y494" s="2486" t="s">
        <v>625</v>
      </c>
      <c r="Z494" s="2486"/>
      <c r="AA494" s="2486"/>
      <c r="AB494" s="2486"/>
      <c r="AC494" s="2486"/>
      <c r="AD494" s="2486" t="s">
        <v>625</v>
      </c>
      <c r="AE494" s="2486"/>
      <c r="AF494" s="2486"/>
      <c r="AG494" s="2486"/>
      <c r="AH494" s="24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86" t="s">
        <v>625</v>
      </c>
      <c r="U495" s="2486"/>
      <c r="V495" s="2486"/>
      <c r="W495" s="2486"/>
      <c r="X495" s="2486"/>
      <c r="Y495" s="2486" t="s">
        <v>625</v>
      </c>
      <c r="Z495" s="2486"/>
      <c r="AA495" s="2486"/>
      <c r="AB495" s="2486"/>
      <c r="AC495" s="2486"/>
      <c r="AD495" s="2486" t="s">
        <v>625</v>
      </c>
      <c r="AE495" s="2486"/>
      <c r="AF495" s="2486"/>
      <c r="AG495" s="2486"/>
      <c r="AH495" s="24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4" t="s">
        <v>414</v>
      </c>
      <c r="R497" s="2505"/>
      <c r="S497" s="2505"/>
      <c r="T497" s="2505"/>
      <c r="U497" s="2505"/>
      <c r="V497" s="2505"/>
      <c r="W497" s="2505"/>
      <c r="X497" s="2505"/>
      <c r="Y497" s="2505"/>
      <c r="Z497" s="2505"/>
      <c r="AA497" s="2505"/>
      <c r="AB497" s="2505"/>
      <c r="AC497" s="2505"/>
      <c r="AD497" s="2505"/>
      <c r="AE497" s="2505"/>
      <c r="AF497" s="2505"/>
      <c r="AG497" s="2505"/>
      <c r="AH497" s="2505"/>
      <c r="AI497" s="2505"/>
      <c r="AJ497" s="2505"/>
      <c r="AK497" s="250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535" t="s">
        <v>2594</v>
      </c>
      <c r="R498" s="2041"/>
      <c r="S498" s="2041"/>
      <c r="T498" s="2041"/>
      <c r="U498" s="2041"/>
      <c r="V498" s="2041"/>
      <c r="W498" s="2041"/>
      <c r="X498" s="2041"/>
      <c r="Y498" s="2041"/>
      <c r="Z498" s="2041"/>
      <c r="AA498" s="2041"/>
      <c r="AB498" s="2041"/>
      <c r="AC498" s="2041"/>
      <c r="AD498" s="2041"/>
      <c r="AE498" s="2041"/>
      <c r="AF498" s="2041"/>
      <c r="AG498" s="2041"/>
      <c r="AH498" s="2041"/>
      <c r="AI498" s="2041"/>
      <c r="AJ498" s="2041"/>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535" t="s">
        <v>2684</v>
      </c>
      <c r="R499" s="2041"/>
      <c r="S499" s="2041"/>
      <c r="T499" s="2041"/>
      <c r="U499" s="2041"/>
      <c r="V499" s="2041"/>
      <c r="W499" s="2041"/>
      <c r="X499" s="2041"/>
      <c r="Y499" s="2041"/>
      <c r="Z499" s="2041"/>
      <c r="AA499" s="2041"/>
      <c r="AB499" s="2041"/>
      <c r="AC499" s="2041"/>
      <c r="AD499" s="2041"/>
      <c r="AE499" s="2041"/>
      <c r="AF499" s="2041"/>
      <c r="AG499" s="2041"/>
      <c r="AH499" s="2041"/>
      <c r="AI499" s="2041"/>
      <c r="AJ499" s="2041"/>
      <c r="AK499" s="236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67" t="s">
        <v>625</v>
      </c>
      <c r="R500" s="2041"/>
      <c r="S500" s="2041"/>
      <c r="T500" s="2041"/>
      <c r="U500" s="2041"/>
      <c r="V500" s="2041"/>
      <c r="W500" s="2041"/>
      <c r="X500" s="2041"/>
      <c r="Y500" s="2041"/>
      <c r="Z500" s="2041"/>
      <c r="AA500" s="2041"/>
      <c r="AB500" s="2041"/>
      <c r="AC500" s="2041"/>
      <c r="AD500" s="2041"/>
      <c r="AE500" s="2041"/>
      <c r="AF500" s="2041"/>
      <c r="AG500" s="2041"/>
      <c r="AH500" s="2041"/>
      <c r="AI500" s="2041"/>
      <c r="AJ500" s="2041"/>
      <c r="AK500" s="23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7" t="s">
        <v>418</v>
      </c>
      <c r="C501" s="2508"/>
      <c r="D501" s="2508"/>
      <c r="E501" s="2508"/>
      <c r="F501" s="2508"/>
      <c r="G501" s="2508"/>
      <c r="H501" s="2508"/>
      <c r="I501" s="2508"/>
      <c r="J501" s="2508"/>
      <c r="K501" s="2508"/>
      <c r="L501" s="2508"/>
      <c r="M501" s="2508"/>
      <c r="N501" s="2508"/>
      <c r="O501" s="2508"/>
      <c r="P501" s="2509"/>
      <c r="Q501" s="2526" t="s">
        <v>705</v>
      </c>
      <c r="R501" s="2527"/>
      <c r="S501" s="2306" t="s">
        <v>171</v>
      </c>
      <c r="T501" s="2307"/>
      <c r="U501" s="2307"/>
      <c r="V501" s="2307"/>
      <c r="W501" s="2307"/>
      <c r="X501" s="2307"/>
      <c r="Y501" s="2307"/>
      <c r="Z501" s="2307"/>
      <c r="AA501" s="2307"/>
      <c r="AB501" s="2307"/>
      <c r="AC501" s="2307"/>
      <c r="AD501" s="2307"/>
      <c r="AE501" s="2307"/>
      <c r="AF501" s="2307"/>
      <c r="AG501" s="2307"/>
      <c r="AH501" s="2307"/>
      <c r="AI501" s="2307"/>
      <c r="AJ501" s="2307"/>
      <c r="AK501" s="23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0"/>
      <c r="C502" s="2511"/>
      <c r="D502" s="2511"/>
      <c r="E502" s="2511"/>
      <c r="F502" s="2511"/>
      <c r="G502" s="2511"/>
      <c r="H502" s="2511"/>
      <c r="I502" s="2511"/>
      <c r="J502" s="2511"/>
      <c r="K502" s="2511"/>
      <c r="L502" s="2511"/>
      <c r="M502" s="2511"/>
      <c r="N502" s="2511"/>
      <c r="O502" s="2511"/>
      <c r="P502" s="2512"/>
      <c r="Q502" s="2528"/>
      <c r="R502" s="2529"/>
      <c r="S502" s="2309"/>
      <c r="T502" s="2310"/>
      <c r="U502" s="2310"/>
      <c r="V502" s="2310"/>
      <c r="W502" s="2310"/>
      <c r="X502" s="2310"/>
      <c r="Y502" s="2310"/>
      <c r="Z502" s="2310"/>
      <c r="AA502" s="2310"/>
      <c r="AB502" s="2310"/>
      <c r="AC502" s="2310"/>
      <c r="AD502" s="2310"/>
      <c r="AE502" s="2310"/>
      <c r="AF502" s="2310"/>
      <c r="AG502" s="2310"/>
      <c r="AH502" s="2310"/>
      <c r="AI502" s="2310"/>
      <c r="AJ502" s="2310"/>
      <c r="AK502" s="23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7" t="s">
        <v>577</v>
      </c>
      <c r="R503" s="2568"/>
      <c r="S503" s="2568"/>
      <c r="T503" s="2568"/>
      <c r="U503" s="2568"/>
      <c r="V503" s="2568"/>
      <c r="W503" s="2568"/>
      <c r="X503" s="2568"/>
      <c r="Y503" s="2568"/>
      <c r="Z503" s="2568"/>
      <c r="AA503" s="2568"/>
      <c r="AB503" s="2568"/>
      <c r="AC503" s="2568"/>
      <c r="AD503" s="2568"/>
      <c r="AE503" s="2568"/>
      <c r="AF503" s="2568"/>
      <c r="AG503" s="2568"/>
      <c r="AH503" s="2568"/>
      <c r="AI503" s="2568"/>
      <c r="AJ503" s="2568"/>
      <c r="AK503" s="25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85" t="s">
        <v>2685</v>
      </c>
      <c r="R504" s="2041"/>
      <c r="S504" s="2041"/>
      <c r="T504" s="2041"/>
      <c r="U504" s="2041"/>
      <c r="V504" s="2041"/>
      <c r="W504" s="2041"/>
      <c r="X504" s="2041"/>
      <c r="Y504" s="2041"/>
      <c r="Z504" s="2041"/>
      <c r="AA504" s="2041"/>
      <c r="AB504" s="2041"/>
      <c r="AC504" s="2041"/>
      <c r="AD504" s="2041"/>
      <c r="AE504" s="2041"/>
      <c r="AF504" s="2041"/>
      <c r="AG504" s="2041"/>
      <c r="AH504" s="2041"/>
      <c r="AI504" s="2041"/>
      <c r="AJ504" s="2041"/>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67" t="s">
        <v>2682</v>
      </c>
      <c r="R505" s="2041"/>
      <c r="S505" s="2041"/>
      <c r="T505" s="2041"/>
      <c r="U505" s="2041"/>
      <c r="V505" s="2041"/>
      <c r="W505" s="2041"/>
      <c r="X505" s="2041"/>
      <c r="Y505" s="2041"/>
      <c r="Z505" s="2041"/>
      <c r="AA505" s="2041"/>
      <c r="AB505" s="2041"/>
      <c r="AC505" s="2041"/>
      <c r="AD505" s="2041"/>
      <c r="AE505" s="2041"/>
      <c r="AF505" s="2041"/>
      <c r="AG505" s="2041"/>
      <c r="AH505" s="2041"/>
      <c r="AI505" s="2041"/>
      <c r="AJ505" s="2041"/>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67">
        <v>25</v>
      </c>
      <c r="R506" s="2041"/>
      <c r="S506" s="2041"/>
      <c r="T506" s="2041"/>
      <c r="U506" s="2041"/>
      <c r="V506" s="2041"/>
      <c r="W506" s="2041"/>
      <c r="X506" s="2041"/>
      <c r="Y506" s="2041"/>
      <c r="Z506" s="2041"/>
      <c r="AA506" s="2041"/>
      <c r="AB506" s="2041"/>
      <c r="AC506" s="2041"/>
      <c r="AD506" s="2041"/>
      <c r="AE506" s="2041"/>
      <c r="AF506" s="2041"/>
      <c r="AG506" s="2041"/>
      <c r="AH506" s="2041"/>
      <c r="AI506" s="2041"/>
      <c r="AJ506" s="2041"/>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049">
        <v>25</v>
      </c>
      <c r="N507" s="2050"/>
      <c r="O507" s="2050"/>
      <c r="P507" s="2051"/>
      <c r="Q507" s="1521" t="s">
        <v>2025</v>
      </c>
      <c r="R507" s="1522"/>
      <c r="S507" s="1522"/>
      <c r="T507" s="1522"/>
      <c r="U507" s="1522"/>
      <c r="V507" s="1522"/>
      <c r="W507" s="1522"/>
      <c r="X507" s="1522"/>
      <c r="Y507" s="1522"/>
      <c r="Z507" s="1522"/>
      <c r="AA507" s="1522"/>
      <c r="AB507" s="1522"/>
      <c r="AC507" s="1522"/>
      <c r="AD507" s="1522"/>
      <c r="AE507" s="1522"/>
      <c r="AF507" s="1522"/>
      <c r="AG507" s="1522"/>
      <c r="AH507" s="2049">
        <v>0</v>
      </c>
      <c r="AI507" s="2050"/>
      <c r="AJ507" s="2050"/>
      <c r="AK507" s="205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4" t="s">
        <v>422</v>
      </c>
      <c r="AD511" s="2505"/>
      <c r="AE511" s="2505"/>
      <c r="AF511" s="2505"/>
      <c r="AG511" s="2505"/>
      <c r="AH511" s="2505"/>
      <c r="AI511" s="2505"/>
      <c r="AJ511" s="2505"/>
      <c r="AK511" s="250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6" t="s">
        <v>423</v>
      </c>
      <c r="AD512" s="2447"/>
      <c r="AE512" s="2447"/>
      <c r="AF512" s="2447"/>
      <c r="AG512" s="82" t="s">
        <v>424</v>
      </c>
      <c r="AH512" s="2447" t="s">
        <v>425</v>
      </c>
      <c r="AI512" s="2447"/>
      <c r="AJ512" s="2447"/>
      <c r="AK512" s="25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15" t="s">
        <v>426</v>
      </c>
      <c r="C513" s="2416"/>
      <c r="D513" s="2416"/>
      <c r="E513" s="2416"/>
      <c r="F513" s="2416"/>
      <c r="G513" s="2416"/>
      <c r="H513" s="2417"/>
      <c r="I513" s="72" t="s">
        <v>427</v>
      </c>
      <c r="J513" s="72"/>
      <c r="K513" s="72"/>
      <c r="L513" s="72"/>
      <c r="M513" s="72"/>
      <c r="N513" s="72"/>
      <c r="O513" s="72"/>
      <c r="P513" s="72"/>
      <c r="Q513" s="72"/>
      <c r="R513" s="72"/>
      <c r="S513" s="72"/>
      <c r="T513" s="72"/>
      <c r="U513" s="72"/>
      <c r="V513" s="72"/>
      <c r="W513" s="72"/>
      <c r="X513" s="25"/>
      <c r="Y513" s="25"/>
      <c r="AC513" s="2445">
        <v>4</v>
      </c>
      <c r="AD513" s="2348"/>
      <c r="AE513" s="2348"/>
      <c r="AF513" s="2348"/>
      <c r="AG513" s="75" t="s">
        <v>424</v>
      </c>
      <c r="AH513" s="2203">
        <v>2011</v>
      </c>
      <c r="AI513" s="2203"/>
      <c r="AJ513" s="2203"/>
      <c r="AK513" s="22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18"/>
      <c r="C514" s="2419"/>
      <c r="D514" s="2419"/>
      <c r="E514" s="2419"/>
      <c r="F514" s="2419"/>
      <c r="G514" s="2419"/>
      <c r="H514" s="2420"/>
      <c r="I514" s="80" t="s">
        <v>428</v>
      </c>
      <c r="J514" s="80"/>
      <c r="K514" s="80"/>
      <c r="L514" s="80"/>
      <c r="M514" s="80"/>
      <c r="N514" s="80"/>
      <c r="O514" s="80"/>
      <c r="P514" s="80"/>
      <c r="Q514" s="80"/>
      <c r="R514" s="80"/>
      <c r="S514" s="80"/>
      <c r="T514" s="80"/>
      <c r="U514" s="80"/>
      <c r="V514" s="80"/>
      <c r="W514" s="80"/>
      <c r="X514" s="80"/>
      <c r="Y514" s="80"/>
      <c r="Z514" s="80"/>
      <c r="AA514" s="80"/>
      <c r="AB514" s="80"/>
      <c r="AC514" s="2445">
        <v>11</v>
      </c>
      <c r="AD514" s="2348"/>
      <c r="AE514" s="2348"/>
      <c r="AF514" s="2348"/>
      <c r="AG514" s="65" t="s">
        <v>424</v>
      </c>
      <c r="AH514" s="2203">
        <v>2018</v>
      </c>
      <c r="AI514" s="2203"/>
      <c r="AJ514" s="2203"/>
      <c r="AK514" s="22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15" t="s">
        <v>429</v>
      </c>
      <c r="C515" s="2416"/>
      <c r="D515" s="2416"/>
      <c r="E515" s="2416"/>
      <c r="F515" s="2416"/>
      <c r="G515" s="2416"/>
      <c r="H515" s="2417"/>
      <c r="I515" s="72" t="s">
        <v>430</v>
      </c>
      <c r="J515" s="72"/>
      <c r="K515" s="72"/>
      <c r="L515" s="72"/>
      <c r="M515" s="72"/>
      <c r="N515" s="72"/>
      <c r="O515" s="72"/>
      <c r="P515" s="72"/>
      <c r="Q515" s="72"/>
      <c r="R515" s="72"/>
      <c r="S515" s="72"/>
      <c r="T515" s="72"/>
      <c r="U515" s="72"/>
      <c r="V515" s="72"/>
      <c r="W515" s="72"/>
      <c r="X515" s="25"/>
      <c r="Y515" s="25"/>
      <c r="AC515" s="2445" t="s">
        <v>625</v>
      </c>
      <c r="AD515" s="2348"/>
      <c r="AE515" s="2348"/>
      <c r="AF515" s="2348"/>
      <c r="AG515" s="75" t="s">
        <v>424</v>
      </c>
      <c r="AH515" s="2203" t="s">
        <v>625</v>
      </c>
      <c r="AI515" s="2203"/>
      <c r="AJ515" s="2203"/>
      <c r="AK515" s="22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18"/>
      <c r="C516" s="2419"/>
      <c r="D516" s="2419"/>
      <c r="E516" s="2419"/>
      <c r="F516" s="2419"/>
      <c r="G516" s="2419"/>
      <c r="H516" s="2420"/>
      <c r="I516" s="25" t="s">
        <v>431</v>
      </c>
      <c r="J516" s="25"/>
      <c r="K516" s="25"/>
      <c r="L516" s="25"/>
      <c r="M516" s="25"/>
      <c r="N516" s="25"/>
      <c r="O516" s="25"/>
      <c r="P516" s="25"/>
      <c r="Q516" s="25"/>
      <c r="R516" s="25"/>
      <c r="S516" s="25"/>
      <c r="T516" s="25"/>
      <c r="U516" s="25"/>
      <c r="V516" s="25"/>
      <c r="W516" s="25"/>
      <c r="X516" s="25"/>
      <c r="Y516" s="25"/>
      <c r="AC516" s="2445" t="s">
        <v>625</v>
      </c>
      <c r="AD516" s="2348"/>
      <c r="AE516" s="2348"/>
      <c r="AF516" s="2348"/>
      <c r="AG516" s="75" t="s">
        <v>424</v>
      </c>
      <c r="AH516" s="2203" t="s">
        <v>625</v>
      </c>
      <c r="AI516" s="2203"/>
      <c r="AJ516" s="2203"/>
      <c r="AK516" s="22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8"/>
      <c r="C517" s="2419"/>
      <c r="D517" s="2419"/>
      <c r="E517" s="2419"/>
      <c r="F517" s="2419"/>
      <c r="G517" s="2419"/>
      <c r="H517" s="2420"/>
      <c r="I517" s="25" t="s">
        <v>432</v>
      </c>
      <c r="J517" s="25"/>
      <c r="K517" s="25"/>
      <c r="L517" s="25"/>
      <c r="M517" s="25"/>
      <c r="N517" s="25"/>
      <c r="O517" s="25"/>
      <c r="P517" s="25"/>
      <c r="Q517" s="25"/>
      <c r="R517" s="25"/>
      <c r="S517" s="25"/>
      <c r="T517" s="25"/>
      <c r="U517" s="25"/>
      <c r="V517" s="25"/>
      <c r="W517" s="25"/>
      <c r="X517" s="25"/>
      <c r="Y517" s="25"/>
      <c r="AC517" s="2445">
        <v>4</v>
      </c>
      <c r="AD517" s="2348"/>
      <c r="AE517" s="2348"/>
      <c r="AF517" s="2348"/>
      <c r="AG517" s="75" t="s">
        <v>424</v>
      </c>
      <c r="AH517" s="2203">
        <v>2021</v>
      </c>
      <c r="AI517" s="2203"/>
      <c r="AJ517" s="2203"/>
      <c r="AK517" s="22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8"/>
      <c r="C518" s="2419"/>
      <c r="D518" s="2419"/>
      <c r="E518" s="2419"/>
      <c r="F518" s="2419"/>
      <c r="G518" s="2419"/>
      <c r="H518" s="2420"/>
      <c r="I518" s="25" t="s">
        <v>433</v>
      </c>
      <c r="J518" s="25"/>
      <c r="K518" s="25"/>
      <c r="L518" s="25"/>
      <c r="M518" s="25"/>
      <c r="N518" s="25"/>
      <c r="O518" s="25"/>
      <c r="P518" s="25"/>
      <c r="Q518" s="25"/>
      <c r="R518" s="25"/>
      <c r="S518" s="25"/>
      <c r="T518" s="25"/>
      <c r="U518" s="25"/>
      <c r="V518" s="25"/>
      <c r="W518" s="25"/>
      <c r="X518" s="25"/>
      <c r="Y518" s="25"/>
      <c r="AC518" s="2445">
        <v>4</v>
      </c>
      <c r="AD518" s="2348"/>
      <c r="AE518" s="2348"/>
      <c r="AF518" s="2348"/>
      <c r="AG518" s="75" t="s">
        <v>424</v>
      </c>
      <c r="AH518" s="2203">
        <v>2021</v>
      </c>
      <c r="AI518" s="2203"/>
      <c r="AJ518" s="2203"/>
      <c r="AK518" s="22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18"/>
      <c r="C519" s="2419"/>
      <c r="D519" s="2419"/>
      <c r="E519" s="2419"/>
      <c r="F519" s="2419"/>
      <c r="G519" s="2419"/>
      <c r="H519" s="2420"/>
      <c r="I519" s="177" t="s">
        <v>434</v>
      </c>
      <c r="J519" s="25"/>
      <c r="K519" s="25"/>
      <c r="L519" s="25"/>
      <c r="M519" s="25"/>
      <c r="N519" s="25"/>
      <c r="O519" s="25"/>
      <c r="P519" s="25"/>
      <c r="Q519" s="25"/>
      <c r="R519" s="25"/>
      <c r="S519" s="25"/>
      <c r="T519" s="25"/>
      <c r="U519" s="25"/>
      <c r="V519" s="25"/>
      <c r="W519" s="25"/>
      <c r="X519" s="25"/>
      <c r="Y519" s="25"/>
      <c r="AC519" s="2243">
        <v>4</v>
      </c>
      <c r="AD519" s="2244"/>
      <c r="AE519" s="2244"/>
      <c r="AF519" s="2244"/>
      <c r="AG519" s="75" t="s">
        <v>424</v>
      </c>
      <c r="AH519" s="2203">
        <v>2021</v>
      </c>
      <c r="AI519" s="2203"/>
      <c r="AJ519" s="2203"/>
      <c r="AK519" s="22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18"/>
      <c r="C520" s="2419"/>
      <c r="D520" s="2419"/>
      <c r="E520" s="2419"/>
      <c r="F520" s="2419"/>
      <c r="G520" s="2419"/>
      <c r="H520" s="2420"/>
      <c r="I520" s="1524" t="s">
        <v>175</v>
      </c>
      <c r="J520" s="80"/>
      <c r="K520" s="80"/>
      <c r="L520" s="2536" t="s">
        <v>343</v>
      </c>
      <c r="M520" s="2534"/>
      <c r="N520" s="2534"/>
      <c r="O520" s="2534"/>
      <c r="P520" s="2534"/>
      <c r="Q520" s="2534"/>
      <c r="R520" s="2534"/>
      <c r="S520" s="2534"/>
      <c r="T520" s="2534"/>
      <c r="U520" s="2534"/>
      <c r="V520" s="2534"/>
      <c r="W520" s="2534"/>
      <c r="X520" s="2534"/>
      <c r="Y520" s="2534"/>
      <c r="Z520" s="2534"/>
      <c r="AA520" s="2534"/>
      <c r="AB520" s="2537"/>
      <c r="AC520" s="2445" t="s">
        <v>625</v>
      </c>
      <c r="AD520" s="2348"/>
      <c r="AE520" s="2348"/>
      <c r="AF520" s="2348"/>
      <c r="AG520" s="1495" t="s">
        <v>424</v>
      </c>
      <c r="AH520" s="2203" t="s">
        <v>625</v>
      </c>
      <c r="AI520" s="2203"/>
      <c r="AJ520" s="2203"/>
      <c r="AK520" s="22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497" t="s">
        <v>577</v>
      </c>
      <c r="AD521" s="2497"/>
      <c r="AE521" s="2497"/>
      <c r="AF521" s="2497"/>
      <c r="AG521" s="1787"/>
      <c r="AH521" s="2571"/>
      <c r="AI521" s="2571"/>
      <c r="AJ521" s="2571"/>
      <c r="AK521" s="257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243">
        <v>3</v>
      </c>
      <c r="AD522" s="2244"/>
      <c r="AE522" s="2244"/>
      <c r="AF522" s="2245"/>
      <c r="AG522" s="1787"/>
      <c r="AH522" s="2571"/>
      <c r="AI522" s="2571"/>
      <c r="AJ522" s="2571"/>
      <c r="AK522" s="257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73">
        <v>0.75</v>
      </c>
      <c r="AD524" s="2574"/>
      <c r="AE524" s="2574"/>
      <c r="AF524" s="2575"/>
      <c r="AG524" s="1788"/>
      <c r="AH524" s="2576"/>
      <c r="AI524" s="2576"/>
      <c r="AJ524" s="2576"/>
      <c r="AK524" s="257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1" t="s">
        <v>423</v>
      </c>
      <c r="AD525" s="2532"/>
      <c r="AE525" s="2532"/>
      <c r="AF525" s="2532"/>
      <c r="AG525" s="1788" t="s">
        <v>424</v>
      </c>
      <c r="AH525" s="2532" t="s">
        <v>425</v>
      </c>
      <c r="AI525" s="2532"/>
      <c r="AJ525" s="2532"/>
      <c r="AK525" s="25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5" t="s">
        <v>435</v>
      </c>
      <c r="C526" s="2416"/>
      <c r="D526" s="2416"/>
      <c r="E526" s="2416"/>
      <c r="F526" s="2416"/>
      <c r="G526" s="2416"/>
      <c r="H526" s="2417"/>
      <c r="I526" s="72" t="s">
        <v>436</v>
      </c>
      <c r="J526" s="72"/>
      <c r="K526" s="72"/>
      <c r="L526" s="72"/>
      <c r="M526" s="72"/>
      <c r="N526" s="72"/>
      <c r="O526" s="72"/>
      <c r="P526" s="72"/>
      <c r="Q526" s="72"/>
      <c r="R526" s="72"/>
      <c r="S526" s="72"/>
      <c r="T526" s="72"/>
      <c r="U526" s="72"/>
      <c r="V526" s="72"/>
      <c r="W526" s="72"/>
      <c r="X526" s="25"/>
      <c r="Y526" s="25"/>
      <c r="AC526" s="2445">
        <v>3</v>
      </c>
      <c r="AD526" s="2348"/>
      <c r="AE526" s="2348"/>
      <c r="AF526" s="2348"/>
      <c r="AG526" s="75" t="s">
        <v>424</v>
      </c>
      <c r="AH526" s="2203">
        <v>2021</v>
      </c>
      <c r="AI526" s="2203"/>
      <c r="AJ526" s="2203"/>
      <c r="AK526" s="22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18"/>
      <c r="C527" s="2419"/>
      <c r="D527" s="2419"/>
      <c r="E527" s="2419"/>
      <c r="F527" s="2419"/>
      <c r="G527" s="2419"/>
      <c r="H527" s="2420"/>
      <c r="I527" s="25" t="s">
        <v>437</v>
      </c>
      <c r="J527" s="25"/>
      <c r="K527" s="25"/>
      <c r="L527" s="25"/>
      <c r="M527" s="25"/>
      <c r="N527" s="25"/>
      <c r="O527" s="25"/>
      <c r="P527" s="25"/>
      <c r="Q527" s="25"/>
      <c r="R527" s="25"/>
      <c r="S527" s="25"/>
      <c r="T527" s="25"/>
      <c r="U527" s="25"/>
      <c r="V527" s="25"/>
      <c r="W527" s="25"/>
      <c r="X527" s="25"/>
      <c r="Y527" s="25"/>
      <c r="AC527" s="2445">
        <v>5</v>
      </c>
      <c r="AD527" s="2348"/>
      <c r="AE527" s="2348"/>
      <c r="AF527" s="2348"/>
      <c r="AG527" s="75" t="s">
        <v>424</v>
      </c>
      <c r="AH527" s="2203">
        <v>2021</v>
      </c>
      <c r="AI527" s="2203"/>
      <c r="AJ527" s="2203"/>
      <c r="AK527" s="22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18"/>
      <c r="C528" s="2419"/>
      <c r="D528" s="2419"/>
      <c r="E528" s="2419"/>
      <c r="F528" s="2419"/>
      <c r="G528" s="2419"/>
      <c r="H528" s="2420"/>
      <c r="I528" s="80" t="s">
        <v>438</v>
      </c>
      <c r="J528" s="80"/>
      <c r="K528" s="80"/>
      <c r="L528" s="80"/>
      <c r="M528" s="80"/>
      <c r="N528" s="80"/>
      <c r="O528" s="80"/>
      <c r="P528" s="80"/>
      <c r="Q528" s="80"/>
      <c r="R528" s="80"/>
      <c r="S528" s="80"/>
      <c r="T528" s="80"/>
      <c r="U528" s="80"/>
      <c r="V528" s="80"/>
      <c r="W528" s="80"/>
      <c r="X528" s="80"/>
      <c r="Y528" s="80"/>
      <c r="Z528" s="80"/>
      <c r="AA528" s="80"/>
      <c r="AB528" s="80"/>
      <c r="AC528" s="2445">
        <v>12</v>
      </c>
      <c r="AD528" s="2348"/>
      <c r="AE528" s="2348"/>
      <c r="AF528" s="2348"/>
      <c r="AG528" s="65" t="s">
        <v>424</v>
      </c>
      <c r="AH528" s="2203">
        <v>2021</v>
      </c>
      <c r="AI528" s="2203"/>
      <c r="AJ528" s="2203"/>
      <c r="AK528" s="22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15" t="s">
        <v>439</v>
      </c>
      <c r="C529" s="2416"/>
      <c r="D529" s="2416"/>
      <c r="E529" s="2416"/>
      <c r="F529" s="2416"/>
      <c r="G529" s="2416"/>
      <c r="H529" s="2417"/>
      <c r="I529" s="72" t="s">
        <v>436</v>
      </c>
      <c r="J529" s="72"/>
      <c r="K529" s="72"/>
      <c r="L529" s="72"/>
      <c r="M529" s="72"/>
      <c r="N529" s="72"/>
      <c r="O529" s="72"/>
      <c r="P529" s="72"/>
      <c r="Q529" s="72"/>
      <c r="R529" s="72"/>
      <c r="S529" s="72"/>
      <c r="T529" s="72"/>
      <c r="U529" s="72"/>
      <c r="V529" s="72"/>
      <c r="W529" s="72"/>
      <c r="X529" s="72"/>
      <c r="Y529" s="72"/>
      <c r="Z529" s="72"/>
      <c r="AA529" s="72"/>
      <c r="AB529" s="72"/>
      <c r="AC529" s="2243">
        <v>3</v>
      </c>
      <c r="AD529" s="2244"/>
      <c r="AE529" s="2244"/>
      <c r="AF529" s="2244"/>
      <c r="AG529" s="196" t="s">
        <v>424</v>
      </c>
      <c r="AH529" s="2203">
        <v>2021</v>
      </c>
      <c r="AI529" s="2203"/>
      <c r="AJ529" s="2203"/>
      <c r="AK529" s="22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18"/>
      <c r="C530" s="2419"/>
      <c r="D530" s="2419"/>
      <c r="E530" s="2419"/>
      <c r="F530" s="2419"/>
      <c r="G530" s="2419"/>
      <c r="H530" s="2420"/>
      <c r="I530" s="25" t="s">
        <v>437</v>
      </c>
      <c r="J530" s="25"/>
      <c r="K530" s="25"/>
      <c r="L530" s="25"/>
      <c r="M530" s="25"/>
      <c r="N530" s="25"/>
      <c r="O530" s="25"/>
      <c r="P530" s="25"/>
      <c r="Q530" s="25"/>
      <c r="R530" s="25"/>
      <c r="S530" s="25"/>
      <c r="T530" s="25"/>
      <c r="U530" s="25"/>
      <c r="V530" s="25"/>
      <c r="W530" s="25"/>
      <c r="X530" s="25"/>
      <c r="Y530" s="25"/>
      <c r="Z530" s="25"/>
      <c r="AA530" s="25"/>
      <c r="AB530" s="25"/>
      <c r="AC530" s="2445">
        <v>4</v>
      </c>
      <c r="AD530" s="2348"/>
      <c r="AE530" s="2348"/>
      <c r="AF530" s="2348"/>
      <c r="AG530" s="75" t="s">
        <v>424</v>
      </c>
      <c r="AH530" s="2203">
        <v>2021</v>
      </c>
      <c r="AI530" s="2203"/>
      <c r="AJ530" s="2203"/>
      <c r="AK530" s="22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1"/>
      <c r="C531" s="2422"/>
      <c r="D531" s="2422"/>
      <c r="E531" s="2422"/>
      <c r="F531" s="2422"/>
      <c r="G531" s="2422"/>
      <c r="H531" s="2423"/>
      <c r="I531" s="80" t="s">
        <v>438</v>
      </c>
      <c r="J531" s="80"/>
      <c r="K531" s="80"/>
      <c r="L531" s="80"/>
      <c r="M531" s="80"/>
      <c r="N531" s="80"/>
      <c r="O531" s="80"/>
      <c r="P531" s="80"/>
      <c r="Q531" s="80"/>
      <c r="R531" s="80"/>
      <c r="S531" s="80"/>
      <c r="T531" s="80"/>
      <c r="U531" s="80"/>
      <c r="V531" s="80"/>
      <c r="W531" s="80"/>
      <c r="X531" s="80"/>
      <c r="Y531" s="80"/>
      <c r="Z531" s="80"/>
      <c r="AA531" s="80"/>
      <c r="AB531" s="80"/>
      <c r="AC531" s="2445">
        <v>12</v>
      </c>
      <c r="AD531" s="2348"/>
      <c r="AE531" s="2348"/>
      <c r="AF531" s="2348"/>
      <c r="AG531" s="65" t="s">
        <v>424</v>
      </c>
      <c r="AH531" s="2203">
        <v>2021</v>
      </c>
      <c r="AI531" s="2203"/>
      <c r="AJ531" s="2203"/>
      <c r="AK531" s="22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15" t="s">
        <v>440</v>
      </c>
      <c r="C532" s="2416"/>
      <c r="D532" s="2416"/>
      <c r="E532" s="2416"/>
      <c r="F532" s="2416"/>
      <c r="G532" s="2416"/>
      <c r="H532" s="2417"/>
      <c r="I532" s="71" t="s">
        <v>441</v>
      </c>
      <c r="J532" s="72"/>
      <c r="K532" s="72"/>
      <c r="L532" s="72"/>
      <c r="M532" s="72"/>
      <c r="N532" s="72"/>
      <c r="O532" s="2040" t="s">
        <v>2584</v>
      </c>
      <c r="P532" s="2041"/>
      <c r="Q532" s="2041"/>
      <c r="R532" s="2041"/>
      <c r="S532" s="2041"/>
      <c r="T532" s="2041"/>
      <c r="U532" s="2041"/>
      <c r="V532" s="2041"/>
      <c r="W532" s="2041"/>
      <c r="X532" s="2041"/>
      <c r="Y532" s="2041"/>
      <c r="Z532" s="2041"/>
      <c r="AA532" s="2041"/>
      <c r="AB532" s="94"/>
      <c r="AC532" s="2513" t="s">
        <v>625</v>
      </c>
      <c r="AD532" s="2244"/>
      <c r="AE532" s="2244"/>
      <c r="AF532" s="2244"/>
      <c r="AG532" s="196" t="s">
        <v>424</v>
      </c>
      <c r="AH532" s="2203" t="s">
        <v>625</v>
      </c>
      <c r="AI532" s="2203"/>
      <c r="AJ532" s="2203"/>
      <c r="AK532" s="22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18"/>
      <c r="C533" s="2419"/>
      <c r="D533" s="2419"/>
      <c r="E533" s="2419"/>
      <c r="F533" s="2419"/>
      <c r="G533" s="2419"/>
      <c r="H533" s="2420"/>
      <c r="I533" s="171" t="s">
        <v>442</v>
      </c>
      <c r="J533" s="25"/>
      <c r="K533" s="25"/>
      <c r="L533" s="25"/>
      <c r="M533" s="25"/>
      <c r="N533" s="25"/>
      <c r="O533" s="25"/>
      <c r="P533" s="25"/>
      <c r="Q533" s="25"/>
      <c r="R533" s="25"/>
      <c r="S533" s="25"/>
      <c r="T533" s="25"/>
      <c r="U533" s="25"/>
      <c r="V533" s="25"/>
      <c r="W533" s="25"/>
      <c r="X533" s="25"/>
      <c r="Y533" s="25"/>
      <c r="Z533" s="25"/>
      <c r="AA533" s="25"/>
      <c r="AB533" s="101"/>
      <c r="AC533" s="2445">
        <v>2</v>
      </c>
      <c r="AD533" s="2348"/>
      <c r="AE533" s="2348"/>
      <c r="AF533" s="2348"/>
      <c r="AG533" s="75" t="s">
        <v>424</v>
      </c>
      <c r="AH533" s="2203">
        <v>2021</v>
      </c>
      <c r="AI533" s="2203"/>
      <c r="AJ533" s="2203"/>
      <c r="AK533" s="22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18"/>
      <c r="C534" s="2419"/>
      <c r="D534" s="2419"/>
      <c r="E534" s="2419"/>
      <c r="F534" s="2419"/>
      <c r="G534" s="2419"/>
      <c r="H534" s="2420"/>
      <c r="I534" s="79" t="s">
        <v>443</v>
      </c>
      <c r="J534" s="80"/>
      <c r="K534" s="80"/>
      <c r="L534" s="80"/>
      <c r="M534" s="80"/>
      <c r="N534" s="80"/>
      <c r="O534" s="80"/>
      <c r="P534" s="80"/>
      <c r="Q534" s="80"/>
      <c r="R534" s="80"/>
      <c r="S534" s="80"/>
      <c r="T534" s="80"/>
      <c r="U534" s="80"/>
      <c r="V534" s="80"/>
      <c r="W534" s="80"/>
      <c r="X534" s="80"/>
      <c r="Y534" s="80"/>
      <c r="Z534" s="80"/>
      <c r="AA534" s="80"/>
      <c r="AB534" s="81"/>
      <c r="AC534" s="2445">
        <v>5</v>
      </c>
      <c r="AD534" s="2348"/>
      <c r="AE534" s="2348"/>
      <c r="AF534" s="2348"/>
      <c r="AG534" s="65" t="s">
        <v>424</v>
      </c>
      <c r="AH534" s="2203">
        <v>2021</v>
      </c>
      <c r="AI534" s="2203"/>
      <c r="AJ534" s="2203"/>
      <c r="AK534" s="22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18"/>
      <c r="C535" s="2419"/>
      <c r="D535" s="2419"/>
      <c r="E535" s="2419"/>
      <c r="F535" s="2419"/>
      <c r="G535" s="2419"/>
      <c r="H535" s="2420"/>
      <c r="I535" s="72" t="s">
        <v>444</v>
      </c>
      <c r="J535" s="72"/>
      <c r="K535" s="72"/>
      <c r="L535" s="72"/>
      <c r="M535" s="72"/>
      <c r="N535" s="72"/>
      <c r="O535" s="2047" t="s">
        <v>2595</v>
      </c>
      <c r="P535" s="2048"/>
      <c r="Q535" s="2048"/>
      <c r="R535" s="2048"/>
      <c r="S535" s="2048"/>
      <c r="T535" s="2048"/>
      <c r="U535" s="2048"/>
      <c r="V535" s="2048"/>
      <c r="W535" s="2048"/>
      <c r="X535" s="2048"/>
      <c r="Y535" s="2048"/>
      <c r="Z535" s="2048"/>
      <c r="AA535" s="2048"/>
      <c r="AC535" s="2445" t="s">
        <v>625</v>
      </c>
      <c r="AD535" s="2348"/>
      <c r="AE535" s="2348"/>
      <c r="AF535" s="2348"/>
      <c r="AG535" s="75" t="s">
        <v>424</v>
      </c>
      <c r="AH535" s="2203" t="s">
        <v>625</v>
      </c>
      <c r="AI535" s="2203"/>
      <c r="AJ535" s="2203"/>
      <c r="AK535" s="22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18"/>
      <c r="C536" s="2419"/>
      <c r="D536" s="2419"/>
      <c r="E536" s="2419"/>
      <c r="F536" s="2419"/>
      <c r="G536" s="2419"/>
      <c r="H536" s="2420"/>
      <c r="I536" s="25" t="s">
        <v>442</v>
      </c>
      <c r="J536" s="25"/>
      <c r="K536" s="25"/>
      <c r="L536" s="25"/>
      <c r="M536" s="25"/>
      <c r="N536" s="25"/>
      <c r="O536" s="25"/>
      <c r="P536" s="25"/>
      <c r="Q536" s="25"/>
      <c r="R536" s="25"/>
      <c r="S536" s="25"/>
      <c r="T536" s="25"/>
      <c r="U536" s="25"/>
      <c r="V536" s="25"/>
      <c r="W536" s="25"/>
      <c r="X536" s="25"/>
      <c r="Y536" s="25"/>
      <c r="AC536" s="2445">
        <v>2</v>
      </c>
      <c r="AD536" s="2348"/>
      <c r="AE536" s="2348"/>
      <c r="AF536" s="2348"/>
      <c r="AG536" s="75" t="s">
        <v>424</v>
      </c>
      <c r="AH536" s="2203">
        <v>2019</v>
      </c>
      <c r="AI536" s="2203"/>
      <c r="AJ536" s="2203"/>
      <c r="AK536" s="22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18"/>
      <c r="C537" s="2419"/>
      <c r="D537" s="2419"/>
      <c r="E537" s="2419"/>
      <c r="F537" s="2419"/>
      <c r="G537" s="2419"/>
      <c r="H537" s="2420"/>
      <c r="I537" s="80" t="s">
        <v>443</v>
      </c>
      <c r="J537" s="80"/>
      <c r="K537" s="80"/>
      <c r="L537" s="80"/>
      <c r="M537" s="80"/>
      <c r="N537" s="80"/>
      <c r="O537" s="80"/>
      <c r="P537" s="80"/>
      <c r="Q537" s="80"/>
      <c r="R537" s="80"/>
      <c r="S537" s="80"/>
      <c r="T537" s="80"/>
      <c r="U537" s="80"/>
      <c r="V537" s="80"/>
      <c r="W537" s="80"/>
      <c r="X537" s="80"/>
      <c r="Y537" s="80"/>
      <c r="Z537" s="80"/>
      <c r="AA537" s="80"/>
      <c r="AB537" s="80"/>
      <c r="AC537" s="2445">
        <v>6</v>
      </c>
      <c r="AD537" s="2348"/>
      <c r="AE537" s="2348"/>
      <c r="AF537" s="2348"/>
      <c r="AG537" s="65" t="s">
        <v>424</v>
      </c>
      <c r="AH537" s="2203">
        <v>2019</v>
      </c>
      <c r="AI537" s="2203"/>
      <c r="AJ537" s="2203"/>
      <c r="AK537" s="22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18"/>
      <c r="C538" s="2419"/>
      <c r="D538" s="2419"/>
      <c r="E538" s="2419"/>
      <c r="F538" s="2419"/>
      <c r="G538" s="2419"/>
      <c r="H538" s="2420"/>
      <c r="I538" s="72" t="s">
        <v>444</v>
      </c>
      <c r="J538" s="72"/>
      <c r="K538" s="72"/>
      <c r="L538" s="72"/>
      <c r="M538" s="72"/>
      <c r="N538" s="72"/>
      <c r="O538" s="2048" t="s">
        <v>343</v>
      </c>
      <c r="P538" s="2048"/>
      <c r="Q538" s="2048"/>
      <c r="R538" s="2048"/>
      <c r="S538" s="2048"/>
      <c r="T538" s="2048"/>
      <c r="U538" s="2048"/>
      <c r="V538" s="2048"/>
      <c r="W538" s="2048"/>
      <c r="X538" s="2048"/>
      <c r="Y538" s="2048"/>
      <c r="Z538" s="2048"/>
      <c r="AA538" s="2048"/>
      <c r="AC538" s="2445" t="s">
        <v>625</v>
      </c>
      <c r="AD538" s="2348"/>
      <c r="AE538" s="2348"/>
      <c r="AF538" s="2348"/>
      <c r="AG538" s="75" t="s">
        <v>424</v>
      </c>
      <c r="AH538" s="2203" t="s">
        <v>625</v>
      </c>
      <c r="AI538" s="2203"/>
      <c r="AJ538" s="2203"/>
      <c r="AK538" s="22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18"/>
      <c r="C539" s="2419"/>
      <c r="D539" s="2419"/>
      <c r="E539" s="2419"/>
      <c r="F539" s="2419"/>
      <c r="G539" s="2419"/>
      <c r="H539" s="2420"/>
      <c r="I539" s="25" t="s">
        <v>442</v>
      </c>
      <c r="J539" s="25"/>
      <c r="K539" s="25"/>
      <c r="L539" s="25"/>
      <c r="M539" s="25"/>
      <c r="N539" s="25"/>
      <c r="O539" s="25"/>
      <c r="P539" s="25"/>
      <c r="Q539" s="25"/>
      <c r="R539" s="25"/>
      <c r="S539" s="25"/>
      <c r="T539" s="25"/>
      <c r="U539" s="25"/>
      <c r="V539" s="25"/>
      <c r="W539" s="25"/>
      <c r="X539" s="25"/>
      <c r="Y539" s="25"/>
      <c r="AC539" s="2445" t="s">
        <v>625</v>
      </c>
      <c r="AD539" s="2348"/>
      <c r="AE539" s="2348"/>
      <c r="AF539" s="2348"/>
      <c r="AG539" s="75" t="s">
        <v>424</v>
      </c>
      <c r="AH539" s="2203" t="s">
        <v>625</v>
      </c>
      <c r="AI539" s="2203"/>
      <c r="AJ539" s="2203"/>
      <c r="AK539" s="22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18"/>
      <c r="C540" s="2419"/>
      <c r="D540" s="2419"/>
      <c r="E540" s="2419"/>
      <c r="F540" s="2419"/>
      <c r="G540" s="2419"/>
      <c r="H540" s="2420"/>
      <c r="I540" s="80" t="s">
        <v>443</v>
      </c>
      <c r="J540" s="80"/>
      <c r="K540" s="80"/>
      <c r="L540" s="80"/>
      <c r="M540" s="80"/>
      <c r="N540" s="80"/>
      <c r="O540" s="80"/>
      <c r="P540" s="80"/>
      <c r="Q540" s="80"/>
      <c r="R540" s="80"/>
      <c r="S540" s="80"/>
      <c r="T540" s="80"/>
      <c r="U540" s="80"/>
      <c r="V540" s="80"/>
      <c r="W540" s="80"/>
      <c r="X540" s="80"/>
      <c r="Y540" s="80"/>
      <c r="Z540" s="80"/>
      <c r="AA540" s="80"/>
      <c r="AB540" s="80"/>
      <c r="AC540" s="2445" t="s">
        <v>625</v>
      </c>
      <c r="AD540" s="2348"/>
      <c r="AE540" s="2348"/>
      <c r="AF540" s="2348"/>
      <c r="AG540" s="65" t="s">
        <v>424</v>
      </c>
      <c r="AH540" s="2203" t="s">
        <v>625</v>
      </c>
      <c r="AI540" s="2203"/>
      <c r="AJ540" s="2203"/>
      <c r="AK540" s="22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18"/>
      <c r="C541" s="2419"/>
      <c r="D541" s="2419"/>
      <c r="E541" s="2419"/>
      <c r="F541" s="2419"/>
      <c r="G541" s="2419"/>
      <c r="H541" s="2420"/>
      <c r="I541" s="72" t="s">
        <v>444</v>
      </c>
      <c r="J541" s="72"/>
      <c r="K541" s="72"/>
      <c r="L541" s="72"/>
      <c r="M541" s="72"/>
      <c r="N541" s="72"/>
      <c r="O541" s="2048" t="s">
        <v>343</v>
      </c>
      <c r="P541" s="2048"/>
      <c r="Q541" s="2048"/>
      <c r="R541" s="2048"/>
      <c r="S541" s="2048"/>
      <c r="T541" s="2048"/>
      <c r="U541" s="2048"/>
      <c r="V541" s="2048"/>
      <c r="W541" s="2048"/>
      <c r="X541" s="2048"/>
      <c r="Y541" s="2048"/>
      <c r="Z541" s="2048"/>
      <c r="AA541" s="2048"/>
      <c r="AC541" s="2445" t="s">
        <v>625</v>
      </c>
      <c r="AD541" s="2348"/>
      <c r="AE541" s="2348"/>
      <c r="AF541" s="2348"/>
      <c r="AG541" s="75" t="s">
        <v>424</v>
      </c>
      <c r="AH541" s="2203" t="s">
        <v>625</v>
      </c>
      <c r="AI541" s="2203"/>
      <c r="AJ541" s="2203"/>
      <c r="AK541" s="22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18"/>
      <c r="C542" s="2419"/>
      <c r="D542" s="2419"/>
      <c r="E542" s="2419"/>
      <c r="F542" s="2419"/>
      <c r="G542" s="2419"/>
      <c r="H542" s="2420"/>
      <c r="I542" s="25" t="s">
        <v>442</v>
      </c>
      <c r="J542" s="25"/>
      <c r="K542" s="25"/>
      <c r="L542" s="25"/>
      <c r="M542" s="25"/>
      <c r="N542" s="25"/>
      <c r="O542" s="25"/>
      <c r="P542" s="25"/>
      <c r="Q542" s="25"/>
      <c r="R542" s="25"/>
      <c r="S542" s="25"/>
      <c r="T542" s="25"/>
      <c r="U542" s="25"/>
      <c r="V542" s="25"/>
      <c r="W542" s="25"/>
      <c r="X542" s="25"/>
      <c r="Y542" s="25"/>
      <c r="AC542" s="2445" t="s">
        <v>625</v>
      </c>
      <c r="AD542" s="2348"/>
      <c r="AE542" s="2348"/>
      <c r="AF542" s="2348"/>
      <c r="AG542" s="75" t="s">
        <v>424</v>
      </c>
      <c r="AH542" s="2203" t="s">
        <v>625</v>
      </c>
      <c r="AI542" s="2203"/>
      <c r="AJ542" s="2203"/>
      <c r="AK542" s="22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18"/>
      <c r="C543" s="2419"/>
      <c r="D543" s="2419"/>
      <c r="E543" s="2419"/>
      <c r="F543" s="2419"/>
      <c r="G543" s="2419"/>
      <c r="H543" s="2420"/>
      <c r="I543" s="80" t="s">
        <v>443</v>
      </c>
      <c r="J543" s="80"/>
      <c r="K543" s="80"/>
      <c r="L543" s="80"/>
      <c r="M543" s="80"/>
      <c r="N543" s="80"/>
      <c r="O543" s="80"/>
      <c r="P543" s="80"/>
      <c r="Q543" s="80"/>
      <c r="R543" s="80"/>
      <c r="S543" s="80"/>
      <c r="T543" s="80"/>
      <c r="U543" s="80"/>
      <c r="V543" s="80"/>
      <c r="W543" s="80"/>
      <c r="X543" s="80"/>
      <c r="Y543" s="80"/>
      <c r="Z543" s="80"/>
      <c r="AA543" s="80"/>
      <c r="AB543" s="80"/>
      <c r="AC543" s="2445" t="s">
        <v>625</v>
      </c>
      <c r="AD543" s="2348"/>
      <c r="AE543" s="2348"/>
      <c r="AF543" s="2348"/>
      <c r="AG543" s="65" t="s">
        <v>424</v>
      </c>
      <c r="AH543" s="2203" t="s">
        <v>625</v>
      </c>
      <c r="AI543" s="2203"/>
      <c r="AJ543" s="2203"/>
      <c r="AK543" s="22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18"/>
      <c r="C544" s="2419"/>
      <c r="D544" s="2419"/>
      <c r="E544" s="2419"/>
      <c r="F544" s="2419"/>
      <c r="G544" s="2419"/>
      <c r="H544" s="2420"/>
      <c r="I544" s="72" t="s">
        <v>444</v>
      </c>
      <c r="J544" s="72"/>
      <c r="K544" s="72"/>
      <c r="L544" s="72"/>
      <c r="M544" s="72"/>
      <c r="N544" s="72"/>
      <c r="O544" s="2048" t="s">
        <v>343</v>
      </c>
      <c r="P544" s="2048"/>
      <c r="Q544" s="2048"/>
      <c r="R544" s="2048"/>
      <c r="S544" s="2048"/>
      <c r="T544" s="2048"/>
      <c r="U544" s="2048"/>
      <c r="V544" s="2048"/>
      <c r="W544" s="2048"/>
      <c r="X544" s="2048"/>
      <c r="Y544" s="2048"/>
      <c r="Z544" s="2048"/>
      <c r="AA544" s="2048"/>
      <c r="AC544" s="2445" t="s">
        <v>625</v>
      </c>
      <c r="AD544" s="2348"/>
      <c r="AE544" s="2348"/>
      <c r="AF544" s="2348"/>
      <c r="AG544" s="75" t="s">
        <v>424</v>
      </c>
      <c r="AH544" s="2203" t="s">
        <v>625</v>
      </c>
      <c r="AI544" s="2203"/>
      <c r="AJ544" s="2203"/>
      <c r="AK544" s="22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18"/>
      <c r="C545" s="2419"/>
      <c r="D545" s="2419"/>
      <c r="E545" s="2419"/>
      <c r="F545" s="2419"/>
      <c r="G545" s="2419"/>
      <c r="H545" s="2420"/>
      <c r="I545" s="25" t="s">
        <v>442</v>
      </c>
      <c r="J545" s="25"/>
      <c r="K545" s="25"/>
      <c r="L545" s="25"/>
      <c r="M545" s="25"/>
      <c r="N545" s="25"/>
      <c r="O545" s="25"/>
      <c r="P545" s="25"/>
      <c r="Q545" s="25"/>
      <c r="R545" s="25"/>
      <c r="S545" s="25"/>
      <c r="T545" s="25"/>
      <c r="U545" s="25"/>
      <c r="V545" s="25"/>
      <c r="W545" s="25"/>
      <c r="X545" s="25"/>
      <c r="Y545" s="25"/>
      <c r="AC545" s="2445" t="s">
        <v>625</v>
      </c>
      <c r="AD545" s="2348"/>
      <c r="AE545" s="2348"/>
      <c r="AF545" s="2348"/>
      <c r="AG545" s="65" t="s">
        <v>424</v>
      </c>
      <c r="AH545" s="2203" t="s">
        <v>625</v>
      </c>
      <c r="AI545" s="2203"/>
      <c r="AJ545" s="2203"/>
      <c r="AK545" s="22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18"/>
      <c r="C546" s="2419"/>
      <c r="D546" s="2419"/>
      <c r="E546" s="2419"/>
      <c r="F546" s="2419"/>
      <c r="G546" s="2419"/>
      <c r="H546" s="2420"/>
      <c r="I546" s="80" t="s">
        <v>443</v>
      </c>
      <c r="J546" s="80"/>
      <c r="K546" s="80"/>
      <c r="L546" s="80"/>
      <c r="M546" s="80"/>
      <c r="N546" s="80"/>
      <c r="O546" s="80"/>
      <c r="P546" s="80"/>
      <c r="Q546" s="80"/>
      <c r="R546" s="80"/>
      <c r="S546" s="80"/>
      <c r="T546" s="80"/>
      <c r="U546" s="80"/>
      <c r="V546" s="80"/>
      <c r="W546" s="80"/>
      <c r="X546" s="80"/>
      <c r="Y546" s="80"/>
      <c r="Z546" s="80"/>
      <c r="AA546" s="80"/>
      <c r="AB546" s="80"/>
      <c r="AC546" s="2445" t="s">
        <v>625</v>
      </c>
      <c r="AD546" s="2348"/>
      <c r="AE546" s="2348"/>
      <c r="AF546" s="2348"/>
      <c r="AG546" s="75" t="s">
        <v>424</v>
      </c>
      <c r="AH546" s="2203" t="s">
        <v>625</v>
      </c>
      <c r="AI546" s="2203"/>
      <c r="AJ546" s="2203"/>
      <c r="AK546" s="22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18"/>
      <c r="C547" s="2419"/>
      <c r="D547" s="2419"/>
      <c r="E547" s="2419"/>
      <c r="F547" s="2419"/>
      <c r="G547" s="2419"/>
      <c r="H547" s="2420"/>
      <c r="I547" s="72" t="s">
        <v>444</v>
      </c>
      <c r="J547" s="72"/>
      <c r="K547" s="72"/>
      <c r="L547" s="72"/>
      <c r="M547" s="72"/>
      <c r="N547" s="72"/>
      <c r="O547" s="2048" t="s">
        <v>343</v>
      </c>
      <c r="P547" s="2048"/>
      <c r="Q547" s="2048"/>
      <c r="R547" s="2048"/>
      <c r="S547" s="2048"/>
      <c r="T547" s="2048"/>
      <c r="U547" s="2048"/>
      <c r="V547" s="2048"/>
      <c r="W547" s="2048"/>
      <c r="X547" s="2048"/>
      <c r="Y547" s="2048"/>
      <c r="Z547" s="2048"/>
      <c r="AA547" s="2048"/>
      <c r="AC547" s="2445" t="s">
        <v>625</v>
      </c>
      <c r="AD547" s="2348"/>
      <c r="AE547" s="2348"/>
      <c r="AF547" s="2348"/>
      <c r="AG547" s="65" t="s">
        <v>424</v>
      </c>
      <c r="AH547" s="2203" t="s">
        <v>625</v>
      </c>
      <c r="AI547" s="2203"/>
      <c r="AJ547" s="2203"/>
      <c r="AK547" s="22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18"/>
      <c r="C548" s="2419"/>
      <c r="D548" s="2419"/>
      <c r="E548" s="2419"/>
      <c r="F548" s="2419"/>
      <c r="G548" s="2419"/>
      <c r="H548" s="2420"/>
      <c r="I548" s="25" t="s">
        <v>442</v>
      </c>
      <c r="J548" s="25"/>
      <c r="K548" s="25"/>
      <c r="L548" s="25"/>
      <c r="M548" s="25"/>
      <c r="N548" s="25"/>
      <c r="O548" s="25"/>
      <c r="P548" s="25"/>
      <c r="Q548" s="25"/>
      <c r="R548" s="25"/>
      <c r="S548" s="25"/>
      <c r="T548" s="25"/>
      <c r="U548" s="25"/>
      <c r="V548" s="25"/>
      <c r="W548" s="25"/>
      <c r="X548" s="25"/>
      <c r="Y548" s="25"/>
      <c r="AC548" s="2445" t="s">
        <v>625</v>
      </c>
      <c r="AD548" s="2348"/>
      <c r="AE548" s="2348"/>
      <c r="AF548" s="2348"/>
      <c r="AG548" s="75" t="s">
        <v>424</v>
      </c>
      <c r="AH548" s="2203" t="s">
        <v>625</v>
      </c>
      <c r="AI548" s="2203"/>
      <c r="AJ548" s="2203"/>
      <c r="AK548" s="22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18"/>
      <c r="C549" s="2419"/>
      <c r="D549" s="2419"/>
      <c r="E549" s="2419"/>
      <c r="F549" s="2419"/>
      <c r="G549" s="2419"/>
      <c r="H549" s="2420"/>
      <c r="I549" s="80" t="s">
        <v>443</v>
      </c>
      <c r="J549" s="80"/>
      <c r="K549" s="80"/>
      <c r="L549" s="80"/>
      <c r="M549" s="80"/>
      <c r="N549" s="80"/>
      <c r="O549" s="80"/>
      <c r="P549" s="80"/>
      <c r="Q549" s="80"/>
      <c r="R549" s="80"/>
      <c r="S549" s="80"/>
      <c r="T549" s="80"/>
      <c r="U549" s="80"/>
      <c r="V549" s="80"/>
      <c r="W549" s="80"/>
      <c r="X549" s="80"/>
      <c r="Y549" s="80"/>
      <c r="Z549" s="80"/>
      <c r="AA549" s="80"/>
      <c r="AB549" s="80"/>
      <c r="AC549" s="2445" t="s">
        <v>625</v>
      </c>
      <c r="AD549" s="2348"/>
      <c r="AE549" s="2348"/>
      <c r="AF549" s="2348"/>
      <c r="AG549" s="65" t="s">
        <v>424</v>
      </c>
      <c r="AH549" s="2203" t="s">
        <v>625</v>
      </c>
      <c r="AI549" s="2203"/>
      <c r="AJ549" s="2203"/>
      <c r="AK549" s="22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18"/>
      <c r="C550" s="2419"/>
      <c r="D550" s="2419"/>
      <c r="E550" s="2419"/>
      <c r="F550" s="2419"/>
      <c r="G550" s="2419"/>
      <c r="H550" s="2420"/>
      <c r="I550" s="72" t="s">
        <v>594</v>
      </c>
      <c r="J550" s="72"/>
      <c r="K550" s="72"/>
      <c r="L550" s="72"/>
      <c r="M550" s="72"/>
      <c r="N550" s="72"/>
      <c r="O550" s="72"/>
      <c r="P550" s="72"/>
      <c r="Q550" s="72"/>
      <c r="R550" s="72"/>
      <c r="S550" s="72"/>
      <c r="T550" s="72"/>
      <c r="U550" s="72"/>
      <c r="V550" s="72"/>
      <c r="W550" s="72"/>
      <c r="X550" s="25"/>
      <c r="Y550" s="25"/>
      <c r="AC550" s="2445">
        <v>2</v>
      </c>
      <c r="AD550" s="2348"/>
      <c r="AE550" s="2348"/>
      <c r="AF550" s="2348"/>
      <c r="AG550" s="65" t="s">
        <v>424</v>
      </c>
      <c r="AH550" s="2203">
        <v>2022</v>
      </c>
      <c r="AI550" s="2203"/>
      <c r="AJ550" s="2203"/>
      <c r="AK550" s="22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18"/>
      <c r="C551" s="2419"/>
      <c r="D551" s="2419"/>
      <c r="E551" s="2419"/>
      <c r="F551" s="2419"/>
      <c r="G551" s="2419"/>
      <c r="H551" s="2420"/>
      <c r="I551" s="25" t="s">
        <v>595</v>
      </c>
      <c r="J551" s="25"/>
      <c r="K551" s="25"/>
      <c r="L551" s="25"/>
      <c r="M551" s="25"/>
      <c r="N551" s="25"/>
      <c r="O551" s="25"/>
      <c r="P551" s="25"/>
      <c r="Q551" s="25"/>
      <c r="R551" s="25"/>
      <c r="S551" s="25"/>
      <c r="T551" s="25"/>
      <c r="U551" s="25"/>
      <c r="V551" s="25"/>
      <c r="W551" s="25"/>
      <c r="X551" s="25"/>
      <c r="Y551" s="25"/>
      <c r="AC551" s="2445">
        <v>1</v>
      </c>
      <c r="AD551" s="2348"/>
      <c r="AE551" s="2348"/>
      <c r="AF551" s="2348"/>
      <c r="AG551" s="75" t="s">
        <v>424</v>
      </c>
      <c r="AH551" s="2203">
        <v>2022</v>
      </c>
      <c r="AI551" s="2203"/>
      <c r="AJ551" s="2203"/>
      <c r="AK551" s="22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18"/>
      <c r="C552" s="2419"/>
      <c r="D552" s="2419"/>
      <c r="E552" s="2419"/>
      <c r="F552" s="2419"/>
      <c r="G552" s="2419"/>
      <c r="H552" s="2420"/>
      <c r="I552" s="25" t="s">
        <v>596</v>
      </c>
      <c r="J552" s="25"/>
      <c r="K552" s="25"/>
      <c r="L552" s="25"/>
      <c r="M552" s="25"/>
      <c r="N552" s="25"/>
      <c r="O552" s="25"/>
      <c r="P552" s="25"/>
      <c r="Q552" s="25"/>
      <c r="R552" s="25"/>
      <c r="S552" s="25"/>
      <c r="T552" s="25"/>
      <c r="U552" s="25"/>
      <c r="V552" s="25"/>
      <c r="W552" s="25"/>
      <c r="X552" s="25"/>
      <c r="Y552" s="25"/>
      <c r="AC552" s="2445">
        <v>11</v>
      </c>
      <c r="AD552" s="2348"/>
      <c r="AE552" s="2348"/>
      <c r="AF552" s="2348"/>
      <c r="AG552" s="65" t="s">
        <v>424</v>
      </c>
      <c r="AH552" s="2203">
        <v>2023</v>
      </c>
      <c r="AI552" s="2203"/>
      <c r="AJ552" s="2203"/>
      <c r="AK552" s="22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18"/>
      <c r="C553" s="2419"/>
      <c r="D553" s="2419"/>
      <c r="E553" s="2419"/>
      <c r="F553" s="2419"/>
      <c r="G553" s="2419"/>
      <c r="H553" s="2420"/>
      <c r="I553" s="25" t="s">
        <v>597</v>
      </c>
      <c r="J553" s="25"/>
      <c r="K553" s="25"/>
      <c r="L553" s="25"/>
      <c r="M553" s="25"/>
      <c r="N553" s="25"/>
      <c r="O553" s="25"/>
      <c r="P553" s="25"/>
      <c r="Q553" s="25"/>
      <c r="R553" s="25"/>
      <c r="S553" s="25"/>
      <c r="T553" s="25"/>
      <c r="U553" s="25"/>
      <c r="V553" s="25"/>
      <c r="W553" s="25"/>
      <c r="X553" s="25"/>
      <c r="Y553" s="25"/>
      <c r="AC553" s="2445">
        <v>11</v>
      </c>
      <c r="AD553" s="2348"/>
      <c r="AE553" s="2348"/>
      <c r="AF553" s="2348"/>
      <c r="AG553" s="65" t="s">
        <v>424</v>
      </c>
      <c r="AH553" s="2203">
        <v>2024</v>
      </c>
      <c r="AI553" s="2203"/>
      <c r="AJ553" s="2203"/>
      <c r="AK553" s="22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1"/>
      <c r="C554" s="2422"/>
      <c r="D554" s="2422"/>
      <c r="E554" s="2422"/>
      <c r="F554" s="2422"/>
      <c r="G554" s="2422"/>
      <c r="H554" s="2423"/>
      <c r="I554" s="80" t="s">
        <v>481</v>
      </c>
      <c r="J554" s="80"/>
      <c r="K554" s="80"/>
      <c r="L554" s="80"/>
      <c r="M554" s="80"/>
      <c r="N554" s="80"/>
      <c r="O554" s="80"/>
      <c r="P554" s="80"/>
      <c r="Q554" s="80"/>
      <c r="R554" s="80"/>
      <c r="S554" s="80"/>
      <c r="T554" s="80"/>
      <c r="U554" s="80"/>
      <c r="V554" s="80"/>
      <c r="W554" s="80"/>
      <c r="X554" s="80"/>
      <c r="Y554" s="80"/>
      <c r="Z554" s="80"/>
      <c r="AA554" s="80"/>
      <c r="AB554" s="80"/>
      <c r="AC554" s="2445">
        <v>4</v>
      </c>
      <c r="AD554" s="2348"/>
      <c r="AE554" s="2348"/>
      <c r="AF554" s="2348"/>
      <c r="AG554" s="65" t="s">
        <v>424</v>
      </c>
      <c r="AH554" s="2203">
        <v>2024</v>
      </c>
      <c r="AI554" s="2203"/>
      <c r="AJ554" s="2203"/>
      <c r="AK554" s="22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575</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5" t="s">
        <v>483</v>
      </c>
      <c r="C563" s="2099"/>
      <c r="D563" s="2099"/>
      <c r="E563" s="2099"/>
      <c r="F563" s="2099"/>
      <c r="G563" s="2099"/>
      <c r="H563" s="2099"/>
      <c r="I563" s="2099"/>
      <c r="J563" s="2099"/>
      <c r="K563" s="2099"/>
      <c r="L563" s="2099"/>
      <c r="M563" s="2099"/>
      <c r="N563" s="2099"/>
      <c r="O563" s="2099"/>
      <c r="P563" s="2100"/>
      <c r="Q563" s="2435" t="s">
        <v>2377</v>
      </c>
      <c r="R563" s="2436"/>
      <c r="S563" s="2437"/>
      <c r="T563" s="2435" t="s">
        <v>2375</v>
      </c>
      <c r="U563" s="2436"/>
      <c r="V563" s="2437"/>
      <c r="W563" s="2435" t="s">
        <v>484</v>
      </c>
      <c r="X563" s="2436"/>
      <c r="Y563" s="2437"/>
      <c r="Z563" s="2435" t="s">
        <v>2376</v>
      </c>
      <c r="AA563" s="2436"/>
      <c r="AB563" s="2436"/>
      <c r="AC563" s="2436"/>
      <c r="AD563" s="2436"/>
      <c r="AE563" s="2435" t="s">
        <v>2149</v>
      </c>
      <c r="AF563" s="2436"/>
      <c r="AG563" s="2436"/>
      <c r="AH563" s="2437"/>
      <c r="AI563" s="2435" t="s">
        <v>2150</v>
      </c>
      <c r="AJ563" s="2436"/>
      <c r="AK563" s="2436"/>
      <c r="AL563" s="2437"/>
      <c r="AM563" s="2435" t="s">
        <v>485</v>
      </c>
      <c r="AN563" s="2436"/>
      <c r="AO563" s="2436"/>
      <c r="AP563" s="2436"/>
      <c r="AQ563" s="2436"/>
      <c r="AR563" s="2436"/>
      <c r="AS563" s="243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0" t="s">
        <v>2632</v>
      </c>
      <c r="D564" s="2040"/>
      <c r="E564" s="2040"/>
      <c r="F564" s="2040"/>
      <c r="G564" s="2040"/>
      <c r="H564" s="2040"/>
      <c r="I564" s="2040"/>
      <c r="J564" s="2040"/>
      <c r="K564" s="2040"/>
      <c r="L564" s="2040"/>
      <c r="M564" s="2040"/>
      <c r="N564" s="2040"/>
      <c r="O564" s="2040"/>
      <c r="P564" s="2097"/>
      <c r="Q564" s="2058">
        <v>30</v>
      </c>
      <c r="R564" s="2058"/>
      <c r="S564" s="2059"/>
      <c r="T564" s="2057">
        <v>30</v>
      </c>
      <c r="U564" s="2058"/>
      <c r="V564" s="2059"/>
      <c r="W564" s="2522">
        <f>'[9]main spreadsheet'!$BZ$13</f>
        <v>3.15E-2</v>
      </c>
      <c r="X564" s="2523"/>
      <c r="Y564" s="2524"/>
      <c r="Z564" s="2521" t="s">
        <v>2630</v>
      </c>
      <c r="AA564" s="2521"/>
      <c r="AB564" s="2521"/>
      <c r="AC564" s="2521"/>
      <c r="AD564" s="2521"/>
      <c r="AE564" s="2515">
        <v>1</v>
      </c>
      <c r="AF564" s="2516"/>
      <c r="AG564" s="2516"/>
      <c r="AH564" s="2517"/>
      <c r="AI564" s="2518" t="s">
        <v>625</v>
      </c>
      <c r="AJ564" s="2519"/>
      <c r="AK564" s="2519"/>
      <c r="AL564" s="2520"/>
      <c r="AM564" s="2029">
        <f>'[9]main spreadsheet'!$CE$43</f>
        <v>64374815.88952557</v>
      </c>
      <c r="AN564" s="2030"/>
      <c r="AO564" s="2030"/>
      <c r="AP564" s="2030"/>
      <c r="AQ564" s="2030"/>
      <c r="AR564" s="2030"/>
      <c r="AS564" s="203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0" t="s">
        <v>2633</v>
      </c>
      <c r="D565" s="2040"/>
      <c r="E565" s="2040"/>
      <c r="F565" s="2040"/>
      <c r="G565" s="2040"/>
      <c r="H565" s="2040"/>
      <c r="I565" s="2040"/>
      <c r="J565" s="2040"/>
      <c r="K565" s="2040"/>
      <c r="L565" s="2040"/>
      <c r="M565" s="2040"/>
      <c r="N565" s="2040"/>
      <c r="O565" s="2040"/>
      <c r="P565" s="2097"/>
      <c r="Q565" s="2057">
        <v>30</v>
      </c>
      <c r="R565" s="2058"/>
      <c r="S565" s="2059"/>
      <c r="T565" s="2057">
        <v>30</v>
      </c>
      <c r="U565" s="2058"/>
      <c r="V565" s="2059"/>
      <c r="W565" s="2522">
        <f>'[9]main spreadsheet'!$BZ$14</f>
        <v>3.5000000000000003E-2</v>
      </c>
      <c r="X565" s="2523"/>
      <c r="Y565" s="2524"/>
      <c r="Z565" s="2521" t="s">
        <v>2630</v>
      </c>
      <c r="AA565" s="2521"/>
      <c r="AB565" s="2521"/>
      <c r="AC565" s="2521"/>
      <c r="AD565" s="2521"/>
      <c r="AE565" s="2515">
        <v>1</v>
      </c>
      <c r="AF565" s="2516"/>
      <c r="AG565" s="2516"/>
      <c r="AH565" s="2517"/>
      <c r="AI565" s="2518" t="s">
        <v>625</v>
      </c>
      <c r="AJ565" s="2519"/>
      <c r="AK565" s="2519"/>
      <c r="AL565" s="2520"/>
      <c r="AM565" s="2029">
        <f>'[9]main spreadsheet'!$CE$45</f>
        <v>15465358.288561083</v>
      </c>
      <c r="AN565" s="2030"/>
      <c r="AO565" s="2030"/>
      <c r="AP565" s="2030"/>
      <c r="AQ565" s="2030"/>
      <c r="AR565" s="2030"/>
      <c r="AS565" s="203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0" t="s">
        <v>2597</v>
      </c>
      <c r="D566" s="2040"/>
      <c r="E566" s="2040"/>
      <c r="F566" s="2040"/>
      <c r="G566" s="2040"/>
      <c r="H566" s="2040"/>
      <c r="I566" s="2040"/>
      <c r="J566" s="2040"/>
      <c r="K566" s="2040"/>
      <c r="L566" s="2040"/>
      <c r="M566" s="2040"/>
      <c r="N566" s="2040"/>
      <c r="O566" s="2040"/>
      <c r="P566" s="2097"/>
      <c r="Q566" s="2057">
        <f>12*55</f>
        <v>660</v>
      </c>
      <c r="R566" s="2058"/>
      <c r="S566" s="2059"/>
      <c r="T566" s="2057" t="s">
        <v>625</v>
      </c>
      <c r="U566" s="2058"/>
      <c r="V566" s="2059"/>
      <c r="W566" s="2057" t="s">
        <v>625</v>
      </c>
      <c r="X566" s="2058"/>
      <c r="Y566" s="2059"/>
      <c r="Z566" s="2521" t="s">
        <v>2631</v>
      </c>
      <c r="AA566" s="2521"/>
      <c r="AB566" s="2521"/>
      <c r="AC566" s="2521"/>
      <c r="AD566" s="2521"/>
      <c r="AE566" s="2515" t="s">
        <v>625</v>
      </c>
      <c r="AF566" s="2516"/>
      <c r="AG566" s="2516"/>
      <c r="AH566" s="2517"/>
      <c r="AI566" s="2518" t="s">
        <v>625</v>
      </c>
      <c r="AJ566" s="2519"/>
      <c r="AK566" s="2519"/>
      <c r="AL566" s="2520"/>
      <c r="AM566" s="2029">
        <f>'[9]main spreadsheet'!$BU$7</f>
        <v>1068280.3852288101</v>
      </c>
      <c r="AN566" s="2030"/>
      <c r="AO566" s="2030"/>
      <c r="AP566" s="2030"/>
      <c r="AQ566" s="2030"/>
      <c r="AR566" s="2030"/>
      <c r="AS566" s="203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40" t="s">
        <v>2596</v>
      </c>
      <c r="D567" s="2040"/>
      <c r="E567" s="2040"/>
      <c r="F567" s="2040"/>
      <c r="G567" s="2040"/>
      <c r="H567" s="2040"/>
      <c r="I567" s="2040"/>
      <c r="J567" s="2040"/>
      <c r="K567" s="2040"/>
      <c r="L567" s="2040"/>
      <c r="M567" s="2040"/>
      <c r="N567" s="2040"/>
      <c r="O567" s="2040"/>
      <c r="P567" s="2097"/>
      <c r="Q567" s="2057">
        <f>660</f>
        <v>660</v>
      </c>
      <c r="R567" s="2058"/>
      <c r="S567" s="2059"/>
      <c r="T567" s="2057" t="s">
        <v>625</v>
      </c>
      <c r="U567" s="2058"/>
      <c r="V567" s="2059"/>
      <c r="W567" s="2522">
        <v>0.03</v>
      </c>
      <c r="X567" s="2523"/>
      <c r="Y567" s="2524"/>
      <c r="Z567" s="2521" t="s">
        <v>2631</v>
      </c>
      <c r="AA567" s="2521"/>
      <c r="AB567" s="2521"/>
      <c r="AC567" s="2521"/>
      <c r="AD567" s="2521"/>
      <c r="AE567" s="2515">
        <v>2</v>
      </c>
      <c r="AF567" s="2516"/>
      <c r="AG567" s="2516"/>
      <c r="AH567" s="2517"/>
      <c r="AI567" s="2518" t="s">
        <v>625</v>
      </c>
      <c r="AJ567" s="2519"/>
      <c r="AK567" s="2519"/>
      <c r="AL567" s="2520"/>
      <c r="AM567" s="2029">
        <f>'[9]main spreadsheet'!$BU$6</f>
        <v>32594529.475253925</v>
      </c>
      <c r="AN567" s="2030"/>
      <c r="AO567" s="2030"/>
      <c r="AP567" s="2030"/>
      <c r="AQ567" s="2030"/>
      <c r="AR567" s="2030"/>
      <c r="AS567" s="203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40" t="s">
        <v>2599</v>
      </c>
      <c r="D568" s="2040"/>
      <c r="E568" s="2040"/>
      <c r="F568" s="2040"/>
      <c r="G568" s="2040"/>
      <c r="H568" s="2040"/>
      <c r="I568" s="2040"/>
      <c r="J568" s="2040"/>
      <c r="K568" s="2040"/>
      <c r="L568" s="2040"/>
      <c r="M568" s="2040"/>
      <c r="N568" s="2040"/>
      <c r="O568" s="2040"/>
      <c r="P568" s="2097"/>
      <c r="Q568" s="2057" t="s">
        <v>625</v>
      </c>
      <c r="R568" s="2058"/>
      <c r="S568" s="2059"/>
      <c r="T568" s="2057" t="s">
        <v>625</v>
      </c>
      <c r="U568" s="2058"/>
      <c r="V568" s="2059"/>
      <c r="W568" s="2057" t="s">
        <v>625</v>
      </c>
      <c r="X568" s="2058"/>
      <c r="Y568" s="2059"/>
      <c r="Z568" s="2521" t="s">
        <v>625</v>
      </c>
      <c r="AA568" s="2521"/>
      <c r="AB568" s="2521"/>
      <c r="AC568" s="2521"/>
      <c r="AD568" s="2521"/>
      <c r="AE568" s="2515" t="s">
        <v>625</v>
      </c>
      <c r="AF568" s="2516"/>
      <c r="AG568" s="2516"/>
      <c r="AH568" s="2517"/>
      <c r="AI568" s="2518" t="s">
        <v>625</v>
      </c>
      <c r="AJ568" s="2519"/>
      <c r="AK568" s="2519"/>
      <c r="AL568" s="2520"/>
      <c r="AM568" s="2029">
        <f>'[9]main spreadsheet'!$CY$77+'[9]main spreadsheet'!$CZ$77</f>
        <v>4727655.3647559909</v>
      </c>
      <c r="AN568" s="2030"/>
      <c r="AO568" s="2030"/>
      <c r="AP568" s="2030"/>
      <c r="AQ568" s="2030"/>
      <c r="AR568" s="2030"/>
      <c r="AS568" s="203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40" t="s">
        <v>2603</v>
      </c>
      <c r="D569" s="2040"/>
      <c r="E569" s="2040"/>
      <c r="F569" s="2040"/>
      <c r="G569" s="2040"/>
      <c r="H569" s="2040"/>
      <c r="I569" s="2040"/>
      <c r="J569" s="2040"/>
      <c r="K569" s="2040"/>
      <c r="L569" s="2040"/>
      <c r="M569" s="2040"/>
      <c r="N569" s="2040"/>
      <c r="O569" s="2040"/>
      <c r="P569" s="2097"/>
      <c r="Q569" s="2057" t="s">
        <v>625</v>
      </c>
      <c r="R569" s="2058"/>
      <c r="S569" s="2059"/>
      <c r="T569" s="2057" t="s">
        <v>625</v>
      </c>
      <c r="U569" s="2058"/>
      <c r="V569" s="2059"/>
      <c r="W569" s="2057" t="s">
        <v>625</v>
      </c>
      <c r="X569" s="2058"/>
      <c r="Y569" s="2059"/>
      <c r="Z569" s="2521" t="s">
        <v>625</v>
      </c>
      <c r="AA569" s="2521"/>
      <c r="AB569" s="2521"/>
      <c r="AC569" s="2521"/>
      <c r="AD569" s="2521"/>
      <c r="AE569" s="2515" t="s">
        <v>625</v>
      </c>
      <c r="AF569" s="2516"/>
      <c r="AG569" s="2516"/>
      <c r="AH569" s="2517"/>
      <c r="AI569" s="2518" t="s">
        <v>625</v>
      </c>
      <c r="AJ569" s="2519"/>
      <c r="AK569" s="2519"/>
      <c r="AL569" s="2520"/>
      <c r="AM569" s="2029">
        <f>'[9]main spreadsheet'!$BU$16</f>
        <v>1000</v>
      </c>
      <c r="AN569" s="2030"/>
      <c r="AO569" s="2030"/>
      <c r="AP569" s="2030"/>
      <c r="AQ569" s="2030"/>
      <c r="AR569" s="2030"/>
      <c r="AS569" s="203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40" t="s">
        <v>2670</v>
      </c>
      <c r="D570" s="2040"/>
      <c r="E570" s="2040"/>
      <c r="F570" s="2040"/>
      <c r="G570" s="2040"/>
      <c r="H570" s="2040"/>
      <c r="I570" s="2040"/>
      <c r="J570" s="2040"/>
      <c r="K570" s="2040"/>
      <c r="L570" s="2040"/>
      <c r="M570" s="2040"/>
      <c r="N570" s="2040"/>
      <c r="O570" s="2040"/>
      <c r="P570" s="2097"/>
      <c r="Q570" s="2057" t="s">
        <v>625</v>
      </c>
      <c r="R570" s="2058"/>
      <c r="S570" s="2059"/>
      <c r="T570" s="2057" t="s">
        <v>625</v>
      </c>
      <c r="U570" s="2058"/>
      <c r="V570" s="2059"/>
      <c r="W570" s="2522" t="s">
        <v>625</v>
      </c>
      <c r="X570" s="2523"/>
      <c r="Y570" s="2524"/>
      <c r="Z570" s="2521" t="s">
        <v>625</v>
      </c>
      <c r="AA570" s="2521"/>
      <c r="AB570" s="2521"/>
      <c r="AC570" s="2521"/>
      <c r="AD570" s="2521"/>
      <c r="AE570" s="2515" t="s">
        <v>625</v>
      </c>
      <c r="AF570" s="2516"/>
      <c r="AG570" s="2516"/>
      <c r="AH570" s="2517"/>
      <c r="AI570" s="2518" t="s">
        <v>625</v>
      </c>
      <c r="AJ570" s="2519"/>
      <c r="AK570" s="2519"/>
      <c r="AL570" s="2520"/>
      <c r="AM570" s="2029">
        <f>4636724-129999</f>
        <v>4506725</v>
      </c>
      <c r="AN570" s="2030"/>
      <c r="AO570" s="2030"/>
      <c r="AP570" s="2030"/>
      <c r="AQ570" s="2030"/>
      <c r="AR570" s="2030"/>
      <c r="AS570" s="203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40"/>
      <c r="D571" s="2040"/>
      <c r="E571" s="2040"/>
      <c r="F571" s="2040"/>
      <c r="G571" s="2040"/>
      <c r="H571" s="2040"/>
      <c r="I571" s="2040"/>
      <c r="J571" s="2040"/>
      <c r="K571" s="2040"/>
      <c r="L571" s="2040"/>
      <c r="M571" s="2040"/>
      <c r="N571" s="2040"/>
      <c r="O571" s="2040"/>
      <c r="P571" s="2097"/>
      <c r="Q571" s="2057"/>
      <c r="R571" s="2058"/>
      <c r="S571" s="2059"/>
      <c r="T571" s="2057"/>
      <c r="U571" s="2058"/>
      <c r="V571" s="2059"/>
      <c r="W571" s="2522"/>
      <c r="X571" s="2523"/>
      <c r="Y571" s="2524"/>
      <c r="Z571" s="2521"/>
      <c r="AA571" s="2521"/>
      <c r="AB571" s="2521"/>
      <c r="AC571" s="2521"/>
      <c r="AD571" s="2521"/>
      <c r="AE571" s="2515"/>
      <c r="AF571" s="2516"/>
      <c r="AG571" s="2516"/>
      <c r="AH571" s="2517"/>
      <c r="AI571" s="2518"/>
      <c r="AJ571" s="2519"/>
      <c r="AK571" s="2519"/>
      <c r="AL571" s="2520"/>
      <c r="AM571" s="2029">
        <v>0</v>
      </c>
      <c r="AN571" s="2030"/>
      <c r="AO571" s="2030"/>
      <c r="AP571" s="2030"/>
      <c r="AQ571" s="2030"/>
      <c r="AR571" s="2030"/>
      <c r="AS571" s="203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40"/>
      <c r="D572" s="2040"/>
      <c r="E572" s="2040"/>
      <c r="F572" s="2040"/>
      <c r="G572" s="2040"/>
      <c r="H572" s="2040"/>
      <c r="I572" s="2040"/>
      <c r="J572" s="2040"/>
      <c r="K572" s="2040"/>
      <c r="L572" s="2040"/>
      <c r="M572" s="2040"/>
      <c r="N572" s="2040"/>
      <c r="O572" s="2040"/>
      <c r="P572" s="2097"/>
      <c r="Q572" s="2057"/>
      <c r="R572" s="2058"/>
      <c r="S572" s="2059"/>
      <c r="T572" s="2057"/>
      <c r="U572" s="2058"/>
      <c r="V572" s="2059"/>
      <c r="W572" s="2522"/>
      <c r="X572" s="2523"/>
      <c r="Y572" s="2524"/>
      <c r="Z572" s="2521"/>
      <c r="AA572" s="2521"/>
      <c r="AB572" s="2521"/>
      <c r="AC572" s="2521"/>
      <c r="AD572" s="2521"/>
      <c r="AE572" s="2515"/>
      <c r="AF572" s="2516"/>
      <c r="AG572" s="2516"/>
      <c r="AH572" s="2517"/>
      <c r="AI572" s="2518"/>
      <c r="AJ572" s="2519"/>
      <c r="AK572" s="2519"/>
      <c r="AL572" s="2520"/>
      <c r="AM572" s="2029"/>
      <c r="AN572" s="2030"/>
      <c r="AO572" s="2030"/>
      <c r="AP572" s="2030"/>
      <c r="AQ572" s="2030"/>
      <c r="AR572" s="2030"/>
      <c r="AS572" s="2031"/>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0"/>
      <c r="D573" s="2040"/>
      <c r="E573" s="2040"/>
      <c r="F573" s="2040"/>
      <c r="G573" s="2040"/>
      <c r="H573" s="2040"/>
      <c r="I573" s="2040"/>
      <c r="J573" s="2040"/>
      <c r="K573" s="2040"/>
      <c r="L573" s="2040"/>
      <c r="M573" s="2040"/>
      <c r="N573" s="2040"/>
      <c r="O573" s="2040"/>
      <c r="P573" s="2097"/>
      <c r="Q573" s="2057"/>
      <c r="R573" s="2058"/>
      <c r="S573" s="2059"/>
      <c r="T573" s="2057"/>
      <c r="U573" s="2058"/>
      <c r="V573" s="2059"/>
      <c r="W573" s="2522"/>
      <c r="X573" s="2523"/>
      <c r="Y573" s="2524"/>
      <c r="Z573" s="2521"/>
      <c r="AA573" s="2521"/>
      <c r="AB573" s="2521"/>
      <c r="AC573" s="2521"/>
      <c r="AD573" s="2521"/>
      <c r="AE573" s="2515"/>
      <c r="AF573" s="2516"/>
      <c r="AG573" s="2516"/>
      <c r="AH573" s="2517"/>
      <c r="AI573" s="2518"/>
      <c r="AJ573" s="2519"/>
      <c r="AK573" s="2519"/>
      <c r="AL573" s="2520"/>
      <c r="AM573" s="2029"/>
      <c r="AN573" s="2030"/>
      <c r="AO573" s="2030"/>
      <c r="AP573" s="2030"/>
      <c r="AQ573" s="2030"/>
      <c r="AR573" s="2030"/>
      <c r="AS573" s="20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0"/>
      <c r="D574" s="2040"/>
      <c r="E574" s="2040"/>
      <c r="F574" s="2040"/>
      <c r="G574" s="2040"/>
      <c r="H574" s="2040"/>
      <c r="I574" s="2040"/>
      <c r="J574" s="2040"/>
      <c r="K574" s="2040"/>
      <c r="L574" s="2040"/>
      <c r="M574" s="2040"/>
      <c r="N574" s="2040"/>
      <c r="O574" s="2040"/>
      <c r="P574" s="2097"/>
      <c r="Q574" s="2057"/>
      <c r="R574" s="2058"/>
      <c r="S574" s="2059"/>
      <c r="T574" s="2057"/>
      <c r="U574" s="2058"/>
      <c r="V574" s="2059"/>
      <c r="W574" s="2522"/>
      <c r="X574" s="2523"/>
      <c r="Y574" s="2524"/>
      <c r="Z574" s="2521"/>
      <c r="AA574" s="2521"/>
      <c r="AB574" s="2521"/>
      <c r="AC574" s="2521"/>
      <c r="AD574" s="2521"/>
      <c r="AE574" s="2515"/>
      <c r="AF574" s="2516"/>
      <c r="AG574" s="2516"/>
      <c r="AH574" s="2517"/>
      <c r="AI574" s="2518"/>
      <c r="AJ574" s="2519"/>
      <c r="AK574" s="2519"/>
      <c r="AL574" s="2520"/>
      <c r="AM574" s="2029"/>
      <c r="AN574" s="2030"/>
      <c r="AO574" s="2030"/>
      <c r="AP574" s="2030"/>
      <c r="AQ574" s="2030"/>
      <c r="AR574" s="2030"/>
      <c r="AS574" s="203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0"/>
      <c r="D575" s="2040"/>
      <c r="E575" s="2040"/>
      <c r="F575" s="2040"/>
      <c r="G575" s="2040"/>
      <c r="H575" s="2040"/>
      <c r="I575" s="2040"/>
      <c r="J575" s="2040"/>
      <c r="K575" s="2040"/>
      <c r="L575" s="2040"/>
      <c r="M575" s="2040"/>
      <c r="N575" s="2040"/>
      <c r="O575" s="2040"/>
      <c r="P575" s="2097"/>
      <c r="Q575" s="2057"/>
      <c r="R575" s="2058"/>
      <c r="S575" s="2059"/>
      <c r="T575" s="2057"/>
      <c r="U575" s="2058"/>
      <c r="V575" s="2059"/>
      <c r="W575" s="2522"/>
      <c r="X575" s="2523"/>
      <c r="Y575" s="2524"/>
      <c r="Z575" s="2521"/>
      <c r="AA575" s="2521"/>
      <c r="AB575" s="2521"/>
      <c r="AC575" s="2521"/>
      <c r="AD575" s="2521"/>
      <c r="AE575" s="2515"/>
      <c r="AF575" s="2516"/>
      <c r="AG575" s="2516"/>
      <c r="AH575" s="2517"/>
      <c r="AI575" s="2518"/>
      <c r="AJ575" s="2519"/>
      <c r="AK575" s="2519"/>
      <c r="AL575" s="2520"/>
      <c r="AM575" s="2029"/>
      <c r="AN575" s="2030"/>
      <c r="AO575" s="2030"/>
      <c r="AP575" s="2030"/>
      <c r="AQ575" s="2030"/>
      <c r="AR575" s="2030"/>
      <c r="AS575" s="203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413"/>
      <c r="V576" s="2287"/>
      <c r="W576" s="2287"/>
      <c r="X576" s="2287"/>
      <c r="Y576" s="2287"/>
      <c r="Z576" s="2287"/>
      <c r="AA576" s="2287"/>
      <c r="AB576" s="2287"/>
      <c r="AC576" s="2287"/>
      <c r="AD576" s="2287"/>
      <c r="AE576" s="2287"/>
      <c r="AF576" s="2287"/>
      <c r="AG576" s="2287"/>
      <c r="AH576" s="2287"/>
      <c r="AI576" s="2287"/>
      <c r="AJ576" s="2287"/>
      <c r="AK576" s="2287"/>
      <c r="AL576" s="2288"/>
      <c r="AM576" s="2199">
        <f>SUM(AM564:AS575)</f>
        <v>122738364.40332538</v>
      </c>
      <c r="AN576" s="2200"/>
      <c r="AO576" s="2200"/>
      <c r="AP576" s="2200"/>
      <c r="AQ576" s="2200"/>
      <c r="AR576" s="2200"/>
      <c r="AS576" s="220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28" t="str">
        <f>C564</f>
        <v>Tax Exempt Construction Loan - Citibank</v>
      </c>
      <c r="H578" s="2028"/>
      <c r="I578" s="2028"/>
      <c r="J578" s="2028"/>
      <c r="K578" s="2028"/>
      <c r="L578" s="2028"/>
      <c r="M578" s="2028"/>
      <c r="N578" s="2028"/>
      <c r="O578" s="2028"/>
      <c r="P578" s="2028"/>
      <c r="Q578" s="2028"/>
      <c r="R578" s="2028"/>
      <c r="S578" s="14"/>
      <c r="T578" s="87" t="s">
        <v>118</v>
      </c>
      <c r="U578" s="12" t="s">
        <v>495</v>
      </c>
      <c r="Z578" s="2028" t="str">
        <f>C565</f>
        <v>Taxable Construction Loan - Citibank</v>
      </c>
      <c r="AA578" s="2028"/>
      <c r="AB578" s="2028"/>
      <c r="AC578" s="2028"/>
      <c r="AD578" s="2028"/>
      <c r="AE578" s="2028"/>
      <c r="AF578" s="2028"/>
      <c r="AG578" s="2028"/>
      <c r="AH578" s="2028"/>
      <c r="AI578" s="2028"/>
      <c r="AJ578" s="2028"/>
      <c r="AK578" s="202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7" t="s">
        <v>2636</v>
      </c>
      <c r="H579" s="2048"/>
      <c r="I579" s="2048"/>
      <c r="J579" s="2048"/>
      <c r="K579" s="2048"/>
      <c r="L579" s="2048"/>
      <c r="M579" s="2048"/>
      <c r="N579" s="2048"/>
      <c r="O579" s="2048"/>
      <c r="P579" s="2048"/>
      <c r="Q579" s="2048"/>
      <c r="R579" s="2048"/>
      <c r="S579" s="14"/>
      <c r="T579" s="35"/>
      <c r="U579" s="12" t="s">
        <v>90</v>
      </c>
      <c r="Z579" s="2047" t="s">
        <v>2636</v>
      </c>
      <c r="AA579" s="2048"/>
      <c r="AB579" s="2048"/>
      <c r="AC579" s="2048"/>
      <c r="AD579" s="2048"/>
      <c r="AE579" s="2048"/>
      <c r="AF579" s="2048"/>
      <c r="AG579" s="2048"/>
      <c r="AH579" s="2048"/>
      <c r="AI579" s="2048"/>
      <c r="AJ579" s="2048"/>
      <c r="AK579" s="2048"/>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8" t="s">
        <v>770</v>
      </c>
      <c r="H580" s="2048"/>
      <c r="I580" s="2048"/>
      <c r="J580" s="2048"/>
      <c r="K580" s="2048"/>
      <c r="L580" s="2048"/>
      <c r="M580" s="2048"/>
      <c r="N580" s="2048"/>
      <c r="O580" s="2048"/>
      <c r="P580" s="2048"/>
      <c r="Q580" s="2048"/>
      <c r="R580" s="2048"/>
      <c r="S580" s="88"/>
      <c r="T580" s="35"/>
      <c r="U580" s="12" t="s">
        <v>614</v>
      </c>
      <c r="Z580" s="2040" t="s">
        <v>770</v>
      </c>
      <c r="AA580" s="2041"/>
      <c r="AB580" s="2041"/>
      <c r="AC580" s="2041"/>
      <c r="AD580" s="2041"/>
      <c r="AE580" s="2041"/>
      <c r="AF580" s="2041"/>
      <c r="AG580" s="2041"/>
      <c r="AH580" s="2041"/>
      <c r="AI580" s="2041"/>
      <c r="AJ580" s="2041"/>
      <c r="AK580" s="2041"/>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8" t="s">
        <v>2637</v>
      </c>
      <c r="H581" s="2048"/>
      <c r="I581" s="2048"/>
      <c r="J581" s="2048"/>
      <c r="K581" s="2048"/>
      <c r="L581" s="2048"/>
      <c r="M581" s="2048"/>
      <c r="N581" s="2048"/>
      <c r="O581" s="2048"/>
      <c r="P581" s="2048"/>
      <c r="Q581" s="2048"/>
      <c r="R581" s="2048"/>
      <c r="S581" s="14"/>
      <c r="T581" s="35"/>
      <c r="U581" s="12" t="s">
        <v>17</v>
      </c>
      <c r="Z581" s="2040" t="s">
        <v>2637</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73" t="s">
        <v>2638</v>
      </c>
      <c r="H582" s="2073"/>
      <c r="I582" s="2073"/>
      <c r="J582" s="2073"/>
      <c r="K582" s="2073"/>
      <c r="L582" s="2073"/>
      <c r="O582" s="137" t="s">
        <v>212</v>
      </c>
      <c r="P582" s="2039"/>
      <c r="Q582" s="2039"/>
      <c r="R582" s="2039"/>
      <c r="S582" s="16"/>
      <c r="T582" s="35"/>
      <c r="U582" s="12" t="s">
        <v>325</v>
      </c>
      <c r="Z582" s="2073" t="s">
        <v>2638</v>
      </c>
      <c r="AA582" s="2073"/>
      <c r="AB582" s="2073"/>
      <c r="AC582" s="2073"/>
      <c r="AD582" s="2073"/>
      <c r="AE582" s="2073"/>
      <c r="AH582" s="137" t="s">
        <v>212</v>
      </c>
      <c r="AI582" s="2039"/>
      <c r="AJ582" s="2039"/>
      <c r="AK582" s="203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8" t="s">
        <v>2639</v>
      </c>
      <c r="I583" s="2048"/>
      <c r="J583" s="2048"/>
      <c r="K583" s="2048"/>
      <c r="L583" s="2048"/>
      <c r="M583" s="2048"/>
      <c r="N583" s="2048"/>
      <c r="O583" s="2048"/>
      <c r="P583" s="2048"/>
      <c r="Q583" s="2048"/>
      <c r="R583" s="2048"/>
      <c r="S583" s="14"/>
      <c r="T583" s="35"/>
      <c r="U583" s="12" t="s">
        <v>18</v>
      </c>
      <c r="AA583" s="2047" t="s">
        <v>2640</v>
      </c>
      <c r="AB583" s="2048"/>
      <c r="AC583" s="2048"/>
      <c r="AD583" s="2048"/>
      <c r="AE583" s="2048"/>
      <c r="AF583" s="2048"/>
      <c r="AG583" s="2048"/>
      <c r="AH583" s="2048"/>
      <c r="AI583" s="2048"/>
      <c r="AJ583" s="2048"/>
      <c r="AK583" s="204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6" t="s">
        <v>2634</v>
      </c>
      <c r="N584" s="2066"/>
      <c r="O584" s="2066"/>
      <c r="P584" s="2066"/>
      <c r="Q584" s="2066"/>
      <c r="R584" s="2066"/>
      <c r="S584" s="14"/>
      <c r="T584" s="35"/>
      <c r="U584" s="509" t="s">
        <v>1383</v>
      </c>
      <c r="V584" s="719"/>
      <c r="W584" s="719"/>
      <c r="X584" s="719"/>
      <c r="Y584" s="719"/>
      <c r="Z584" s="719"/>
      <c r="AA584" s="14"/>
      <c r="AB584" s="14"/>
      <c r="AC584" s="14"/>
      <c r="AD584" s="14"/>
      <c r="AE584" s="14"/>
      <c r="AF584" s="2066" t="s">
        <v>2634</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577</v>
      </c>
      <c r="O585" s="2038"/>
      <c r="T585" s="35"/>
      <c r="U585" s="12" t="s">
        <v>20</v>
      </c>
      <c r="AG585" s="2038" t="s">
        <v>577</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8" t="str">
        <f>C566</f>
        <v>SF MOHCD Accrued Deferred Interest</v>
      </c>
      <c r="H587" s="2028"/>
      <c r="I587" s="2028"/>
      <c r="J587" s="2028"/>
      <c r="K587" s="2028"/>
      <c r="L587" s="2028"/>
      <c r="M587" s="2028"/>
      <c r="N587" s="2028"/>
      <c r="O587" s="2028"/>
      <c r="P587" s="2028"/>
      <c r="Q587" s="2028"/>
      <c r="R587" s="2028"/>
      <c r="T587" s="87" t="s">
        <v>615</v>
      </c>
      <c r="U587" s="12" t="s">
        <v>495</v>
      </c>
      <c r="Z587" s="2028" t="str">
        <f>C567</f>
        <v>SF MOHCD Gap Loan</v>
      </c>
      <c r="AA587" s="2028"/>
      <c r="AB587" s="2028"/>
      <c r="AC587" s="2028"/>
      <c r="AD587" s="2028"/>
      <c r="AE587" s="2028"/>
      <c r="AF587" s="2028"/>
      <c r="AG587" s="2028"/>
      <c r="AH587" s="2028"/>
      <c r="AI587" s="2028"/>
      <c r="AJ587" s="2028"/>
      <c r="AK587" s="202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7" t="s">
        <v>2585</v>
      </c>
      <c r="H588" s="2048"/>
      <c r="I588" s="2048"/>
      <c r="J588" s="2048"/>
      <c r="K588" s="2048"/>
      <c r="L588" s="2048"/>
      <c r="M588" s="2048"/>
      <c r="N588" s="2048"/>
      <c r="O588" s="2048"/>
      <c r="P588" s="2048"/>
      <c r="Q588" s="2048"/>
      <c r="R588" s="2048"/>
      <c r="T588" s="35"/>
      <c r="U588" s="12" t="s">
        <v>90</v>
      </c>
      <c r="Z588" s="2047" t="s">
        <v>2585</v>
      </c>
      <c r="AA588" s="2048"/>
      <c r="AB588" s="2048"/>
      <c r="AC588" s="2048"/>
      <c r="AD588" s="2048"/>
      <c r="AE588" s="2048"/>
      <c r="AF588" s="2048"/>
      <c r="AG588" s="2048"/>
      <c r="AH588" s="2048"/>
      <c r="AI588" s="2048"/>
      <c r="AJ588" s="2048"/>
      <c r="AK588" s="204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0" t="s">
        <v>2586</v>
      </c>
      <c r="H589" s="2041"/>
      <c r="I589" s="2041"/>
      <c r="J589" s="2041"/>
      <c r="K589" s="2041"/>
      <c r="L589" s="2041"/>
      <c r="M589" s="2041"/>
      <c r="N589" s="2041"/>
      <c r="O589" s="2041"/>
      <c r="P589" s="2041"/>
      <c r="Q589" s="2041"/>
      <c r="R589" s="2041"/>
      <c r="T589" s="35"/>
      <c r="U589" s="12" t="s">
        <v>614</v>
      </c>
      <c r="Z589" s="2040" t="s">
        <v>2586</v>
      </c>
      <c r="AA589" s="2041"/>
      <c r="AB589" s="2041"/>
      <c r="AC589" s="2041"/>
      <c r="AD589" s="2041"/>
      <c r="AE589" s="2041"/>
      <c r="AF589" s="2041"/>
      <c r="AG589" s="2041"/>
      <c r="AH589" s="2041"/>
      <c r="AI589" s="2041"/>
      <c r="AJ589" s="2041"/>
      <c r="AK589" s="204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2587</v>
      </c>
      <c r="H590" s="2041"/>
      <c r="I590" s="2041"/>
      <c r="J590" s="2041"/>
      <c r="K590" s="2041"/>
      <c r="L590" s="2041"/>
      <c r="M590" s="2041"/>
      <c r="N590" s="2041"/>
      <c r="O590" s="2041"/>
      <c r="P590" s="2041"/>
      <c r="Q590" s="2041"/>
      <c r="R590" s="2041"/>
      <c r="T590" s="35"/>
      <c r="U590" s="12" t="s">
        <v>17</v>
      </c>
      <c r="Z590" s="2040" t="s">
        <v>2608</v>
      </c>
      <c r="AA590" s="2041"/>
      <c r="AB590" s="2041"/>
      <c r="AC590" s="2041"/>
      <c r="AD590" s="2041"/>
      <c r="AE590" s="2041"/>
      <c r="AF590" s="2041"/>
      <c r="AG590" s="2041"/>
      <c r="AH590" s="2041"/>
      <c r="AI590" s="2041"/>
      <c r="AJ590" s="2041"/>
      <c r="AK590" s="204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3" t="s">
        <v>2668</v>
      </c>
      <c r="H591" s="2073"/>
      <c r="I591" s="2073"/>
      <c r="J591" s="2073"/>
      <c r="K591" s="2073"/>
      <c r="L591" s="2073"/>
      <c r="O591" s="137" t="s">
        <v>212</v>
      </c>
      <c r="P591" s="2039"/>
      <c r="Q591" s="2039"/>
      <c r="R591" s="2039"/>
      <c r="T591" s="35"/>
      <c r="U591" s="12" t="s">
        <v>325</v>
      </c>
      <c r="Z591" s="2323" t="s">
        <v>2668</v>
      </c>
      <c r="AA591" s="2073"/>
      <c r="AB591" s="2073"/>
      <c r="AC591" s="2073"/>
      <c r="AD591" s="2073"/>
      <c r="AE591" s="2073"/>
      <c r="AH591" s="137" t="s">
        <v>212</v>
      </c>
      <c r="AI591" s="2039"/>
      <c r="AJ591" s="2039"/>
      <c r="AK591" s="203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7" t="s">
        <v>2635</v>
      </c>
      <c r="I592" s="2048"/>
      <c r="J592" s="2048"/>
      <c r="K592" s="2048"/>
      <c r="L592" s="2048"/>
      <c r="M592" s="2048"/>
      <c r="N592" s="2048"/>
      <c r="O592" s="2048"/>
      <c r="P592" s="2048"/>
      <c r="Q592" s="2048"/>
      <c r="R592" s="2048"/>
      <c r="T592" s="35"/>
      <c r="U592" s="12" t="s">
        <v>18</v>
      </c>
      <c r="AA592" s="2047" t="s">
        <v>2609</v>
      </c>
      <c r="AB592" s="2048"/>
      <c r="AC592" s="2048"/>
      <c r="AD592" s="2048"/>
      <c r="AE592" s="2048"/>
      <c r="AF592" s="2048"/>
      <c r="AG592" s="2048"/>
      <c r="AH592" s="2048"/>
      <c r="AI592" s="2048"/>
      <c r="AJ592" s="2048"/>
      <c r="AK592" s="204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577</v>
      </c>
      <c r="O593" s="2038"/>
      <c r="T593" s="35"/>
      <c r="U593" s="12" t="s">
        <v>20</v>
      </c>
      <c r="AG593" s="2038" t="s">
        <v>577</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8" t="str">
        <f>C568</f>
        <v>LP Equity</v>
      </c>
      <c r="H595" s="2028"/>
      <c r="I595" s="2028"/>
      <c r="J595" s="2028"/>
      <c r="K595" s="2028"/>
      <c r="L595" s="2028"/>
      <c r="M595" s="2028"/>
      <c r="N595" s="2028"/>
      <c r="O595" s="2028"/>
      <c r="P595" s="2028"/>
      <c r="Q595" s="2028"/>
      <c r="R595" s="2028"/>
      <c r="T595" s="87" t="s">
        <v>618</v>
      </c>
      <c r="U595" s="12" t="s">
        <v>495</v>
      </c>
      <c r="Z595" s="2028" t="str">
        <f>C569</f>
        <v>GP Equity</v>
      </c>
      <c r="AA595" s="2028"/>
      <c r="AB595" s="2028"/>
      <c r="AC595" s="2028"/>
      <c r="AD595" s="2028"/>
      <c r="AE595" s="2028"/>
      <c r="AF595" s="2028"/>
      <c r="AG595" s="2028"/>
      <c r="AH595" s="2028"/>
      <c r="AI595" s="2028"/>
      <c r="AJ595" s="2028"/>
      <c r="AK595" s="202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7" t="s">
        <v>2572</v>
      </c>
      <c r="H596" s="2048"/>
      <c r="I596" s="2048"/>
      <c r="J596" s="2048"/>
      <c r="K596" s="2048"/>
      <c r="L596" s="2048"/>
      <c r="M596" s="2048"/>
      <c r="N596" s="2048"/>
      <c r="O596" s="2048"/>
      <c r="P596" s="2048"/>
      <c r="Q596" s="2048"/>
      <c r="R596" s="2048"/>
      <c r="T596" s="35"/>
      <c r="U596" s="12" t="s">
        <v>90</v>
      </c>
      <c r="Z596" s="2041" t="s">
        <v>2602</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7" t="s">
        <v>2572</v>
      </c>
      <c r="H597" s="2048"/>
      <c r="I597" s="2048"/>
      <c r="J597" s="2048"/>
      <c r="K597" s="2048"/>
      <c r="L597" s="2048"/>
      <c r="M597" s="2048"/>
      <c r="N597" s="2048"/>
      <c r="O597" s="2048"/>
      <c r="P597" s="2048"/>
      <c r="Q597" s="2048"/>
      <c r="R597" s="2048"/>
      <c r="T597" s="35"/>
      <c r="U597" s="12" t="s">
        <v>614</v>
      </c>
      <c r="Z597" s="2041" t="s">
        <v>2541</v>
      </c>
      <c r="AA597" s="2041"/>
      <c r="AB597" s="2041"/>
      <c r="AC597" s="2041"/>
      <c r="AD597" s="2041"/>
      <c r="AE597" s="2041"/>
      <c r="AF597" s="2041"/>
      <c r="AG597" s="2041"/>
      <c r="AH597" s="2041"/>
      <c r="AI597" s="2041"/>
      <c r="AJ597" s="2041"/>
      <c r="AK597" s="204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7" t="s">
        <v>2572</v>
      </c>
      <c r="H598" s="2048"/>
      <c r="I598" s="2048"/>
      <c r="J598" s="2048"/>
      <c r="K598" s="2048"/>
      <c r="L598" s="2048"/>
      <c r="M598" s="2048"/>
      <c r="N598" s="2048"/>
      <c r="O598" s="2048"/>
      <c r="P598" s="2048"/>
      <c r="Q598" s="2048"/>
      <c r="R598" s="2048"/>
      <c r="T598" s="35"/>
      <c r="U598" s="12" t="s">
        <v>17</v>
      </c>
      <c r="Z598" s="2041" t="s">
        <v>2537</v>
      </c>
      <c r="AA598" s="2041"/>
      <c r="AB598" s="2041"/>
      <c r="AC598" s="2041"/>
      <c r="AD598" s="2041"/>
      <c r="AE598" s="2041"/>
      <c r="AF598" s="2041"/>
      <c r="AG598" s="2041"/>
      <c r="AH598" s="2041"/>
      <c r="AI598" s="2041"/>
      <c r="AJ598" s="2041"/>
      <c r="AK598" s="204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3" t="s">
        <v>2572</v>
      </c>
      <c r="H599" s="2073"/>
      <c r="I599" s="2073"/>
      <c r="J599" s="2073"/>
      <c r="K599" s="2073"/>
      <c r="L599" s="2073"/>
      <c r="O599" s="137" t="s">
        <v>212</v>
      </c>
      <c r="P599" s="2039"/>
      <c r="Q599" s="2039"/>
      <c r="R599" s="2039"/>
      <c r="T599" s="35"/>
      <c r="U599" s="12" t="s">
        <v>325</v>
      </c>
      <c r="Z599" s="2073" t="s">
        <v>2543</v>
      </c>
      <c r="AA599" s="2073"/>
      <c r="AB599" s="2073"/>
      <c r="AC599" s="2073"/>
      <c r="AD599" s="2073"/>
      <c r="AE599" s="2073"/>
      <c r="AH599" s="137" t="s">
        <v>212</v>
      </c>
      <c r="AI599" s="2039"/>
      <c r="AJ599" s="2039"/>
      <c r="AK599" s="203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7" t="s">
        <v>2605</v>
      </c>
      <c r="I600" s="2048"/>
      <c r="J600" s="2048"/>
      <c r="K600" s="2048"/>
      <c r="L600" s="2048"/>
      <c r="M600" s="2048"/>
      <c r="N600" s="2048"/>
      <c r="O600" s="2048"/>
      <c r="P600" s="2048"/>
      <c r="Q600" s="2048"/>
      <c r="R600" s="2048"/>
      <c r="T600" s="35"/>
      <c r="U600" s="12" t="s">
        <v>18</v>
      </c>
      <c r="AA600" s="2048" t="s">
        <v>2603</v>
      </c>
      <c r="AB600" s="2048"/>
      <c r="AC600" s="2048"/>
      <c r="AD600" s="2048"/>
      <c r="AE600" s="2048"/>
      <c r="AF600" s="2048"/>
      <c r="AG600" s="2048"/>
      <c r="AH600" s="2048"/>
      <c r="AI600" s="2048"/>
      <c r="AJ600" s="2048"/>
      <c r="AK600" s="204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8" t="s">
        <v>577</v>
      </c>
      <c r="O601" s="2038"/>
      <c r="T601" s="35"/>
      <c r="U601" s="12" t="s">
        <v>20</v>
      </c>
      <c r="AG601" s="2038" t="s">
        <v>577</v>
      </c>
      <c r="AH601" s="203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28" t="str">
        <f>C570</f>
        <v>Costs Deferred to Perm Conversion</v>
      </c>
      <c r="H603" s="2028"/>
      <c r="I603" s="2028"/>
      <c r="J603" s="2028"/>
      <c r="K603" s="2028"/>
      <c r="L603" s="2028"/>
      <c r="M603" s="2028"/>
      <c r="N603" s="2028"/>
      <c r="O603" s="2028"/>
      <c r="P603" s="2028"/>
      <c r="Q603" s="2028"/>
      <c r="R603" s="2028"/>
      <c r="T603" s="87" t="s">
        <v>487</v>
      </c>
      <c r="U603" s="12" t="s">
        <v>495</v>
      </c>
      <c r="Z603" s="2028">
        <f>C571</f>
        <v>0</v>
      </c>
      <c r="AA603" s="2028"/>
      <c r="AB603" s="2028"/>
      <c r="AC603" s="2028"/>
      <c r="AD603" s="2028"/>
      <c r="AE603" s="2028"/>
      <c r="AF603" s="2028"/>
      <c r="AG603" s="2028"/>
      <c r="AH603" s="2028"/>
      <c r="AI603" s="2028"/>
      <c r="AJ603" s="2028"/>
      <c r="AK603" s="202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1" t="s">
        <v>2602</v>
      </c>
      <c r="H604" s="2041"/>
      <c r="I604" s="2041"/>
      <c r="J604" s="2041"/>
      <c r="K604" s="2041"/>
      <c r="L604" s="2041"/>
      <c r="M604" s="2041"/>
      <c r="N604" s="2041"/>
      <c r="O604" s="2041"/>
      <c r="P604" s="2041"/>
      <c r="Q604" s="2041"/>
      <c r="R604" s="2041"/>
      <c r="T604" s="35"/>
      <c r="U604" s="12" t="s">
        <v>90</v>
      </c>
      <c r="Z604" s="2048"/>
      <c r="AA604" s="2048"/>
      <c r="AB604" s="2048"/>
      <c r="AC604" s="2048"/>
      <c r="AD604" s="2048"/>
      <c r="AE604" s="2048"/>
      <c r="AF604" s="2048"/>
      <c r="AG604" s="2048"/>
      <c r="AH604" s="2048"/>
      <c r="AI604" s="2048"/>
      <c r="AJ604" s="2048"/>
      <c r="AK604" s="204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t="s">
        <v>2541</v>
      </c>
      <c r="H605" s="2041"/>
      <c r="I605" s="2041"/>
      <c r="J605" s="2041"/>
      <c r="K605" s="2041"/>
      <c r="L605" s="2041"/>
      <c r="M605" s="2041"/>
      <c r="N605" s="2041"/>
      <c r="O605" s="2041"/>
      <c r="P605" s="2041"/>
      <c r="Q605" s="2041"/>
      <c r="R605" s="2041"/>
      <c r="T605" s="35"/>
      <c r="U605" s="12" t="s">
        <v>614</v>
      </c>
      <c r="Z605" s="2041"/>
      <c r="AA605" s="2041"/>
      <c r="AB605" s="2041"/>
      <c r="AC605" s="2041"/>
      <c r="AD605" s="2041"/>
      <c r="AE605" s="2041"/>
      <c r="AF605" s="2041"/>
      <c r="AG605" s="2041"/>
      <c r="AH605" s="2041"/>
      <c r="AI605" s="2041"/>
      <c r="AJ605" s="2041"/>
      <c r="AK605" s="204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1" t="s">
        <v>2537</v>
      </c>
      <c r="H606" s="2041"/>
      <c r="I606" s="2041"/>
      <c r="J606" s="2041"/>
      <c r="K606" s="2041"/>
      <c r="L606" s="2041"/>
      <c r="M606" s="2041"/>
      <c r="N606" s="2041"/>
      <c r="O606" s="2041"/>
      <c r="P606" s="2041"/>
      <c r="Q606" s="2041"/>
      <c r="R606" s="2041"/>
      <c r="T606" s="35"/>
      <c r="U606" s="12" t="s">
        <v>17</v>
      </c>
      <c r="Z606" s="2041"/>
      <c r="AA606" s="2041"/>
      <c r="AB606" s="2041"/>
      <c r="AC606" s="2041"/>
      <c r="AD606" s="2041"/>
      <c r="AE606" s="2041"/>
      <c r="AF606" s="2041"/>
      <c r="AG606" s="2041"/>
      <c r="AH606" s="2041"/>
      <c r="AI606" s="2041"/>
      <c r="AJ606" s="2041"/>
      <c r="AK606" s="204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3" t="s">
        <v>2543</v>
      </c>
      <c r="H607" s="2073"/>
      <c r="I607" s="2073"/>
      <c r="J607" s="2073"/>
      <c r="K607" s="2073"/>
      <c r="L607" s="2073"/>
      <c r="M607" s="12"/>
      <c r="N607" s="12"/>
      <c r="O607" s="137" t="s">
        <v>212</v>
      </c>
      <c r="P607" s="2039"/>
      <c r="Q607" s="2039"/>
      <c r="R607" s="2039"/>
      <c r="S607" s="12"/>
      <c r="T607" s="35"/>
      <c r="U607" s="12" t="s">
        <v>325</v>
      </c>
      <c r="V607" s="12"/>
      <c r="W607" s="12"/>
      <c r="X607" s="12"/>
      <c r="Y607" s="12"/>
      <c r="Z607" s="2073"/>
      <c r="AA607" s="2073"/>
      <c r="AB607" s="2073"/>
      <c r="AC607" s="2073"/>
      <c r="AD607" s="2073"/>
      <c r="AE607" s="2073"/>
      <c r="AF607" s="12"/>
      <c r="AG607" s="12"/>
      <c r="AH607" s="137" t="s">
        <v>212</v>
      </c>
      <c r="AI607" s="2039"/>
      <c r="AJ607" s="2039"/>
      <c r="AK607" s="203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7" t="s">
        <v>2669</v>
      </c>
      <c r="I608" s="2048"/>
      <c r="J608" s="2048"/>
      <c r="K608" s="2048"/>
      <c r="L608" s="2048"/>
      <c r="M608" s="2048"/>
      <c r="N608" s="2048"/>
      <c r="O608" s="2048"/>
      <c r="P608" s="2048"/>
      <c r="Q608" s="2048"/>
      <c r="R608" s="2048"/>
      <c r="S608" s="12"/>
      <c r="T608" s="35"/>
      <c r="U608" s="12" t="s">
        <v>18</v>
      </c>
      <c r="V608" s="12"/>
      <c r="W608" s="12"/>
      <c r="X608" s="12"/>
      <c r="Y608" s="12"/>
      <c r="Z608" s="12"/>
      <c r="AA608" s="2048"/>
      <c r="AB608" s="2048"/>
      <c r="AC608" s="2048"/>
      <c r="AD608" s="2048"/>
      <c r="AE608" s="2048"/>
      <c r="AF608" s="2048"/>
      <c r="AG608" s="2048"/>
      <c r="AH608" s="2048"/>
      <c r="AI608" s="2048"/>
      <c r="AJ608" s="2048"/>
      <c r="AK608" s="204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8" t="s">
        <v>705</v>
      </c>
      <c r="O609" s="2038"/>
      <c r="P609" s="12"/>
      <c r="Q609" s="12"/>
      <c r="R609" s="12"/>
      <c r="S609" s="12"/>
      <c r="T609" s="35"/>
      <c r="U609" s="12" t="s">
        <v>20</v>
      </c>
      <c r="V609" s="12"/>
      <c r="W609" s="12"/>
      <c r="X609" s="12"/>
      <c r="Y609" s="12"/>
      <c r="Z609" s="12"/>
      <c r="AA609" s="12"/>
      <c r="AB609" s="12"/>
      <c r="AC609" s="12"/>
      <c r="AD609" s="12"/>
      <c r="AE609" s="12"/>
      <c r="AF609" s="12"/>
      <c r="AG609" s="2038" t="s">
        <v>705</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23"/>
      <c r="BH609" s="2025"/>
      <c r="BI609" s="185" t="s">
        <v>507</v>
      </c>
      <c r="BJ609" s="186"/>
      <c r="BK609" s="2023"/>
      <c r="BL609" s="2025"/>
      <c r="BM609" s="58"/>
      <c r="BN609" s="2206" t="s">
        <v>667</v>
      </c>
      <c r="BO609" s="2207"/>
      <c r="BP609" s="2207"/>
      <c r="BQ609" s="2207"/>
      <c r="BR609" s="2208"/>
      <c r="BS609" s="2080" t="s">
        <v>334</v>
      </c>
      <c r="BT609" s="2080"/>
      <c r="BU609" s="2080"/>
      <c r="BV609" s="2080"/>
      <c r="BW609" s="2080"/>
      <c r="BX609" s="2080" t="s">
        <v>168</v>
      </c>
      <c r="BY609" s="2080"/>
      <c r="BZ609" s="2080"/>
      <c r="CA609" s="2080"/>
      <c r="CB609" s="2080"/>
      <c r="CC609" s="2080" t="s">
        <v>169</v>
      </c>
      <c r="CD609" s="2080"/>
      <c r="CE609" s="2080"/>
      <c r="CF609" s="2080"/>
      <c r="CG609" s="2080"/>
      <c r="CH609" s="2080" t="s">
        <v>492</v>
      </c>
      <c r="CI609" s="2080"/>
      <c r="CJ609" s="2080"/>
      <c r="CK609" s="2080"/>
      <c r="CL609" s="2080"/>
      <c r="CM609" s="2080" t="s">
        <v>31</v>
      </c>
      <c r="CN609" s="2080"/>
      <c r="CO609" s="2080"/>
      <c r="CP609" s="2080"/>
      <c r="CQ609" s="2080"/>
      <c r="CR609" s="1804"/>
      <c r="CS609" s="2080" t="s">
        <v>667</v>
      </c>
      <c r="CT609" s="2080"/>
      <c r="CU609" s="2080"/>
      <c r="CV609" s="2080"/>
      <c r="CW609" s="2080"/>
      <c r="CX609" s="2080" t="s">
        <v>334</v>
      </c>
      <c r="CY609" s="2080"/>
      <c r="CZ609" s="2080"/>
      <c r="DA609" s="2080"/>
      <c r="DB609" s="2080"/>
      <c r="DC609" s="2080" t="s">
        <v>168</v>
      </c>
      <c r="DD609" s="2080"/>
      <c r="DE609" s="2080"/>
      <c r="DF609" s="2080"/>
      <c r="DG609" s="2080"/>
      <c r="DH609" s="2080" t="s">
        <v>169</v>
      </c>
      <c r="DI609" s="2080"/>
      <c r="DJ609" s="2080"/>
      <c r="DK609" s="2080"/>
      <c r="DL609" s="2080"/>
      <c r="DM609" s="2080" t="s">
        <v>492</v>
      </c>
      <c r="DN609" s="2080"/>
      <c r="DO609" s="2080"/>
      <c r="DP609" s="2080"/>
      <c r="DQ609" s="2080"/>
      <c r="DR609" s="2080" t="s">
        <v>31</v>
      </c>
      <c r="DS609" s="2080"/>
      <c r="DT609" s="2080"/>
      <c r="DU609" s="2080"/>
      <c r="DV609" s="2080"/>
      <c r="DX609" s="2080" t="s">
        <v>667</v>
      </c>
      <c r="DY609" s="2080"/>
      <c r="DZ609" s="2080"/>
      <c r="EA609" s="2080"/>
      <c r="EB609" s="2080"/>
      <c r="EC609" s="2080" t="s">
        <v>334</v>
      </c>
      <c r="ED609" s="2080"/>
      <c r="EE609" s="2080"/>
      <c r="EF609" s="2080"/>
      <c r="EG609" s="2080"/>
      <c r="EH609" s="2080" t="s">
        <v>168</v>
      </c>
      <c r="EI609" s="2080"/>
      <c r="EJ609" s="2080"/>
      <c r="EK609" s="2080"/>
      <c r="EL609" s="2080"/>
      <c r="EM609" s="2080" t="s">
        <v>169</v>
      </c>
      <c r="EN609" s="2080"/>
      <c r="EO609" s="2080"/>
      <c r="EP609" s="2080"/>
      <c r="EQ609" s="2080"/>
      <c r="ER609" s="2080" t="s">
        <v>492</v>
      </c>
      <c r="ES609" s="2080"/>
      <c r="ET609" s="2080"/>
      <c r="EU609" s="2080"/>
      <c r="EV609" s="2080"/>
      <c r="EW609" s="2080" t="s">
        <v>31</v>
      </c>
      <c r="EX609" s="2080"/>
      <c r="EY609" s="2080"/>
      <c r="EZ609" s="2080"/>
      <c r="FA609" s="208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3">
        <f t="shared" ref="BE610:BE634" si="0">IF(AND(AH728&lt;=0.5,AH728&gt;=0.36),1,0)</f>
        <v>1</v>
      </c>
      <c r="BF610" s="2045"/>
      <c r="BG610" s="2023">
        <f t="shared" ref="BG610:BG634" si="1">IF(BE610=1,G728,0)</f>
        <v>8</v>
      </c>
      <c r="BH610" s="2025"/>
      <c r="BI610" s="2043">
        <f t="shared" ref="BI610:BI634" si="2">IF(AND(AH728&lt;=0.35,AH728&gt;0),1,0)</f>
        <v>0</v>
      </c>
      <c r="BJ610" s="2045"/>
      <c r="BK610" s="2023">
        <f t="shared" ref="BK610:BK634" si="3">IF(BI610=1,G728,0)</f>
        <v>0</v>
      </c>
      <c r="BL610" s="2025"/>
      <c r="BM610" s="58"/>
      <c r="BN610" s="2016">
        <f t="shared" ref="BN610:BN634" si="4">IF(B728="SRO/Studio",G728,0)</f>
        <v>0</v>
      </c>
      <c r="BO610" s="2017"/>
      <c r="BP610" s="2017"/>
      <c r="BQ610" s="2017"/>
      <c r="BR610" s="2018"/>
      <c r="BS610" s="2022">
        <f t="shared" ref="BS610:BS634" si="5">IF(B728="1 Bedroom",G728,0)</f>
        <v>8</v>
      </c>
      <c r="BT610" s="2022"/>
      <c r="BU610" s="2022"/>
      <c r="BV610" s="2022"/>
      <c r="BW610" s="2022"/>
      <c r="BX610" s="2022">
        <f t="shared" ref="BX610:BX634" si="6">IF(B728="2 Bedrooms",G728,0)</f>
        <v>0</v>
      </c>
      <c r="BY610" s="2022"/>
      <c r="BZ610" s="2022"/>
      <c r="CA610" s="2022"/>
      <c r="CB610" s="2022"/>
      <c r="CC610" s="2022">
        <f t="shared" ref="CC610:CC634" si="7">IF(B728="3 Bedrooms",G728,0)</f>
        <v>0</v>
      </c>
      <c r="CD610" s="2022"/>
      <c r="CE610" s="2022"/>
      <c r="CF610" s="2022"/>
      <c r="CG610" s="2022"/>
      <c r="CH610" s="2022">
        <f t="shared" ref="CH610:CH634" si="8">IF(B728="4 Bedrooms",G728,0)</f>
        <v>0</v>
      </c>
      <c r="CI610" s="2022"/>
      <c r="CJ610" s="2022"/>
      <c r="CK610" s="2022"/>
      <c r="CL610" s="2022"/>
      <c r="CM610" s="2022">
        <f t="shared" ref="CM610:CM634" si="9">IF(B728="5 Bedrooms",G728,0)</f>
        <v>0</v>
      </c>
      <c r="CN610" s="2022"/>
      <c r="CO610" s="2022"/>
      <c r="CP610" s="2022"/>
      <c r="CQ610" s="2022"/>
      <c r="CR610" s="265"/>
      <c r="CS610" s="2042">
        <f t="shared" ref="CS610:CS634" si="10">IF(AND(B728="SRO/Studio",AH728&lt;=0.3),G728,0)</f>
        <v>0</v>
      </c>
      <c r="CT610" s="2042"/>
      <c r="CU610" s="2042"/>
      <c r="CV610" s="2042"/>
      <c r="CW610" s="2042"/>
      <c r="CX610" s="2042">
        <f t="shared" ref="CX610:CX634" si="11">IF(AND(B728="1 Bedroom",AH728&lt;=0.3),G728,0)</f>
        <v>0</v>
      </c>
      <c r="CY610" s="2042"/>
      <c r="CZ610" s="2042"/>
      <c r="DA610" s="2042"/>
      <c r="DB610" s="2042"/>
      <c r="DC610" s="2042">
        <f t="shared" ref="DC610:DC634" si="12">IF(AND(B728="2 Bedrooms",AH728&lt;=0.3),G728,0)</f>
        <v>0</v>
      </c>
      <c r="DD610" s="2042"/>
      <c r="DE610" s="2042"/>
      <c r="DF610" s="2042"/>
      <c r="DG610" s="2042"/>
      <c r="DH610" s="2042">
        <f t="shared" ref="DH610:DH634" si="13">IF(AND(B728="3 Bedrooms",AH728&lt;=0.3),G728,0)</f>
        <v>0</v>
      </c>
      <c r="DI610" s="2042"/>
      <c r="DJ610" s="2042"/>
      <c r="DK610" s="2042"/>
      <c r="DL610" s="2042"/>
      <c r="DM610" s="2042">
        <f t="shared" ref="DM610:DM634" si="14">IF(AND(B728="4 Bedrooms",AH728&lt;=0.3),G728,0)</f>
        <v>0</v>
      </c>
      <c r="DN610" s="2042"/>
      <c r="DO610" s="2042"/>
      <c r="DP610" s="2042"/>
      <c r="DQ610" s="2042"/>
      <c r="DR610" s="2042">
        <f t="shared" ref="DR610:DR634" si="15">IF(AND(B728="5 Bedrooms",AH728&lt;=0.3),G728,0)</f>
        <v>0</v>
      </c>
      <c r="DS610" s="2042"/>
      <c r="DT610" s="2042"/>
      <c r="DU610" s="2042"/>
      <c r="DV610" s="2042"/>
      <c r="DX610" s="2043" t="str">
        <f t="shared" ref="DX610:DX634" si="16">IF(BN610&gt;0,O728," ")</f>
        <v xml:space="preserve"> </v>
      </c>
      <c r="DY610" s="2044"/>
      <c r="DZ610" s="2044"/>
      <c r="EA610" s="2044"/>
      <c r="EB610" s="2045"/>
      <c r="EC610" s="2043">
        <f t="shared" ref="EC610:EC634" si="17">IF(BS610&gt;0,O728," ")</f>
        <v>1611</v>
      </c>
      <c r="ED610" s="2044"/>
      <c r="EE610" s="2044"/>
      <c r="EF610" s="2044"/>
      <c r="EG610" s="2045"/>
      <c r="EH610" s="2043" t="str">
        <f t="shared" ref="EH610:EH634" si="18">IF(BX610&gt;0,O728," ")</f>
        <v xml:space="preserve"> </v>
      </c>
      <c r="EI610" s="2044"/>
      <c r="EJ610" s="2044"/>
      <c r="EK610" s="2044"/>
      <c r="EL610" s="2045"/>
      <c r="EM610" s="2043" t="str">
        <f t="shared" ref="EM610:EM634" si="19">IF(CC610&gt;0,O728," ")</f>
        <v xml:space="preserve"> </v>
      </c>
      <c r="EN610" s="2044"/>
      <c r="EO610" s="2044"/>
      <c r="EP610" s="2044"/>
      <c r="EQ610" s="2045"/>
      <c r="ER610" s="2043" t="str">
        <f t="shared" ref="ER610:ER634" si="20">IF(CH610&gt;0,O728," ")</f>
        <v xml:space="preserve"> </v>
      </c>
      <c r="ES610" s="2044"/>
      <c r="ET610" s="2044"/>
      <c r="EU610" s="2044"/>
      <c r="EV610" s="2045"/>
      <c r="EW610" s="2043" t="str">
        <f t="shared" ref="EW610:EW634" si="21">IF(CM610&gt;0,O728," ")</f>
        <v xml:space="preserve"> </v>
      </c>
      <c r="EX610" s="2044"/>
      <c r="EY610" s="2044"/>
      <c r="EZ610" s="2044"/>
      <c r="FA610" s="2045"/>
    </row>
    <row r="611" spans="1:157" s="7" customFormat="1" ht="12.5">
      <c r="A611" s="87" t="s">
        <v>493</v>
      </c>
      <c r="B611" s="12" t="s">
        <v>495</v>
      </c>
      <c r="C611" s="12"/>
      <c r="D611" s="12"/>
      <c r="E611" s="12"/>
      <c r="F611" s="12"/>
      <c r="G611" s="2028">
        <f>C572</f>
        <v>0</v>
      </c>
      <c r="H611" s="2028"/>
      <c r="I611" s="2028"/>
      <c r="J611" s="2028"/>
      <c r="K611" s="2028"/>
      <c r="L611" s="2028"/>
      <c r="M611" s="2028"/>
      <c r="N611" s="2028"/>
      <c r="O611" s="2028"/>
      <c r="P611" s="2028"/>
      <c r="Q611" s="2028"/>
      <c r="R611" s="2028"/>
      <c r="S611" s="12"/>
      <c r="T611" s="87" t="s">
        <v>680</v>
      </c>
      <c r="U611" s="12" t="s">
        <v>495</v>
      </c>
      <c r="V611" s="12"/>
      <c r="W611" s="12"/>
      <c r="X611" s="12"/>
      <c r="Y611" s="12"/>
      <c r="Z611" s="2028">
        <f>C573</f>
        <v>0</v>
      </c>
      <c r="AA611" s="2028"/>
      <c r="AB611" s="2028"/>
      <c r="AC611" s="2028"/>
      <c r="AD611" s="2028"/>
      <c r="AE611" s="2028"/>
      <c r="AF611" s="2028"/>
      <c r="AG611" s="2028"/>
      <c r="AH611" s="2028"/>
      <c r="AI611" s="2028"/>
      <c r="AJ611" s="2028"/>
      <c r="AK611" s="2028"/>
      <c r="AL611" s="12"/>
      <c r="AM611" s="39"/>
      <c r="AN611" s="39"/>
      <c r="AO611" s="39"/>
      <c r="AP611" s="39"/>
      <c r="AQ611" s="39"/>
      <c r="AR611" s="39"/>
      <c r="AS611" s="39"/>
      <c r="AT611" s="39"/>
      <c r="AU611" s="39"/>
      <c r="AV611" s="39"/>
      <c r="AW611" s="39"/>
      <c r="AX611" s="39"/>
      <c r="AY611" s="39"/>
      <c r="BA611" s="7" t="s">
        <v>168</v>
      </c>
      <c r="BB611" s="58"/>
      <c r="BC611" s="58"/>
      <c r="BD611" s="58"/>
      <c r="BE611" s="2043">
        <f t="shared" si="0"/>
        <v>0</v>
      </c>
      <c r="BF611" s="2045"/>
      <c r="BG611" s="2023">
        <f t="shared" si="1"/>
        <v>0</v>
      </c>
      <c r="BH611" s="2025"/>
      <c r="BI611" s="2043">
        <f t="shared" si="2"/>
        <v>0</v>
      </c>
      <c r="BJ611" s="2045"/>
      <c r="BK611" s="2023">
        <f t="shared" si="3"/>
        <v>0</v>
      </c>
      <c r="BL611" s="2025"/>
      <c r="BM611" s="58"/>
      <c r="BN611" s="2016">
        <f t="shared" si="4"/>
        <v>0</v>
      </c>
      <c r="BO611" s="2017"/>
      <c r="BP611" s="2017"/>
      <c r="BQ611" s="2017"/>
      <c r="BR611" s="2018"/>
      <c r="BS611" s="2022">
        <f t="shared" si="5"/>
        <v>15</v>
      </c>
      <c r="BT611" s="2022"/>
      <c r="BU611" s="2022"/>
      <c r="BV611" s="2022"/>
      <c r="BW611" s="2022"/>
      <c r="BX611" s="2022">
        <f t="shared" si="6"/>
        <v>0</v>
      </c>
      <c r="BY611" s="2022"/>
      <c r="BZ611" s="2022"/>
      <c r="CA611" s="2022"/>
      <c r="CB611" s="2022"/>
      <c r="CC611" s="2022">
        <f t="shared" si="7"/>
        <v>0</v>
      </c>
      <c r="CD611" s="2022"/>
      <c r="CE611" s="2022"/>
      <c r="CF611" s="2022"/>
      <c r="CG611" s="2022"/>
      <c r="CH611" s="2022">
        <f t="shared" si="8"/>
        <v>0</v>
      </c>
      <c r="CI611" s="2022"/>
      <c r="CJ611" s="2022"/>
      <c r="CK611" s="2022"/>
      <c r="CL611" s="2022"/>
      <c r="CM611" s="2022">
        <f t="shared" si="9"/>
        <v>0</v>
      </c>
      <c r="CN611" s="2022"/>
      <c r="CO611" s="2022"/>
      <c r="CP611" s="2022"/>
      <c r="CQ611" s="2022"/>
      <c r="CR611" s="265"/>
      <c r="CS611" s="2042">
        <f t="shared" si="10"/>
        <v>0</v>
      </c>
      <c r="CT611" s="2042"/>
      <c r="CU611" s="2042"/>
      <c r="CV611" s="2042"/>
      <c r="CW611" s="2042"/>
      <c r="CX611" s="2042">
        <f t="shared" si="11"/>
        <v>0</v>
      </c>
      <c r="CY611" s="2042"/>
      <c r="CZ611" s="2042"/>
      <c r="DA611" s="2042"/>
      <c r="DB611" s="2042"/>
      <c r="DC611" s="2042">
        <f t="shared" si="12"/>
        <v>0</v>
      </c>
      <c r="DD611" s="2042"/>
      <c r="DE611" s="2042"/>
      <c r="DF611" s="2042"/>
      <c r="DG611" s="2042"/>
      <c r="DH611" s="2042">
        <f t="shared" si="13"/>
        <v>0</v>
      </c>
      <c r="DI611" s="2042"/>
      <c r="DJ611" s="2042"/>
      <c r="DK611" s="2042"/>
      <c r="DL611" s="2042"/>
      <c r="DM611" s="2042">
        <f t="shared" si="14"/>
        <v>0</v>
      </c>
      <c r="DN611" s="2042"/>
      <c r="DO611" s="2042"/>
      <c r="DP611" s="2042"/>
      <c r="DQ611" s="2042"/>
      <c r="DR611" s="2042">
        <f t="shared" si="15"/>
        <v>0</v>
      </c>
      <c r="DS611" s="2042"/>
      <c r="DT611" s="2042"/>
      <c r="DU611" s="2042"/>
      <c r="DV611" s="2042"/>
      <c r="DX611" s="2043" t="str">
        <f t="shared" si="16"/>
        <v xml:space="preserve"> </v>
      </c>
      <c r="DY611" s="2044"/>
      <c r="DZ611" s="2044"/>
      <c r="EA611" s="2044"/>
      <c r="EB611" s="2045"/>
      <c r="EC611" s="2043">
        <f t="shared" si="17"/>
        <v>1855</v>
      </c>
      <c r="ED611" s="2044"/>
      <c r="EE611" s="2044"/>
      <c r="EF611" s="2044"/>
      <c r="EG611" s="2045"/>
      <c r="EH611" s="2043" t="str">
        <f t="shared" si="18"/>
        <v xml:space="preserve"> </v>
      </c>
      <c r="EI611" s="2044"/>
      <c r="EJ611" s="2044"/>
      <c r="EK611" s="2044"/>
      <c r="EL611" s="2045"/>
      <c r="EM611" s="2043" t="str">
        <f t="shared" si="19"/>
        <v xml:space="preserve"> </v>
      </c>
      <c r="EN611" s="2044"/>
      <c r="EO611" s="2044"/>
      <c r="EP611" s="2044"/>
      <c r="EQ611" s="2045"/>
      <c r="ER611" s="2043" t="str">
        <f t="shared" si="20"/>
        <v xml:space="preserve"> </v>
      </c>
      <c r="ES611" s="2044"/>
      <c r="ET611" s="2044"/>
      <c r="EU611" s="2044"/>
      <c r="EV611" s="2045"/>
      <c r="EW611" s="2043" t="str">
        <f t="shared" si="21"/>
        <v xml:space="preserve"> </v>
      </c>
      <c r="EX611" s="2044"/>
      <c r="EY611" s="2044"/>
      <c r="EZ611" s="2044"/>
      <c r="FA611" s="2045"/>
    </row>
    <row r="612" spans="1:157" ht="12.5">
      <c r="A612" s="35"/>
      <c r="B612" s="12" t="s">
        <v>90</v>
      </c>
      <c r="G612" s="2048"/>
      <c r="H612" s="2048"/>
      <c r="I612" s="2048"/>
      <c r="J612" s="2048"/>
      <c r="K612" s="2048"/>
      <c r="L612" s="2048"/>
      <c r="M612" s="2048"/>
      <c r="N612" s="2048"/>
      <c r="O612" s="2048"/>
      <c r="P612" s="2048"/>
      <c r="Q612" s="2048"/>
      <c r="R612" s="2048"/>
      <c r="T612" s="35"/>
      <c r="U612" s="12" t="s">
        <v>90</v>
      </c>
      <c r="Z612" s="2048"/>
      <c r="AA612" s="2048"/>
      <c r="AB612" s="2048"/>
      <c r="AC612" s="2048"/>
      <c r="AD612" s="2048"/>
      <c r="AE612" s="2048"/>
      <c r="AF612" s="2048"/>
      <c r="AG612" s="2048"/>
      <c r="AH612" s="2048"/>
      <c r="AI612" s="2048"/>
      <c r="AJ612" s="2048"/>
      <c r="AK612" s="2048"/>
      <c r="BA612" s="7" t="s">
        <v>169</v>
      </c>
      <c r="BB612" s="58"/>
      <c r="BC612" s="58"/>
      <c r="BD612" s="58"/>
      <c r="BE612" s="2043">
        <f t="shared" si="0"/>
        <v>0</v>
      </c>
      <c r="BF612" s="2045"/>
      <c r="BG612" s="2023">
        <f t="shared" si="1"/>
        <v>0</v>
      </c>
      <c r="BH612" s="2025"/>
      <c r="BI612" s="2043">
        <f t="shared" si="2"/>
        <v>1</v>
      </c>
      <c r="BJ612" s="2045"/>
      <c r="BK612" s="2023">
        <f t="shared" si="3"/>
        <v>51</v>
      </c>
      <c r="BL612" s="2025"/>
      <c r="BM612" s="58"/>
      <c r="BN612" s="2016">
        <f t="shared" si="4"/>
        <v>0</v>
      </c>
      <c r="BO612" s="2017"/>
      <c r="BP612" s="2017"/>
      <c r="BQ612" s="2017"/>
      <c r="BR612" s="2018"/>
      <c r="BS612" s="2022">
        <f t="shared" si="5"/>
        <v>0</v>
      </c>
      <c r="BT612" s="2022"/>
      <c r="BU612" s="2022"/>
      <c r="BV612" s="2022"/>
      <c r="BW612" s="2022"/>
      <c r="BX612" s="2022">
        <f t="shared" si="6"/>
        <v>51</v>
      </c>
      <c r="BY612" s="2022"/>
      <c r="BZ612" s="2022"/>
      <c r="CA612" s="2022"/>
      <c r="CB612" s="2022"/>
      <c r="CC612" s="2022">
        <f t="shared" si="7"/>
        <v>0</v>
      </c>
      <c r="CD612" s="2022"/>
      <c r="CE612" s="2022"/>
      <c r="CF612" s="2022"/>
      <c r="CG612" s="2022"/>
      <c r="CH612" s="2022">
        <f t="shared" si="8"/>
        <v>0</v>
      </c>
      <c r="CI612" s="2022"/>
      <c r="CJ612" s="2022"/>
      <c r="CK612" s="2022"/>
      <c r="CL612" s="2022"/>
      <c r="CM612" s="2022">
        <f t="shared" si="9"/>
        <v>0</v>
      </c>
      <c r="CN612" s="2022"/>
      <c r="CO612" s="2022"/>
      <c r="CP612" s="2022"/>
      <c r="CQ612" s="2022"/>
      <c r="CR612" s="265"/>
      <c r="CS612" s="2042">
        <f t="shared" si="10"/>
        <v>0</v>
      </c>
      <c r="CT612" s="2042"/>
      <c r="CU612" s="2042"/>
      <c r="CV612" s="2042"/>
      <c r="CW612" s="2042"/>
      <c r="CX612" s="2042">
        <f t="shared" si="11"/>
        <v>0</v>
      </c>
      <c r="CY612" s="2042"/>
      <c r="CZ612" s="2042"/>
      <c r="DA612" s="2042"/>
      <c r="DB612" s="2042"/>
      <c r="DC612" s="2042">
        <f t="shared" si="12"/>
        <v>51</v>
      </c>
      <c r="DD612" s="2042"/>
      <c r="DE612" s="2042"/>
      <c r="DF612" s="2042"/>
      <c r="DG612" s="2042"/>
      <c r="DH612" s="2042">
        <f t="shared" si="13"/>
        <v>0</v>
      </c>
      <c r="DI612" s="2042"/>
      <c r="DJ612" s="2042"/>
      <c r="DK612" s="2042"/>
      <c r="DL612" s="2042"/>
      <c r="DM612" s="2042">
        <f t="shared" si="14"/>
        <v>0</v>
      </c>
      <c r="DN612" s="2042"/>
      <c r="DO612" s="2042"/>
      <c r="DP612" s="2042"/>
      <c r="DQ612" s="2042"/>
      <c r="DR612" s="2042">
        <f t="shared" si="15"/>
        <v>0</v>
      </c>
      <c r="DS612" s="2042"/>
      <c r="DT612" s="2042"/>
      <c r="DU612" s="2042"/>
      <c r="DV612" s="2042"/>
      <c r="DX612" s="2043" t="str">
        <f t="shared" si="16"/>
        <v xml:space="preserve"> </v>
      </c>
      <c r="DY612" s="2044"/>
      <c r="DZ612" s="2044"/>
      <c r="EA612" s="2044"/>
      <c r="EB612" s="2045"/>
      <c r="EC612" s="2043" t="str">
        <f t="shared" si="17"/>
        <v xml:space="preserve"> </v>
      </c>
      <c r="ED612" s="2044"/>
      <c r="EE612" s="2044"/>
      <c r="EF612" s="2044"/>
      <c r="EG612" s="2045"/>
      <c r="EH612" s="2043">
        <f t="shared" si="18"/>
        <v>1089</v>
      </c>
      <c r="EI612" s="2044"/>
      <c r="EJ612" s="2044"/>
      <c r="EK612" s="2044"/>
      <c r="EL612" s="2045"/>
      <c r="EM612" s="2043" t="str">
        <f t="shared" si="19"/>
        <v xml:space="preserve"> </v>
      </c>
      <c r="EN612" s="2044"/>
      <c r="EO612" s="2044"/>
      <c r="EP612" s="2044"/>
      <c r="EQ612" s="2045"/>
      <c r="ER612" s="2043" t="str">
        <f t="shared" si="20"/>
        <v xml:space="preserve"> </v>
      </c>
      <c r="ES612" s="2044"/>
      <c r="ET612" s="2044"/>
      <c r="EU612" s="2044"/>
      <c r="EV612" s="2045"/>
      <c r="EW612" s="2043" t="str">
        <f t="shared" si="21"/>
        <v xml:space="preserve"> </v>
      </c>
      <c r="EX612" s="2044"/>
      <c r="EY612" s="2044"/>
      <c r="EZ612" s="2044"/>
      <c r="FA612" s="2045"/>
    </row>
    <row r="613" spans="1:157" ht="12.5">
      <c r="A613" s="35"/>
      <c r="B613" s="12" t="s">
        <v>614</v>
      </c>
      <c r="G613" s="2048"/>
      <c r="H613" s="2048"/>
      <c r="I613" s="2048"/>
      <c r="J613" s="2048"/>
      <c r="K613" s="2048"/>
      <c r="L613" s="2048"/>
      <c r="M613" s="2048"/>
      <c r="N613" s="2048"/>
      <c r="O613" s="2048"/>
      <c r="P613" s="2048"/>
      <c r="Q613" s="2048"/>
      <c r="R613" s="2048"/>
      <c r="T613" s="35"/>
      <c r="U613" s="12" t="s">
        <v>614</v>
      </c>
      <c r="Z613" s="2041"/>
      <c r="AA613" s="2041"/>
      <c r="AB613" s="2041"/>
      <c r="AC613" s="2041"/>
      <c r="AD613" s="2041"/>
      <c r="AE613" s="2041"/>
      <c r="AF613" s="2041"/>
      <c r="AG613" s="2041"/>
      <c r="AH613" s="2041"/>
      <c r="AI613" s="2041"/>
      <c r="AJ613" s="2041"/>
      <c r="AK613" s="2041"/>
      <c r="BA613" s="7" t="s">
        <v>170</v>
      </c>
      <c r="BB613" s="58"/>
      <c r="BC613" s="58"/>
      <c r="BD613" s="58"/>
      <c r="BE613" s="2043">
        <f t="shared" si="0"/>
        <v>1</v>
      </c>
      <c r="BF613" s="2045"/>
      <c r="BG613" s="2023">
        <f t="shared" si="1"/>
        <v>2</v>
      </c>
      <c r="BH613" s="2025"/>
      <c r="BI613" s="2043">
        <f t="shared" si="2"/>
        <v>0</v>
      </c>
      <c r="BJ613" s="2045"/>
      <c r="BK613" s="2023">
        <f t="shared" si="3"/>
        <v>0</v>
      </c>
      <c r="BL613" s="2025"/>
      <c r="BM613" s="58"/>
      <c r="BN613" s="2016">
        <f t="shared" si="4"/>
        <v>0</v>
      </c>
      <c r="BO613" s="2017"/>
      <c r="BP613" s="2017"/>
      <c r="BQ613" s="2017"/>
      <c r="BR613" s="2018"/>
      <c r="BS613" s="2022">
        <f t="shared" si="5"/>
        <v>0</v>
      </c>
      <c r="BT613" s="2022"/>
      <c r="BU613" s="2022"/>
      <c r="BV613" s="2022"/>
      <c r="BW613" s="2022"/>
      <c r="BX613" s="2022">
        <f t="shared" si="6"/>
        <v>2</v>
      </c>
      <c r="BY613" s="2022"/>
      <c r="BZ613" s="2022"/>
      <c r="CA613" s="2022"/>
      <c r="CB613" s="2022"/>
      <c r="CC613" s="2022">
        <f t="shared" si="7"/>
        <v>0</v>
      </c>
      <c r="CD613" s="2022"/>
      <c r="CE613" s="2022"/>
      <c r="CF613" s="2022"/>
      <c r="CG613" s="2022"/>
      <c r="CH613" s="2022">
        <f t="shared" si="8"/>
        <v>0</v>
      </c>
      <c r="CI613" s="2022"/>
      <c r="CJ613" s="2022"/>
      <c r="CK613" s="2022"/>
      <c r="CL613" s="2022"/>
      <c r="CM613" s="2022">
        <f t="shared" si="9"/>
        <v>0</v>
      </c>
      <c r="CN613" s="2022"/>
      <c r="CO613" s="2022"/>
      <c r="CP613" s="2022"/>
      <c r="CQ613" s="2022"/>
      <c r="CR613" s="265"/>
      <c r="CS613" s="2042">
        <f t="shared" si="10"/>
        <v>0</v>
      </c>
      <c r="CT613" s="2042"/>
      <c r="CU613" s="2042"/>
      <c r="CV613" s="2042"/>
      <c r="CW613" s="2042"/>
      <c r="CX613" s="2042">
        <f t="shared" si="11"/>
        <v>0</v>
      </c>
      <c r="CY613" s="2042"/>
      <c r="CZ613" s="2042"/>
      <c r="DA613" s="2042"/>
      <c r="DB613" s="2042"/>
      <c r="DC613" s="2042">
        <f t="shared" si="12"/>
        <v>0</v>
      </c>
      <c r="DD613" s="2042"/>
      <c r="DE613" s="2042"/>
      <c r="DF613" s="2042"/>
      <c r="DG613" s="2042"/>
      <c r="DH613" s="2042">
        <f t="shared" si="13"/>
        <v>0</v>
      </c>
      <c r="DI613" s="2042"/>
      <c r="DJ613" s="2042"/>
      <c r="DK613" s="2042"/>
      <c r="DL613" s="2042"/>
      <c r="DM613" s="2042">
        <f t="shared" si="14"/>
        <v>0</v>
      </c>
      <c r="DN613" s="2042"/>
      <c r="DO613" s="2042"/>
      <c r="DP613" s="2042"/>
      <c r="DQ613" s="2042"/>
      <c r="DR613" s="2042">
        <f t="shared" si="15"/>
        <v>0</v>
      </c>
      <c r="DS613" s="2042"/>
      <c r="DT613" s="2042"/>
      <c r="DU613" s="2042"/>
      <c r="DV613" s="2042"/>
      <c r="DX613" s="2043" t="str">
        <f t="shared" si="16"/>
        <v xml:space="preserve"> </v>
      </c>
      <c r="DY613" s="2044"/>
      <c r="DZ613" s="2044"/>
      <c r="EA613" s="2044"/>
      <c r="EB613" s="2045"/>
      <c r="EC613" s="2043" t="str">
        <f t="shared" si="17"/>
        <v xml:space="preserve"> </v>
      </c>
      <c r="ED613" s="2044"/>
      <c r="EE613" s="2044"/>
      <c r="EF613" s="2044"/>
      <c r="EG613" s="2045"/>
      <c r="EH613" s="2043">
        <f t="shared" si="18"/>
        <v>1912</v>
      </c>
      <c r="EI613" s="2044"/>
      <c r="EJ613" s="2044"/>
      <c r="EK613" s="2044"/>
      <c r="EL613" s="2045"/>
      <c r="EM613" s="2043" t="str">
        <f t="shared" si="19"/>
        <v xml:space="preserve"> </v>
      </c>
      <c r="EN613" s="2044"/>
      <c r="EO613" s="2044"/>
      <c r="EP613" s="2044"/>
      <c r="EQ613" s="2045"/>
      <c r="ER613" s="2043" t="str">
        <f t="shared" si="20"/>
        <v xml:space="preserve"> </v>
      </c>
      <c r="ES613" s="2044"/>
      <c r="ET613" s="2044"/>
      <c r="EU613" s="2044"/>
      <c r="EV613" s="2045"/>
      <c r="EW613" s="2043" t="str">
        <f t="shared" si="21"/>
        <v xml:space="preserve"> </v>
      </c>
      <c r="EX613" s="2044"/>
      <c r="EY613" s="2044"/>
      <c r="EZ613" s="2044"/>
      <c r="FA613" s="2045"/>
    </row>
    <row r="614" spans="1:157" ht="12.5">
      <c r="A614" s="35"/>
      <c r="B614" s="12" t="s">
        <v>17</v>
      </c>
      <c r="G614" s="2048"/>
      <c r="H614" s="2048"/>
      <c r="I614" s="2048"/>
      <c r="J614" s="2048"/>
      <c r="K614" s="2048"/>
      <c r="L614" s="2048"/>
      <c r="M614" s="2048"/>
      <c r="N614" s="2048"/>
      <c r="O614" s="2048"/>
      <c r="P614" s="2048"/>
      <c r="Q614" s="2048"/>
      <c r="R614" s="2048"/>
      <c r="T614" s="35"/>
      <c r="U614" s="12" t="s">
        <v>17</v>
      </c>
      <c r="Z614" s="2041"/>
      <c r="AA614" s="2041"/>
      <c r="AB614" s="2041"/>
      <c r="AC614" s="2041"/>
      <c r="AD614" s="2041"/>
      <c r="AE614" s="2041"/>
      <c r="AF614" s="2041"/>
      <c r="AG614" s="2041"/>
      <c r="AH614" s="2041"/>
      <c r="AI614" s="2041"/>
      <c r="AJ614" s="2041"/>
      <c r="AK614" s="2041"/>
      <c r="BA614" s="7" t="s">
        <v>31</v>
      </c>
      <c r="BB614" s="58"/>
      <c r="BC614" s="58"/>
      <c r="BD614" s="58"/>
      <c r="BE614" s="2043">
        <f t="shared" si="0"/>
        <v>0</v>
      </c>
      <c r="BF614" s="2045"/>
      <c r="BG614" s="2023">
        <f t="shared" si="1"/>
        <v>0</v>
      </c>
      <c r="BH614" s="2025"/>
      <c r="BI614" s="2043">
        <f t="shared" si="2"/>
        <v>0</v>
      </c>
      <c r="BJ614" s="2045"/>
      <c r="BK614" s="2023">
        <f t="shared" si="3"/>
        <v>0</v>
      </c>
      <c r="BL614" s="2025"/>
      <c r="BM614" s="58"/>
      <c r="BN614" s="2016">
        <f t="shared" si="4"/>
        <v>0</v>
      </c>
      <c r="BO614" s="2017"/>
      <c r="BP614" s="2017"/>
      <c r="BQ614" s="2017"/>
      <c r="BR614" s="2018"/>
      <c r="BS614" s="2022">
        <f t="shared" si="5"/>
        <v>0</v>
      </c>
      <c r="BT614" s="2022"/>
      <c r="BU614" s="2022"/>
      <c r="BV614" s="2022"/>
      <c r="BW614" s="2022"/>
      <c r="BX614" s="2022">
        <f t="shared" si="6"/>
        <v>3</v>
      </c>
      <c r="BY614" s="2022"/>
      <c r="BZ614" s="2022"/>
      <c r="CA614" s="2022"/>
      <c r="CB614" s="2022"/>
      <c r="CC614" s="2022">
        <f t="shared" si="7"/>
        <v>0</v>
      </c>
      <c r="CD614" s="2022"/>
      <c r="CE614" s="2022"/>
      <c r="CF614" s="2022"/>
      <c r="CG614" s="2022"/>
      <c r="CH614" s="2022">
        <f t="shared" si="8"/>
        <v>0</v>
      </c>
      <c r="CI614" s="2022"/>
      <c r="CJ614" s="2022"/>
      <c r="CK614" s="2022"/>
      <c r="CL614" s="2022"/>
      <c r="CM614" s="2022">
        <f t="shared" si="9"/>
        <v>0</v>
      </c>
      <c r="CN614" s="2022"/>
      <c r="CO614" s="2022"/>
      <c r="CP614" s="2022"/>
      <c r="CQ614" s="2022"/>
      <c r="CR614" s="265"/>
      <c r="CS614" s="2042">
        <f t="shared" si="10"/>
        <v>0</v>
      </c>
      <c r="CT614" s="2042"/>
      <c r="CU614" s="2042"/>
      <c r="CV614" s="2042"/>
      <c r="CW614" s="2042"/>
      <c r="CX614" s="2042">
        <f t="shared" si="11"/>
        <v>0</v>
      </c>
      <c r="CY614" s="2042"/>
      <c r="CZ614" s="2042"/>
      <c r="DA614" s="2042"/>
      <c r="DB614" s="2042"/>
      <c r="DC614" s="2042">
        <f t="shared" si="12"/>
        <v>0</v>
      </c>
      <c r="DD614" s="2042"/>
      <c r="DE614" s="2042"/>
      <c r="DF614" s="2042"/>
      <c r="DG614" s="2042"/>
      <c r="DH614" s="2042">
        <f t="shared" si="13"/>
        <v>0</v>
      </c>
      <c r="DI614" s="2042"/>
      <c r="DJ614" s="2042"/>
      <c r="DK614" s="2042"/>
      <c r="DL614" s="2042"/>
      <c r="DM614" s="2042">
        <f t="shared" si="14"/>
        <v>0</v>
      </c>
      <c r="DN614" s="2042"/>
      <c r="DO614" s="2042"/>
      <c r="DP614" s="2042"/>
      <c r="DQ614" s="2042"/>
      <c r="DR614" s="2042">
        <f t="shared" si="15"/>
        <v>0</v>
      </c>
      <c r="DS614" s="2042"/>
      <c r="DT614" s="2042"/>
      <c r="DU614" s="2042"/>
      <c r="DV614" s="2042"/>
      <c r="DX614" s="2043" t="str">
        <f t="shared" si="16"/>
        <v xml:space="preserve"> </v>
      </c>
      <c r="DY614" s="2044"/>
      <c r="DZ614" s="2044"/>
      <c r="EA614" s="2044"/>
      <c r="EB614" s="2045"/>
      <c r="EC614" s="2043" t="str">
        <f t="shared" si="17"/>
        <v xml:space="preserve"> </v>
      </c>
      <c r="ED614" s="2044"/>
      <c r="EE614" s="2044"/>
      <c r="EF614" s="2044"/>
      <c r="EG614" s="2045"/>
      <c r="EH614" s="2043">
        <f t="shared" si="18"/>
        <v>2323</v>
      </c>
      <c r="EI614" s="2044"/>
      <c r="EJ614" s="2044"/>
      <c r="EK614" s="2044"/>
      <c r="EL614" s="2045"/>
      <c r="EM614" s="2043" t="str">
        <f t="shared" si="19"/>
        <v xml:space="preserve"> </v>
      </c>
      <c r="EN614" s="2044"/>
      <c r="EO614" s="2044"/>
      <c r="EP614" s="2044"/>
      <c r="EQ614" s="2045"/>
      <c r="ER614" s="2043" t="str">
        <f t="shared" si="20"/>
        <v xml:space="preserve"> </v>
      </c>
      <c r="ES614" s="2044"/>
      <c r="ET614" s="2044"/>
      <c r="EU614" s="2044"/>
      <c r="EV614" s="2045"/>
      <c r="EW614" s="2043" t="str">
        <f t="shared" si="21"/>
        <v xml:space="preserve"> </v>
      </c>
      <c r="EX614" s="2044"/>
      <c r="EY614" s="2044"/>
      <c r="EZ614" s="2044"/>
      <c r="FA614" s="2045"/>
    </row>
    <row r="615" spans="1:157" ht="12.5">
      <c r="A615" s="35"/>
      <c r="B615" s="12" t="s">
        <v>325</v>
      </c>
      <c r="G615" s="2073"/>
      <c r="H615" s="2073"/>
      <c r="I615" s="2073"/>
      <c r="J615" s="2073"/>
      <c r="K615" s="2073"/>
      <c r="L615" s="2073"/>
      <c r="O615" s="137" t="s">
        <v>212</v>
      </c>
      <c r="P615" s="2039"/>
      <c r="Q615" s="2039"/>
      <c r="R615" s="2039"/>
      <c r="T615" s="35"/>
      <c r="U615" s="12" t="s">
        <v>325</v>
      </c>
      <c r="Z615" s="2073"/>
      <c r="AA615" s="2073"/>
      <c r="AB615" s="2073"/>
      <c r="AC615" s="2073"/>
      <c r="AD615" s="2073"/>
      <c r="AE615" s="2073"/>
      <c r="AH615" s="137" t="s">
        <v>212</v>
      </c>
      <c r="AI615" s="2039"/>
      <c r="AJ615" s="2039"/>
      <c r="AK615" s="2039"/>
      <c r="AZ615" s="58"/>
      <c r="BA615" s="58"/>
      <c r="BB615" s="58"/>
      <c r="BC615" s="58"/>
      <c r="BD615" s="58"/>
      <c r="BE615" s="2043">
        <f t="shared" si="0"/>
        <v>0</v>
      </c>
      <c r="BF615" s="2045"/>
      <c r="BG615" s="2023">
        <f t="shared" si="1"/>
        <v>0</v>
      </c>
      <c r="BH615" s="2025"/>
      <c r="BI615" s="2043">
        <f t="shared" si="2"/>
        <v>0</v>
      </c>
      <c r="BJ615" s="2045"/>
      <c r="BK615" s="2023">
        <f t="shared" si="3"/>
        <v>0</v>
      </c>
      <c r="BL615" s="2025"/>
      <c r="BM615" s="58"/>
      <c r="BN615" s="2016">
        <f t="shared" si="4"/>
        <v>0</v>
      </c>
      <c r="BO615" s="2017"/>
      <c r="BP615" s="2017"/>
      <c r="BQ615" s="2017"/>
      <c r="BR615" s="2018"/>
      <c r="BS615" s="2022">
        <f t="shared" si="5"/>
        <v>0</v>
      </c>
      <c r="BT615" s="2022"/>
      <c r="BU615" s="2022"/>
      <c r="BV615" s="2022"/>
      <c r="BW615" s="2022"/>
      <c r="BX615" s="2022">
        <f t="shared" si="6"/>
        <v>0</v>
      </c>
      <c r="BY615" s="2022"/>
      <c r="BZ615" s="2022"/>
      <c r="CA615" s="2022"/>
      <c r="CB615" s="2022"/>
      <c r="CC615" s="2022">
        <f t="shared" si="7"/>
        <v>0</v>
      </c>
      <c r="CD615" s="2022"/>
      <c r="CE615" s="2022"/>
      <c r="CF615" s="2022"/>
      <c r="CG615" s="2022"/>
      <c r="CH615" s="2022">
        <f t="shared" si="8"/>
        <v>0</v>
      </c>
      <c r="CI615" s="2022"/>
      <c r="CJ615" s="2022"/>
      <c r="CK615" s="2022"/>
      <c r="CL615" s="2022"/>
      <c r="CM615" s="2022">
        <f t="shared" si="9"/>
        <v>0</v>
      </c>
      <c r="CN615" s="2022"/>
      <c r="CO615" s="2022"/>
      <c r="CP615" s="2022"/>
      <c r="CQ615" s="2022"/>
      <c r="CR615" s="265"/>
      <c r="CS615" s="2042">
        <f t="shared" si="10"/>
        <v>0</v>
      </c>
      <c r="CT615" s="2042"/>
      <c r="CU615" s="2042"/>
      <c r="CV615" s="2042"/>
      <c r="CW615" s="2042"/>
      <c r="CX615" s="2042">
        <f t="shared" si="11"/>
        <v>0</v>
      </c>
      <c r="CY615" s="2042"/>
      <c r="CZ615" s="2042"/>
      <c r="DA615" s="2042"/>
      <c r="DB615" s="2042"/>
      <c r="DC615" s="2042">
        <f t="shared" si="12"/>
        <v>0</v>
      </c>
      <c r="DD615" s="2042"/>
      <c r="DE615" s="2042"/>
      <c r="DF615" s="2042"/>
      <c r="DG615" s="2042"/>
      <c r="DH615" s="2042">
        <f t="shared" si="13"/>
        <v>0</v>
      </c>
      <c r="DI615" s="2042"/>
      <c r="DJ615" s="2042"/>
      <c r="DK615" s="2042"/>
      <c r="DL615" s="2042"/>
      <c r="DM615" s="2042">
        <f t="shared" si="14"/>
        <v>0</v>
      </c>
      <c r="DN615" s="2042"/>
      <c r="DO615" s="2042"/>
      <c r="DP615" s="2042"/>
      <c r="DQ615" s="2042"/>
      <c r="DR615" s="2042">
        <f t="shared" si="15"/>
        <v>0</v>
      </c>
      <c r="DS615" s="2042"/>
      <c r="DT615" s="2042"/>
      <c r="DU615" s="2042"/>
      <c r="DV615" s="2042"/>
      <c r="DX615" s="2043" t="str">
        <f t="shared" si="16"/>
        <v xml:space="preserve"> </v>
      </c>
      <c r="DY615" s="2044"/>
      <c r="DZ615" s="2044"/>
      <c r="EA615" s="2044"/>
      <c r="EB615" s="2045"/>
      <c r="EC615" s="2043" t="str">
        <f t="shared" si="17"/>
        <v xml:space="preserve"> </v>
      </c>
      <c r="ED615" s="2044"/>
      <c r="EE615" s="2044"/>
      <c r="EF615" s="2044"/>
      <c r="EG615" s="2045"/>
      <c r="EH615" s="2043" t="str">
        <f t="shared" si="18"/>
        <v xml:space="preserve"> </v>
      </c>
      <c r="EI615" s="2044"/>
      <c r="EJ615" s="2044"/>
      <c r="EK615" s="2044"/>
      <c r="EL615" s="2045"/>
      <c r="EM615" s="2043" t="str">
        <f t="shared" si="19"/>
        <v xml:space="preserve"> </v>
      </c>
      <c r="EN615" s="2044"/>
      <c r="EO615" s="2044"/>
      <c r="EP615" s="2044"/>
      <c r="EQ615" s="2045"/>
      <c r="ER615" s="2043" t="str">
        <f t="shared" si="20"/>
        <v xml:space="preserve"> </v>
      </c>
      <c r="ES615" s="2044"/>
      <c r="ET615" s="2044"/>
      <c r="EU615" s="2044"/>
      <c r="EV615" s="2045"/>
      <c r="EW615" s="2043" t="str">
        <f t="shared" si="21"/>
        <v xml:space="preserve"> </v>
      </c>
      <c r="EX615" s="2044"/>
      <c r="EY615" s="2044"/>
      <c r="EZ615" s="2044"/>
      <c r="FA615" s="2045"/>
    </row>
    <row r="616" spans="1:157" ht="12.5">
      <c r="A616" s="35"/>
      <c r="B616" s="12" t="s">
        <v>18</v>
      </c>
      <c r="H616" s="2048"/>
      <c r="I616" s="2048"/>
      <c r="J616" s="2048"/>
      <c r="K616" s="2048"/>
      <c r="L616" s="2048"/>
      <c r="M616" s="2048"/>
      <c r="N616" s="2048"/>
      <c r="O616" s="2048"/>
      <c r="P616" s="2048"/>
      <c r="Q616" s="2048"/>
      <c r="R616" s="2048"/>
      <c r="T616" s="35"/>
      <c r="U616" s="12" t="s">
        <v>18</v>
      </c>
      <c r="AA616" s="2048"/>
      <c r="AB616" s="2048"/>
      <c r="AC616" s="2048"/>
      <c r="AD616" s="2048"/>
      <c r="AE616" s="2048"/>
      <c r="AF616" s="2048"/>
      <c r="AG616" s="2048"/>
      <c r="AH616" s="2048"/>
      <c r="AI616" s="2048"/>
      <c r="AJ616" s="2048"/>
      <c r="AK616" s="2048"/>
      <c r="AZ616" s="58"/>
      <c r="BA616" s="58"/>
      <c r="BB616" s="58"/>
      <c r="BC616" s="58"/>
      <c r="BD616" s="58"/>
      <c r="BE616" s="2043">
        <f t="shared" si="0"/>
        <v>0</v>
      </c>
      <c r="BF616" s="2045"/>
      <c r="BG616" s="2023">
        <f t="shared" si="1"/>
        <v>0</v>
      </c>
      <c r="BH616" s="2025"/>
      <c r="BI616" s="2043">
        <f t="shared" si="2"/>
        <v>1</v>
      </c>
      <c r="BJ616" s="2045"/>
      <c r="BK616" s="2023">
        <f t="shared" si="3"/>
        <v>18</v>
      </c>
      <c r="BL616" s="2025"/>
      <c r="BM616" s="58"/>
      <c r="BN616" s="2016">
        <f t="shared" si="4"/>
        <v>0</v>
      </c>
      <c r="BO616" s="2017"/>
      <c r="BP616" s="2017"/>
      <c r="BQ616" s="2017"/>
      <c r="BR616" s="2018"/>
      <c r="BS616" s="2022">
        <f t="shared" si="5"/>
        <v>0</v>
      </c>
      <c r="BT616" s="2022"/>
      <c r="BU616" s="2022"/>
      <c r="BV616" s="2022"/>
      <c r="BW616" s="2022"/>
      <c r="BX616" s="2022">
        <f t="shared" si="6"/>
        <v>0</v>
      </c>
      <c r="BY616" s="2022"/>
      <c r="BZ616" s="2022"/>
      <c r="CA616" s="2022"/>
      <c r="CB616" s="2022"/>
      <c r="CC616" s="2022">
        <f t="shared" si="7"/>
        <v>18</v>
      </c>
      <c r="CD616" s="2022"/>
      <c r="CE616" s="2022"/>
      <c r="CF616" s="2022"/>
      <c r="CG616" s="2022"/>
      <c r="CH616" s="2022">
        <f t="shared" si="8"/>
        <v>0</v>
      </c>
      <c r="CI616" s="2022"/>
      <c r="CJ616" s="2022"/>
      <c r="CK616" s="2022"/>
      <c r="CL616" s="2022"/>
      <c r="CM616" s="2022">
        <f t="shared" si="9"/>
        <v>0</v>
      </c>
      <c r="CN616" s="2022"/>
      <c r="CO616" s="2022"/>
      <c r="CP616" s="2022"/>
      <c r="CQ616" s="2022"/>
      <c r="CR616" s="265"/>
      <c r="CS616" s="2042">
        <f t="shared" si="10"/>
        <v>0</v>
      </c>
      <c r="CT616" s="2042"/>
      <c r="CU616" s="2042"/>
      <c r="CV616" s="2042"/>
      <c r="CW616" s="2042"/>
      <c r="CX616" s="2042">
        <f t="shared" si="11"/>
        <v>0</v>
      </c>
      <c r="CY616" s="2042"/>
      <c r="CZ616" s="2042"/>
      <c r="DA616" s="2042"/>
      <c r="DB616" s="2042"/>
      <c r="DC616" s="2042">
        <f t="shared" si="12"/>
        <v>0</v>
      </c>
      <c r="DD616" s="2042"/>
      <c r="DE616" s="2042"/>
      <c r="DF616" s="2042"/>
      <c r="DG616" s="2042"/>
      <c r="DH616" s="2042">
        <f t="shared" si="13"/>
        <v>18</v>
      </c>
      <c r="DI616" s="2042"/>
      <c r="DJ616" s="2042"/>
      <c r="DK616" s="2042"/>
      <c r="DL616" s="2042"/>
      <c r="DM616" s="2042">
        <f t="shared" si="14"/>
        <v>0</v>
      </c>
      <c r="DN616" s="2042"/>
      <c r="DO616" s="2042"/>
      <c r="DP616" s="2042"/>
      <c r="DQ616" s="2042"/>
      <c r="DR616" s="2042">
        <f t="shared" si="15"/>
        <v>0</v>
      </c>
      <c r="DS616" s="2042"/>
      <c r="DT616" s="2042"/>
      <c r="DU616" s="2042"/>
      <c r="DV616" s="2042"/>
      <c r="DX616" s="2043" t="str">
        <f t="shared" si="16"/>
        <v xml:space="preserve"> </v>
      </c>
      <c r="DY616" s="2044"/>
      <c r="DZ616" s="2044"/>
      <c r="EA616" s="2044"/>
      <c r="EB616" s="2045"/>
      <c r="EC616" s="2043" t="str">
        <f t="shared" si="17"/>
        <v xml:space="preserve"> </v>
      </c>
      <c r="ED616" s="2044"/>
      <c r="EE616" s="2044"/>
      <c r="EF616" s="2044"/>
      <c r="EG616" s="2045"/>
      <c r="EH616" s="2043" t="str">
        <f t="shared" si="18"/>
        <v xml:space="preserve"> </v>
      </c>
      <c r="EI616" s="2044"/>
      <c r="EJ616" s="2044"/>
      <c r="EK616" s="2044"/>
      <c r="EL616" s="2045"/>
      <c r="EM616" s="2043">
        <f t="shared" si="19"/>
        <v>1239</v>
      </c>
      <c r="EN616" s="2044"/>
      <c r="EO616" s="2044"/>
      <c r="EP616" s="2044"/>
      <c r="EQ616" s="2045"/>
      <c r="ER616" s="2043" t="str">
        <f t="shared" si="20"/>
        <v xml:space="preserve"> </v>
      </c>
      <c r="ES616" s="2044"/>
      <c r="ET616" s="2044"/>
      <c r="EU616" s="2044"/>
      <c r="EV616" s="2045"/>
      <c r="EW616" s="2043" t="str">
        <f t="shared" si="21"/>
        <v xml:space="preserve"> </v>
      </c>
      <c r="EX616" s="2044"/>
      <c r="EY616" s="2044"/>
      <c r="EZ616" s="2044"/>
      <c r="FA616" s="2045"/>
    </row>
    <row r="617" spans="1:157" ht="12.5">
      <c r="A617" s="35"/>
      <c r="B617" s="12" t="s">
        <v>20</v>
      </c>
      <c r="N617" s="2038" t="s">
        <v>705</v>
      </c>
      <c r="O617" s="2038"/>
      <c r="T617" s="35"/>
      <c r="U617" s="12" t="s">
        <v>20</v>
      </c>
      <c r="AG617" s="2038" t="s">
        <v>705</v>
      </c>
      <c r="AH617" s="2038"/>
      <c r="AZ617" s="58"/>
      <c r="BA617" s="58"/>
      <c r="BB617" s="58"/>
      <c r="BC617" s="58"/>
      <c r="BD617" s="58"/>
      <c r="BE617" s="2043">
        <f t="shared" si="0"/>
        <v>1</v>
      </c>
      <c r="BF617" s="2045"/>
      <c r="BG617" s="2023">
        <f t="shared" si="1"/>
        <v>3</v>
      </c>
      <c r="BH617" s="2025"/>
      <c r="BI617" s="2043">
        <f t="shared" si="2"/>
        <v>0</v>
      </c>
      <c r="BJ617" s="2045"/>
      <c r="BK617" s="2023">
        <f t="shared" si="3"/>
        <v>0</v>
      </c>
      <c r="BL617" s="2025"/>
      <c r="BM617" s="58"/>
      <c r="BN617" s="2016">
        <f t="shared" si="4"/>
        <v>0</v>
      </c>
      <c r="BO617" s="2017"/>
      <c r="BP617" s="2017"/>
      <c r="BQ617" s="2017"/>
      <c r="BR617" s="2018"/>
      <c r="BS617" s="2022">
        <f t="shared" si="5"/>
        <v>0</v>
      </c>
      <c r="BT617" s="2022"/>
      <c r="BU617" s="2022"/>
      <c r="BV617" s="2022"/>
      <c r="BW617" s="2022"/>
      <c r="BX617" s="2022">
        <f t="shared" si="6"/>
        <v>0</v>
      </c>
      <c r="BY617" s="2022"/>
      <c r="BZ617" s="2022"/>
      <c r="CA617" s="2022"/>
      <c r="CB617" s="2022"/>
      <c r="CC617" s="2022">
        <f t="shared" si="7"/>
        <v>3</v>
      </c>
      <c r="CD617" s="2022"/>
      <c r="CE617" s="2022"/>
      <c r="CF617" s="2022"/>
      <c r="CG617" s="2022"/>
      <c r="CH617" s="2022">
        <f t="shared" si="8"/>
        <v>0</v>
      </c>
      <c r="CI617" s="2022"/>
      <c r="CJ617" s="2022"/>
      <c r="CK617" s="2022"/>
      <c r="CL617" s="2022"/>
      <c r="CM617" s="2022">
        <f t="shared" si="9"/>
        <v>0</v>
      </c>
      <c r="CN617" s="2022"/>
      <c r="CO617" s="2022"/>
      <c r="CP617" s="2022"/>
      <c r="CQ617" s="2022"/>
      <c r="CR617" s="265"/>
      <c r="CS617" s="2042">
        <f t="shared" si="10"/>
        <v>0</v>
      </c>
      <c r="CT617" s="2042"/>
      <c r="CU617" s="2042"/>
      <c r="CV617" s="2042"/>
      <c r="CW617" s="2042"/>
      <c r="CX617" s="2042">
        <f t="shared" si="11"/>
        <v>0</v>
      </c>
      <c r="CY617" s="2042"/>
      <c r="CZ617" s="2042"/>
      <c r="DA617" s="2042"/>
      <c r="DB617" s="2042"/>
      <c r="DC617" s="2042">
        <f t="shared" si="12"/>
        <v>0</v>
      </c>
      <c r="DD617" s="2042"/>
      <c r="DE617" s="2042"/>
      <c r="DF617" s="2042"/>
      <c r="DG617" s="2042"/>
      <c r="DH617" s="2042">
        <f t="shared" si="13"/>
        <v>0</v>
      </c>
      <c r="DI617" s="2042"/>
      <c r="DJ617" s="2042"/>
      <c r="DK617" s="2042"/>
      <c r="DL617" s="2042"/>
      <c r="DM617" s="2042">
        <f t="shared" si="14"/>
        <v>0</v>
      </c>
      <c r="DN617" s="2042"/>
      <c r="DO617" s="2042"/>
      <c r="DP617" s="2042"/>
      <c r="DQ617" s="2042"/>
      <c r="DR617" s="2042">
        <f t="shared" si="15"/>
        <v>0</v>
      </c>
      <c r="DS617" s="2042"/>
      <c r="DT617" s="2042"/>
      <c r="DU617" s="2042"/>
      <c r="DV617" s="2042"/>
      <c r="DX617" s="2043" t="str">
        <f t="shared" si="16"/>
        <v xml:space="preserve"> </v>
      </c>
      <c r="DY617" s="2044"/>
      <c r="DZ617" s="2044"/>
      <c r="EA617" s="2044"/>
      <c r="EB617" s="2045"/>
      <c r="EC617" s="2043" t="str">
        <f t="shared" si="17"/>
        <v xml:space="preserve"> </v>
      </c>
      <c r="ED617" s="2044"/>
      <c r="EE617" s="2044"/>
      <c r="EF617" s="2044"/>
      <c r="EG617" s="2045"/>
      <c r="EH617" s="2043" t="str">
        <f t="shared" si="18"/>
        <v xml:space="preserve"> </v>
      </c>
      <c r="EI617" s="2044"/>
      <c r="EJ617" s="2044"/>
      <c r="EK617" s="2044"/>
      <c r="EL617" s="2045"/>
      <c r="EM617" s="2043">
        <f t="shared" si="19"/>
        <v>2189</v>
      </c>
      <c r="EN617" s="2044"/>
      <c r="EO617" s="2044"/>
      <c r="EP617" s="2044"/>
      <c r="EQ617" s="2045"/>
      <c r="ER617" s="2043" t="str">
        <f t="shared" si="20"/>
        <v xml:space="preserve"> </v>
      </c>
      <c r="ES617" s="2044"/>
      <c r="ET617" s="2044"/>
      <c r="EU617" s="2044"/>
      <c r="EV617" s="2045"/>
      <c r="EW617" s="2043" t="str">
        <f t="shared" si="21"/>
        <v xml:space="preserve"> </v>
      </c>
      <c r="EX617" s="2044"/>
      <c r="EY617" s="2044"/>
      <c r="EZ617" s="2044"/>
      <c r="FA617" s="204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3">
        <f t="shared" si="0"/>
        <v>0</v>
      </c>
      <c r="BF618" s="2045"/>
      <c r="BG618" s="2023">
        <f t="shared" si="1"/>
        <v>0</v>
      </c>
      <c r="BH618" s="2025"/>
      <c r="BI618" s="2043">
        <f t="shared" si="2"/>
        <v>0</v>
      </c>
      <c r="BJ618" s="2045"/>
      <c r="BK618" s="2023">
        <f t="shared" si="3"/>
        <v>0</v>
      </c>
      <c r="BL618" s="2025"/>
      <c r="BM618" s="58"/>
      <c r="BN618" s="2016">
        <f t="shared" si="4"/>
        <v>0</v>
      </c>
      <c r="BO618" s="2017"/>
      <c r="BP618" s="2017"/>
      <c r="BQ618" s="2017"/>
      <c r="BR618" s="2018"/>
      <c r="BS618" s="2022">
        <f t="shared" si="5"/>
        <v>0</v>
      </c>
      <c r="BT618" s="2022"/>
      <c r="BU618" s="2022"/>
      <c r="BV618" s="2022"/>
      <c r="BW618" s="2022"/>
      <c r="BX618" s="2022">
        <f t="shared" si="6"/>
        <v>0</v>
      </c>
      <c r="BY618" s="2022"/>
      <c r="BZ618" s="2022"/>
      <c r="CA618" s="2022"/>
      <c r="CB618" s="2022"/>
      <c r="CC618" s="2022">
        <f t="shared" si="7"/>
        <v>5</v>
      </c>
      <c r="CD618" s="2022"/>
      <c r="CE618" s="2022"/>
      <c r="CF618" s="2022"/>
      <c r="CG618" s="2022"/>
      <c r="CH618" s="2022">
        <f t="shared" si="8"/>
        <v>0</v>
      </c>
      <c r="CI618" s="2022"/>
      <c r="CJ618" s="2022"/>
      <c r="CK618" s="2022"/>
      <c r="CL618" s="2022"/>
      <c r="CM618" s="2022">
        <f t="shared" si="9"/>
        <v>0</v>
      </c>
      <c r="CN618" s="2022"/>
      <c r="CO618" s="2022"/>
      <c r="CP618" s="2022"/>
      <c r="CQ618" s="2022"/>
      <c r="CR618" s="265"/>
      <c r="CS618" s="2042">
        <f t="shared" si="10"/>
        <v>0</v>
      </c>
      <c r="CT618" s="2042"/>
      <c r="CU618" s="2042"/>
      <c r="CV618" s="2042"/>
      <c r="CW618" s="2042"/>
      <c r="CX618" s="2042">
        <f t="shared" si="11"/>
        <v>0</v>
      </c>
      <c r="CY618" s="2042"/>
      <c r="CZ618" s="2042"/>
      <c r="DA618" s="2042"/>
      <c r="DB618" s="2042"/>
      <c r="DC618" s="2042">
        <f t="shared" si="12"/>
        <v>0</v>
      </c>
      <c r="DD618" s="2042"/>
      <c r="DE618" s="2042"/>
      <c r="DF618" s="2042"/>
      <c r="DG618" s="2042"/>
      <c r="DH618" s="2042">
        <f t="shared" si="13"/>
        <v>0</v>
      </c>
      <c r="DI618" s="2042"/>
      <c r="DJ618" s="2042"/>
      <c r="DK618" s="2042"/>
      <c r="DL618" s="2042"/>
      <c r="DM618" s="2042">
        <f t="shared" si="14"/>
        <v>0</v>
      </c>
      <c r="DN618" s="2042"/>
      <c r="DO618" s="2042"/>
      <c r="DP618" s="2042"/>
      <c r="DQ618" s="2042"/>
      <c r="DR618" s="2042">
        <f t="shared" si="15"/>
        <v>0</v>
      </c>
      <c r="DS618" s="2042"/>
      <c r="DT618" s="2042"/>
      <c r="DU618" s="2042"/>
      <c r="DV618" s="2042"/>
      <c r="DX618" s="2043" t="str">
        <f t="shared" si="16"/>
        <v xml:space="preserve"> </v>
      </c>
      <c r="DY618" s="2044"/>
      <c r="DZ618" s="2044"/>
      <c r="EA618" s="2044"/>
      <c r="EB618" s="2045"/>
      <c r="EC618" s="2043" t="str">
        <f t="shared" si="17"/>
        <v xml:space="preserve"> </v>
      </c>
      <c r="ED618" s="2044"/>
      <c r="EE618" s="2044"/>
      <c r="EF618" s="2044"/>
      <c r="EG618" s="2045"/>
      <c r="EH618" s="2043" t="str">
        <f t="shared" si="18"/>
        <v xml:space="preserve"> </v>
      </c>
      <c r="EI618" s="2044"/>
      <c r="EJ618" s="2044"/>
      <c r="EK618" s="2044"/>
      <c r="EL618" s="2045"/>
      <c r="EM618" s="2043">
        <f t="shared" si="19"/>
        <v>2664</v>
      </c>
      <c r="EN618" s="2044"/>
      <c r="EO618" s="2044"/>
      <c r="EP618" s="2044"/>
      <c r="EQ618" s="2045"/>
      <c r="ER618" s="2043" t="str">
        <f t="shared" si="20"/>
        <v xml:space="preserve"> </v>
      </c>
      <c r="ES618" s="2044"/>
      <c r="ET618" s="2044"/>
      <c r="EU618" s="2044"/>
      <c r="EV618" s="2045"/>
      <c r="EW618" s="2043" t="str">
        <f t="shared" si="21"/>
        <v xml:space="preserve"> </v>
      </c>
      <c r="EX618" s="2044"/>
      <c r="EY618" s="2044"/>
      <c r="EZ618" s="2044"/>
      <c r="FA618" s="2045"/>
    </row>
    <row r="619" spans="1:157" s="7" customFormat="1" ht="12.5">
      <c r="A619" s="87" t="s">
        <v>372</v>
      </c>
      <c r="B619" s="12" t="s">
        <v>495</v>
      </c>
      <c r="C619" s="12"/>
      <c r="D619" s="12"/>
      <c r="E619" s="12"/>
      <c r="F619" s="12"/>
      <c r="G619" s="2028">
        <f>C574</f>
        <v>0</v>
      </c>
      <c r="H619" s="2028"/>
      <c r="I619" s="2028"/>
      <c r="J619" s="2028"/>
      <c r="K619" s="2028"/>
      <c r="L619" s="2028"/>
      <c r="M619" s="2028"/>
      <c r="N619" s="2028"/>
      <c r="O619" s="2028"/>
      <c r="P619" s="2028"/>
      <c r="Q619" s="2028"/>
      <c r="R619" s="2028"/>
      <c r="S619" s="12"/>
      <c r="T619" s="87" t="s">
        <v>373</v>
      </c>
      <c r="U619" s="12" t="s">
        <v>495</v>
      </c>
      <c r="V619" s="12"/>
      <c r="W619" s="12"/>
      <c r="X619" s="12"/>
      <c r="Y619" s="12"/>
      <c r="Z619" s="2028">
        <f>C575</f>
        <v>0</v>
      </c>
      <c r="AA619" s="2028"/>
      <c r="AB619" s="2028"/>
      <c r="AC619" s="2028"/>
      <c r="AD619" s="2028"/>
      <c r="AE619" s="2028"/>
      <c r="AF619" s="2028"/>
      <c r="AG619" s="2028"/>
      <c r="AH619" s="2028"/>
      <c r="AI619" s="2028"/>
      <c r="AJ619" s="2028"/>
      <c r="AK619" s="2028"/>
      <c r="AL619" s="12"/>
      <c r="AM619" s="39"/>
      <c r="AN619" s="39"/>
      <c r="AO619" s="39"/>
      <c r="AP619" s="39"/>
      <c r="AQ619" s="39"/>
      <c r="AR619" s="39"/>
      <c r="AS619" s="39"/>
      <c r="AT619" s="39"/>
      <c r="AU619" s="39"/>
      <c r="AV619" s="39"/>
      <c r="AW619" s="39"/>
      <c r="AX619" s="39"/>
      <c r="AY619" s="39"/>
      <c r="AZ619" s="58"/>
      <c r="BA619" s="58"/>
      <c r="BB619" s="58"/>
      <c r="BC619" s="58"/>
      <c r="BD619" s="58"/>
      <c r="BE619" s="2043">
        <f t="shared" si="0"/>
        <v>0</v>
      </c>
      <c r="BF619" s="2045"/>
      <c r="BG619" s="2023">
        <f t="shared" si="1"/>
        <v>0</v>
      </c>
      <c r="BH619" s="2025"/>
      <c r="BI619" s="2043">
        <f t="shared" si="2"/>
        <v>0</v>
      </c>
      <c r="BJ619" s="2045"/>
      <c r="BK619" s="2023">
        <f t="shared" si="3"/>
        <v>0</v>
      </c>
      <c r="BL619" s="2025"/>
      <c r="BM619" s="58"/>
      <c r="BN619" s="2016">
        <f t="shared" si="4"/>
        <v>0</v>
      </c>
      <c r="BO619" s="2017"/>
      <c r="BP619" s="2017"/>
      <c r="BQ619" s="2017"/>
      <c r="BR619" s="2018"/>
      <c r="BS619" s="2022">
        <f t="shared" si="5"/>
        <v>0</v>
      </c>
      <c r="BT619" s="2022"/>
      <c r="BU619" s="2022"/>
      <c r="BV619" s="2022"/>
      <c r="BW619" s="2022"/>
      <c r="BX619" s="2022">
        <f t="shared" si="6"/>
        <v>0</v>
      </c>
      <c r="BY619" s="2022"/>
      <c r="BZ619" s="2022"/>
      <c r="CA619" s="2022"/>
      <c r="CB619" s="2022"/>
      <c r="CC619" s="2022">
        <f t="shared" si="7"/>
        <v>0</v>
      </c>
      <c r="CD619" s="2022"/>
      <c r="CE619" s="2022"/>
      <c r="CF619" s="2022"/>
      <c r="CG619" s="2022"/>
      <c r="CH619" s="2022">
        <f t="shared" si="8"/>
        <v>0</v>
      </c>
      <c r="CI619" s="2022"/>
      <c r="CJ619" s="2022"/>
      <c r="CK619" s="2022"/>
      <c r="CL619" s="2022"/>
      <c r="CM619" s="2022">
        <f t="shared" si="9"/>
        <v>0</v>
      </c>
      <c r="CN619" s="2022"/>
      <c r="CO619" s="2022"/>
      <c r="CP619" s="2022"/>
      <c r="CQ619" s="2022"/>
      <c r="CR619" s="265"/>
      <c r="CS619" s="2042">
        <f t="shared" si="10"/>
        <v>0</v>
      </c>
      <c r="CT619" s="2042"/>
      <c r="CU619" s="2042"/>
      <c r="CV619" s="2042"/>
      <c r="CW619" s="2042"/>
      <c r="CX619" s="2042">
        <f t="shared" si="11"/>
        <v>0</v>
      </c>
      <c r="CY619" s="2042"/>
      <c r="CZ619" s="2042"/>
      <c r="DA619" s="2042"/>
      <c r="DB619" s="2042"/>
      <c r="DC619" s="2042">
        <f t="shared" si="12"/>
        <v>0</v>
      </c>
      <c r="DD619" s="2042"/>
      <c r="DE619" s="2042"/>
      <c r="DF619" s="2042"/>
      <c r="DG619" s="2042"/>
      <c r="DH619" s="2042">
        <f t="shared" si="13"/>
        <v>0</v>
      </c>
      <c r="DI619" s="2042"/>
      <c r="DJ619" s="2042"/>
      <c r="DK619" s="2042"/>
      <c r="DL619" s="2042"/>
      <c r="DM619" s="2042">
        <f t="shared" si="14"/>
        <v>0</v>
      </c>
      <c r="DN619" s="2042"/>
      <c r="DO619" s="2042"/>
      <c r="DP619" s="2042"/>
      <c r="DQ619" s="2042"/>
      <c r="DR619" s="2042">
        <f t="shared" si="15"/>
        <v>0</v>
      </c>
      <c r="DS619" s="2042"/>
      <c r="DT619" s="2042"/>
      <c r="DU619" s="2042"/>
      <c r="DV619" s="2042"/>
      <c r="DX619" s="2043" t="str">
        <f t="shared" si="16"/>
        <v xml:space="preserve"> </v>
      </c>
      <c r="DY619" s="2044"/>
      <c r="DZ619" s="2044"/>
      <c r="EA619" s="2044"/>
      <c r="EB619" s="2045"/>
      <c r="EC619" s="2043" t="str">
        <f t="shared" si="17"/>
        <v xml:space="preserve"> </v>
      </c>
      <c r="ED619" s="2044"/>
      <c r="EE619" s="2044"/>
      <c r="EF619" s="2044"/>
      <c r="EG619" s="2045"/>
      <c r="EH619" s="2043" t="str">
        <f t="shared" si="18"/>
        <v xml:space="preserve"> </v>
      </c>
      <c r="EI619" s="2044"/>
      <c r="EJ619" s="2044"/>
      <c r="EK619" s="2044"/>
      <c r="EL619" s="2045"/>
      <c r="EM619" s="2043" t="str">
        <f t="shared" si="19"/>
        <v xml:space="preserve"> </v>
      </c>
      <c r="EN619" s="2044"/>
      <c r="EO619" s="2044"/>
      <c r="EP619" s="2044"/>
      <c r="EQ619" s="2045"/>
      <c r="ER619" s="2043" t="str">
        <f t="shared" si="20"/>
        <v xml:space="preserve"> </v>
      </c>
      <c r="ES619" s="2044"/>
      <c r="ET619" s="2044"/>
      <c r="EU619" s="2044"/>
      <c r="EV619" s="2045"/>
      <c r="EW619" s="2043" t="str">
        <f t="shared" si="21"/>
        <v xml:space="preserve"> </v>
      </c>
      <c r="EX619" s="2044"/>
      <c r="EY619" s="2044"/>
      <c r="EZ619" s="2044"/>
      <c r="FA619" s="2045"/>
    </row>
    <row r="620" spans="1:157" s="7" customFormat="1" ht="12.5">
      <c r="A620" s="12"/>
      <c r="B620" s="12" t="s">
        <v>90</v>
      </c>
      <c r="C620" s="12"/>
      <c r="D620" s="12"/>
      <c r="E620" s="12"/>
      <c r="F620" s="12"/>
      <c r="G620" s="2048"/>
      <c r="H620" s="2048"/>
      <c r="I620" s="2048"/>
      <c r="J620" s="2048"/>
      <c r="K620" s="2048"/>
      <c r="L620" s="2048"/>
      <c r="M620" s="2048"/>
      <c r="N620" s="2048"/>
      <c r="O620" s="2048"/>
      <c r="P620" s="2048"/>
      <c r="Q620" s="2048"/>
      <c r="R620" s="2048"/>
      <c r="S620" s="12"/>
      <c r="T620" s="12"/>
      <c r="U620" s="12" t="s">
        <v>90</v>
      </c>
      <c r="V620" s="12"/>
      <c r="W620" s="12"/>
      <c r="X620" s="12"/>
      <c r="Y620" s="12"/>
      <c r="Z620" s="2048"/>
      <c r="AA620" s="2048"/>
      <c r="AB620" s="2048"/>
      <c r="AC620" s="2048"/>
      <c r="AD620" s="2048"/>
      <c r="AE620" s="2048"/>
      <c r="AF620" s="2048"/>
      <c r="AG620" s="2048"/>
      <c r="AH620" s="2048"/>
      <c r="AI620" s="2048"/>
      <c r="AJ620" s="2048"/>
      <c r="AK620" s="2048"/>
      <c r="AL620" s="12"/>
      <c r="AM620" s="39"/>
      <c r="AN620" s="39"/>
      <c r="AO620" s="39"/>
      <c r="AP620" s="39"/>
      <c r="AQ620" s="39"/>
      <c r="AR620" s="39"/>
      <c r="AS620" s="39"/>
      <c r="AT620" s="39"/>
      <c r="AU620" s="39"/>
      <c r="AV620" s="39"/>
      <c r="AW620" s="39"/>
      <c r="AX620" s="39"/>
      <c r="AY620" s="39"/>
      <c r="AZ620" s="58"/>
      <c r="BA620" s="58"/>
      <c r="BB620" s="58"/>
      <c r="BC620" s="58"/>
      <c r="BD620" s="58"/>
      <c r="BE620" s="2043">
        <f t="shared" si="0"/>
        <v>0</v>
      </c>
      <c r="BF620" s="2045"/>
      <c r="BG620" s="2023">
        <f t="shared" si="1"/>
        <v>0</v>
      </c>
      <c r="BH620" s="2025"/>
      <c r="BI620" s="2043">
        <f t="shared" si="2"/>
        <v>1</v>
      </c>
      <c r="BJ620" s="2045"/>
      <c r="BK620" s="2023">
        <f t="shared" si="3"/>
        <v>2</v>
      </c>
      <c r="BL620" s="2025"/>
      <c r="BM620" s="58"/>
      <c r="BN620" s="2016">
        <f t="shared" si="4"/>
        <v>0</v>
      </c>
      <c r="BO620" s="2017"/>
      <c r="BP620" s="2017"/>
      <c r="BQ620" s="2017"/>
      <c r="BR620" s="2018"/>
      <c r="BS620" s="2022">
        <f t="shared" si="5"/>
        <v>0</v>
      </c>
      <c r="BT620" s="2022"/>
      <c r="BU620" s="2022"/>
      <c r="BV620" s="2022"/>
      <c r="BW620" s="2022"/>
      <c r="BX620" s="2022">
        <f t="shared" si="6"/>
        <v>0</v>
      </c>
      <c r="BY620" s="2022"/>
      <c r="BZ620" s="2022"/>
      <c r="CA620" s="2022"/>
      <c r="CB620" s="2022"/>
      <c r="CC620" s="2022">
        <f t="shared" si="7"/>
        <v>0</v>
      </c>
      <c r="CD620" s="2022"/>
      <c r="CE620" s="2022"/>
      <c r="CF620" s="2022"/>
      <c r="CG620" s="2022"/>
      <c r="CH620" s="2022">
        <f t="shared" si="8"/>
        <v>2</v>
      </c>
      <c r="CI620" s="2022"/>
      <c r="CJ620" s="2022"/>
      <c r="CK620" s="2022"/>
      <c r="CL620" s="2022"/>
      <c r="CM620" s="2022">
        <f t="shared" si="9"/>
        <v>0</v>
      </c>
      <c r="CN620" s="2022"/>
      <c r="CO620" s="2022"/>
      <c r="CP620" s="2022"/>
      <c r="CQ620" s="2022"/>
      <c r="CR620" s="265"/>
      <c r="CS620" s="2042">
        <f t="shared" si="10"/>
        <v>0</v>
      </c>
      <c r="CT620" s="2042"/>
      <c r="CU620" s="2042"/>
      <c r="CV620" s="2042"/>
      <c r="CW620" s="2042"/>
      <c r="CX620" s="2042">
        <f t="shared" si="11"/>
        <v>0</v>
      </c>
      <c r="CY620" s="2042"/>
      <c r="CZ620" s="2042"/>
      <c r="DA620" s="2042"/>
      <c r="DB620" s="2042"/>
      <c r="DC620" s="2042">
        <f t="shared" si="12"/>
        <v>0</v>
      </c>
      <c r="DD620" s="2042"/>
      <c r="DE620" s="2042"/>
      <c r="DF620" s="2042"/>
      <c r="DG620" s="2042"/>
      <c r="DH620" s="2042">
        <f t="shared" si="13"/>
        <v>0</v>
      </c>
      <c r="DI620" s="2042"/>
      <c r="DJ620" s="2042"/>
      <c r="DK620" s="2042"/>
      <c r="DL620" s="2042"/>
      <c r="DM620" s="2042">
        <f t="shared" si="14"/>
        <v>2</v>
      </c>
      <c r="DN620" s="2042"/>
      <c r="DO620" s="2042"/>
      <c r="DP620" s="2042"/>
      <c r="DQ620" s="2042"/>
      <c r="DR620" s="2042">
        <f t="shared" si="15"/>
        <v>0</v>
      </c>
      <c r="DS620" s="2042"/>
      <c r="DT620" s="2042"/>
      <c r="DU620" s="2042"/>
      <c r="DV620" s="2042"/>
      <c r="DX620" s="2043" t="str">
        <f t="shared" si="16"/>
        <v xml:space="preserve"> </v>
      </c>
      <c r="DY620" s="2044"/>
      <c r="DZ620" s="2044"/>
      <c r="EA620" s="2044"/>
      <c r="EB620" s="2045"/>
      <c r="EC620" s="2043" t="str">
        <f t="shared" si="17"/>
        <v xml:space="preserve"> </v>
      </c>
      <c r="ED620" s="2044"/>
      <c r="EE620" s="2044"/>
      <c r="EF620" s="2044"/>
      <c r="EG620" s="2045"/>
      <c r="EH620" s="2043" t="str">
        <f t="shared" si="18"/>
        <v xml:space="preserve"> </v>
      </c>
      <c r="EI620" s="2044"/>
      <c r="EJ620" s="2044"/>
      <c r="EK620" s="2044"/>
      <c r="EL620" s="2045"/>
      <c r="EM620" s="2043" t="str">
        <f t="shared" si="19"/>
        <v xml:space="preserve"> </v>
      </c>
      <c r="EN620" s="2044"/>
      <c r="EO620" s="2044"/>
      <c r="EP620" s="2044"/>
      <c r="EQ620" s="2045"/>
      <c r="ER620" s="2043">
        <f t="shared" si="20"/>
        <v>1358</v>
      </c>
      <c r="ES620" s="2044"/>
      <c r="ET620" s="2044"/>
      <c r="EU620" s="2044"/>
      <c r="EV620" s="2045"/>
      <c r="EW620" s="2043" t="str">
        <f t="shared" si="21"/>
        <v xml:space="preserve"> </v>
      </c>
      <c r="EX620" s="2044"/>
      <c r="EY620" s="2044"/>
      <c r="EZ620" s="2044"/>
      <c r="FA620" s="2045"/>
    </row>
    <row r="621" spans="1:157" ht="12.5">
      <c r="B621" s="12" t="s">
        <v>614</v>
      </c>
      <c r="G621" s="2048"/>
      <c r="H621" s="2048"/>
      <c r="I621" s="2048"/>
      <c r="J621" s="2048"/>
      <c r="K621" s="2048"/>
      <c r="L621" s="2048"/>
      <c r="M621" s="2048"/>
      <c r="N621" s="2048"/>
      <c r="O621" s="2048"/>
      <c r="P621" s="2048"/>
      <c r="Q621" s="2048"/>
      <c r="R621" s="2048"/>
      <c r="U621" s="12" t="s">
        <v>614</v>
      </c>
      <c r="Z621" s="2041"/>
      <c r="AA621" s="2041"/>
      <c r="AB621" s="2041"/>
      <c r="AC621" s="2041"/>
      <c r="AD621" s="2041"/>
      <c r="AE621" s="2041"/>
      <c r="AF621" s="2041"/>
      <c r="AG621" s="2041"/>
      <c r="AH621" s="2041"/>
      <c r="AI621" s="2041"/>
      <c r="AJ621" s="2041"/>
      <c r="AK621" s="2041"/>
      <c r="AZ621" s="58"/>
      <c r="BA621" s="58"/>
      <c r="BB621" s="58"/>
      <c r="BC621" s="58"/>
      <c r="BD621" s="58"/>
      <c r="BE621" s="2043">
        <f t="shared" si="0"/>
        <v>1</v>
      </c>
      <c r="BF621" s="2045"/>
      <c r="BG621" s="2023">
        <f t="shared" si="1"/>
        <v>3</v>
      </c>
      <c r="BH621" s="2025"/>
      <c r="BI621" s="2043">
        <f t="shared" si="2"/>
        <v>0</v>
      </c>
      <c r="BJ621" s="2045"/>
      <c r="BK621" s="2023">
        <f t="shared" si="3"/>
        <v>0</v>
      </c>
      <c r="BL621" s="2025"/>
      <c r="BM621" s="58"/>
      <c r="BN621" s="2016">
        <f t="shared" si="4"/>
        <v>0</v>
      </c>
      <c r="BO621" s="2017"/>
      <c r="BP621" s="2017"/>
      <c r="BQ621" s="2017"/>
      <c r="BR621" s="2018"/>
      <c r="BS621" s="2022">
        <f t="shared" si="5"/>
        <v>0</v>
      </c>
      <c r="BT621" s="2022"/>
      <c r="BU621" s="2022"/>
      <c r="BV621" s="2022"/>
      <c r="BW621" s="2022"/>
      <c r="BX621" s="2022">
        <f t="shared" si="6"/>
        <v>0</v>
      </c>
      <c r="BY621" s="2022"/>
      <c r="BZ621" s="2022"/>
      <c r="CA621" s="2022"/>
      <c r="CB621" s="2022"/>
      <c r="CC621" s="2022">
        <f t="shared" si="7"/>
        <v>0</v>
      </c>
      <c r="CD621" s="2022"/>
      <c r="CE621" s="2022"/>
      <c r="CF621" s="2022"/>
      <c r="CG621" s="2022"/>
      <c r="CH621" s="2022">
        <f t="shared" si="8"/>
        <v>3</v>
      </c>
      <c r="CI621" s="2022"/>
      <c r="CJ621" s="2022"/>
      <c r="CK621" s="2022"/>
      <c r="CL621" s="2022"/>
      <c r="CM621" s="2022">
        <f t="shared" si="9"/>
        <v>0</v>
      </c>
      <c r="CN621" s="2022"/>
      <c r="CO621" s="2022"/>
      <c r="CP621" s="2022"/>
      <c r="CQ621" s="2022"/>
      <c r="CR621" s="265"/>
      <c r="CS621" s="2042">
        <f t="shared" si="10"/>
        <v>0</v>
      </c>
      <c r="CT621" s="2042"/>
      <c r="CU621" s="2042"/>
      <c r="CV621" s="2042"/>
      <c r="CW621" s="2042"/>
      <c r="CX621" s="2042">
        <f t="shared" si="11"/>
        <v>0</v>
      </c>
      <c r="CY621" s="2042"/>
      <c r="CZ621" s="2042"/>
      <c r="DA621" s="2042"/>
      <c r="DB621" s="2042"/>
      <c r="DC621" s="2042">
        <f t="shared" si="12"/>
        <v>0</v>
      </c>
      <c r="DD621" s="2042"/>
      <c r="DE621" s="2042"/>
      <c r="DF621" s="2042"/>
      <c r="DG621" s="2042"/>
      <c r="DH621" s="2042">
        <f t="shared" si="13"/>
        <v>0</v>
      </c>
      <c r="DI621" s="2042"/>
      <c r="DJ621" s="2042"/>
      <c r="DK621" s="2042"/>
      <c r="DL621" s="2042"/>
      <c r="DM621" s="2042">
        <f t="shared" si="14"/>
        <v>0</v>
      </c>
      <c r="DN621" s="2042"/>
      <c r="DO621" s="2042"/>
      <c r="DP621" s="2042"/>
      <c r="DQ621" s="2042"/>
      <c r="DR621" s="2042">
        <f t="shared" si="15"/>
        <v>0</v>
      </c>
      <c r="DS621" s="2042"/>
      <c r="DT621" s="2042"/>
      <c r="DU621" s="2042"/>
      <c r="DV621" s="2042"/>
      <c r="DX621" s="2043" t="str">
        <f t="shared" si="16"/>
        <v xml:space="preserve"> </v>
      </c>
      <c r="DY621" s="2044"/>
      <c r="DZ621" s="2044"/>
      <c r="EA621" s="2044"/>
      <c r="EB621" s="2045"/>
      <c r="EC621" s="2043" t="str">
        <f t="shared" si="17"/>
        <v xml:space="preserve"> </v>
      </c>
      <c r="ED621" s="2044"/>
      <c r="EE621" s="2044"/>
      <c r="EF621" s="2044"/>
      <c r="EG621" s="2045"/>
      <c r="EH621" s="2043" t="str">
        <f t="shared" si="18"/>
        <v xml:space="preserve"> </v>
      </c>
      <c r="EI621" s="2044"/>
      <c r="EJ621" s="2044"/>
      <c r="EK621" s="2044"/>
      <c r="EL621" s="2045"/>
      <c r="EM621" s="2043" t="str">
        <f t="shared" si="19"/>
        <v xml:space="preserve"> </v>
      </c>
      <c r="EN621" s="2044"/>
      <c r="EO621" s="2044"/>
      <c r="EP621" s="2044"/>
      <c r="EQ621" s="2045"/>
      <c r="ER621" s="2043">
        <f t="shared" si="20"/>
        <v>2418</v>
      </c>
      <c r="ES621" s="2044"/>
      <c r="ET621" s="2044"/>
      <c r="EU621" s="2044"/>
      <c r="EV621" s="2045"/>
      <c r="EW621" s="2043" t="str">
        <f t="shared" si="21"/>
        <v xml:space="preserve"> </v>
      </c>
      <c r="EX621" s="2044"/>
      <c r="EY621" s="2044"/>
      <c r="EZ621" s="2044"/>
      <c r="FA621" s="2045"/>
    </row>
    <row r="622" spans="1:157" ht="12.5">
      <c r="B622" s="12" t="s">
        <v>17</v>
      </c>
      <c r="G622" s="2048"/>
      <c r="H622" s="2048"/>
      <c r="I622" s="2048"/>
      <c r="J622" s="2048"/>
      <c r="K622" s="2048"/>
      <c r="L622" s="2048"/>
      <c r="M622" s="2048"/>
      <c r="N622" s="2048"/>
      <c r="O622" s="2048"/>
      <c r="P622" s="2048"/>
      <c r="Q622" s="2048"/>
      <c r="R622" s="2048"/>
      <c r="U622" s="12" t="s">
        <v>17</v>
      </c>
      <c r="Z622" s="2041"/>
      <c r="AA622" s="2041"/>
      <c r="AB622" s="2041"/>
      <c r="AC622" s="2041"/>
      <c r="AD622" s="2041"/>
      <c r="AE622" s="2041"/>
      <c r="AF622" s="2041"/>
      <c r="AG622" s="2041"/>
      <c r="AH622" s="2041"/>
      <c r="AI622" s="2041"/>
      <c r="AJ622" s="2041"/>
      <c r="AK622" s="2041"/>
      <c r="AZ622" s="58"/>
      <c r="BA622" s="58"/>
      <c r="BB622" s="58"/>
      <c r="BC622" s="58"/>
      <c r="BD622" s="58"/>
      <c r="BE622" s="2043">
        <f t="shared" si="0"/>
        <v>0</v>
      </c>
      <c r="BF622" s="2045"/>
      <c r="BG622" s="2023">
        <f t="shared" si="1"/>
        <v>0</v>
      </c>
      <c r="BH622" s="2025"/>
      <c r="BI622" s="2043">
        <f t="shared" si="2"/>
        <v>0</v>
      </c>
      <c r="BJ622" s="2045"/>
      <c r="BK622" s="2023">
        <f t="shared" si="3"/>
        <v>0</v>
      </c>
      <c r="BL622" s="2025"/>
      <c r="BM622" s="58"/>
      <c r="BN622" s="2016">
        <f t="shared" si="4"/>
        <v>0</v>
      </c>
      <c r="BO622" s="2017"/>
      <c r="BP622" s="2017"/>
      <c r="BQ622" s="2017"/>
      <c r="BR622" s="2018"/>
      <c r="BS622" s="2022">
        <f t="shared" si="5"/>
        <v>0</v>
      </c>
      <c r="BT622" s="2022"/>
      <c r="BU622" s="2022"/>
      <c r="BV622" s="2022"/>
      <c r="BW622" s="2022"/>
      <c r="BX622" s="2022">
        <f t="shared" si="6"/>
        <v>0</v>
      </c>
      <c r="BY622" s="2022"/>
      <c r="BZ622" s="2022"/>
      <c r="CA622" s="2022"/>
      <c r="CB622" s="2022"/>
      <c r="CC622" s="2022">
        <f t="shared" si="7"/>
        <v>0</v>
      </c>
      <c r="CD622" s="2022"/>
      <c r="CE622" s="2022"/>
      <c r="CF622" s="2022"/>
      <c r="CG622" s="2022"/>
      <c r="CH622" s="2022">
        <f t="shared" si="8"/>
        <v>4</v>
      </c>
      <c r="CI622" s="2022"/>
      <c r="CJ622" s="2022"/>
      <c r="CK622" s="2022"/>
      <c r="CL622" s="2022"/>
      <c r="CM622" s="2022">
        <f t="shared" si="9"/>
        <v>0</v>
      </c>
      <c r="CN622" s="2022"/>
      <c r="CO622" s="2022"/>
      <c r="CP622" s="2022"/>
      <c r="CQ622" s="2022"/>
      <c r="CR622" s="265"/>
      <c r="CS622" s="2042">
        <f t="shared" si="10"/>
        <v>0</v>
      </c>
      <c r="CT622" s="2042"/>
      <c r="CU622" s="2042"/>
      <c r="CV622" s="2042"/>
      <c r="CW622" s="2042"/>
      <c r="CX622" s="2042">
        <f t="shared" si="11"/>
        <v>0</v>
      </c>
      <c r="CY622" s="2042"/>
      <c r="CZ622" s="2042"/>
      <c r="DA622" s="2042"/>
      <c r="DB622" s="2042"/>
      <c r="DC622" s="2042">
        <f t="shared" si="12"/>
        <v>0</v>
      </c>
      <c r="DD622" s="2042"/>
      <c r="DE622" s="2042"/>
      <c r="DF622" s="2042"/>
      <c r="DG622" s="2042"/>
      <c r="DH622" s="2042">
        <f t="shared" si="13"/>
        <v>0</v>
      </c>
      <c r="DI622" s="2042"/>
      <c r="DJ622" s="2042"/>
      <c r="DK622" s="2042"/>
      <c r="DL622" s="2042"/>
      <c r="DM622" s="2042">
        <f t="shared" si="14"/>
        <v>0</v>
      </c>
      <c r="DN622" s="2042"/>
      <c r="DO622" s="2042"/>
      <c r="DP622" s="2042"/>
      <c r="DQ622" s="2042"/>
      <c r="DR622" s="2042">
        <f t="shared" si="15"/>
        <v>0</v>
      </c>
      <c r="DS622" s="2042"/>
      <c r="DT622" s="2042"/>
      <c r="DU622" s="2042"/>
      <c r="DV622" s="2042"/>
      <c r="DX622" s="2043" t="str">
        <f t="shared" si="16"/>
        <v xml:space="preserve"> </v>
      </c>
      <c r="DY622" s="2044"/>
      <c r="DZ622" s="2044"/>
      <c r="EA622" s="2044"/>
      <c r="EB622" s="2045"/>
      <c r="EC622" s="2043" t="str">
        <f t="shared" si="17"/>
        <v xml:space="preserve"> </v>
      </c>
      <c r="ED622" s="2044"/>
      <c r="EE622" s="2044"/>
      <c r="EF622" s="2044"/>
      <c r="EG622" s="2045"/>
      <c r="EH622" s="2043" t="str">
        <f t="shared" si="18"/>
        <v xml:space="preserve"> </v>
      </c>
      <c r="EI622" s="2044"/>
      <c r="EJ622" s="2044"/>
      <c r="EK622" s="2044"/>
      <c r="EL622" s="2045"/>
      <c r="EM622" s="2043" t="str">
        <f t="shared" si="19"/>
        <v xml:space="preserve"> </v>
      </c>
      <c r="EN622" s="2044"/>
      <c r="EO622" s="2044"/>
      <c r="EP622" s="2044"/>
      <c r="EQ622" s="2045"/>
      <c r="ER622" s="2043">
        <f t="shared" si="20"/>
        <v>2948</v>
      </c>
      <c r="ES622" s="2044"/>
      <c r="ET622" s="2044"/>
      <c r="EU622" s="2044"/>
      <c r="EV622" s="2045"/>
      <c r="EW622" s="2043" t="str">
        <f t="shared" si="21"/>
        <v xml:space="preserve"> </v>
      </c>
      <c r="EX622" s="2044"/>
      <c r="EY622" s="2044"/>
      <c r="EZ622" s="2044"/>
      <c r="FA622" s="2045"/>
    </row>
    <row r="623" spans="1:157" ht="12.5">
      <c r="B623" s="12" t="s">
        <v>325</v>
      </c>
      <c r="G623" s="2073"/>
      <c r="H623" s="2073"/>
      <c r="I623" s="2073"/>
      <c r="J623" s="2073"/>
      <c r="K623" s="2073"/>
      <c r="L623" s="2073"/>
      <c r="O623" s="137" t="s">
        <v>212</v>
      </c>
      <c r="P623" s="2039"/>
      <c r="Q623" s="2039"/>
      <c r="R623" s="2039"/>
      <c r="U623" s="12" t="s">
        <v>325</v>
      </c>
      <c r="Z623" s="2073"/>
      <c r="AA623" s="2073"/>
      <c r="AB623" s="2073"/>
      <c r="AC623" s="2073"/>
      <c r="AD623" s="2073"/>
      <c r="AE623" s="2073"/>
      <c r="AH623" s="137" t="s">
        <v>212</v>
      </c>
      <c r="AI623" s="2039"/>
      <c r="AJ623" s="2039"/>
      <c r="AK623" s="2039"/>
      <c r="AZ623" s="58"/>
      <c r="BA623" s="58"/>
      <c r="BB623" s="58"/>
      <c r="BC623" s="58"/>
      <c r="BD623" s="58"/>
      <c r="BE623" s="2043">
        <f t="shared" si="0"/>
        <v>0</v>
      </c>
      <c r="BF623" s="2045"/>
      <c r="BG623" s="2023">
        <f t="shared" si="1"/>
        <v>0</v>
      </c>
      <c r="BH623" s="2025"/>
      <c r="BI623" s="2043">
        <f t="shared" si="2"/>
        <v>0</v>
      </c>
      <c r="BJ623" s="2045"/>
      <c r="BK623" s="2023">
        <f t="shared" si="3"/>
        <v>0</v>
      </c>
      <c r="BL623" s="2025"/>
      <c r="BM623" s="58"/>
      <c r="BN623" s="2016">
        <f t="shared" si="4"/>
        <v>0</v>
      </c>
      <c r="BO623" s="2017"/>
      <c r="BP623" s="2017"/>
      <c r="BQ623" s="2017"/>
      <c r="BR623" s="2018"/>
      <c r="BS623" s="2022">
        <f t="shared" si="5"/>
        <v>0</v>
      </c>
      <c r="BT623" s="2022"/>
      <c r="BU623" s="2022"/>
      <c r="BV623" s="2022"/>
      <c r="BW623" s="2022"/>
      <c r="BX623" s="2022">
        <f t="shared" si="6"/>
        <v>0</v>
      </c>
      <c r="BY623" s="2022"/>
      <c r="BZ623" s="2022"/>
      <c r="CA623" s="2022"/>
      <c r="CB623" s="2022"/>
      <c r="CC623" s="2022">
        <f t="shared" si="7"/>
        <v>0</v>
      </c>
      <c r="CD623" s="2022"/>
      <c r="CE623" s="2022"/>
      <c r="CF623" s="2022"/>
      <c r="CG623" s="2022"/>
      <c r="CH623" s="2022">
        <f t="shared" si="8"/>
        <v>0</v>
      </c>
      <c r="CI623" s="2022"/>
      <c r="CJ623" s="2022"/>
      <c r="CK623" s="2022"/>
      <c r="CL623" s="2022"/>
      <c r="CM623" s="2022">
        <f t="shared" si="9"/>
        <v>0</v>
      </c>
      <c r="CN623" s="2022"/>
      <c r="CO623" s="2022"/>
      <c r="CP623" s="2022"/>
      <c r="CQ623" s="2022"/>
      <c r="CR623" s="265"/>
      <c r="CS623" s="2042">
        <f t="shared" si="10"/>
        <v>0</v>
      </c>
      <c r="CT623" s="2042"/>
      <c r="CU623" s="2042"/>
      <c r="CV623" s="2042"/>
      <c r="CW623" s="2042"/>
      <c r="CX623" s="2042">
        <f t="shared" si="11"/>
        <v>0</v>
      </c>
      <c r="CY623" s="2042"/>
      <c r="CZ623" s="2042"/>
      <c r="DA623" s="2042"/>
      <c r="DB623" s="2042"/>
      <c r="DC623" s="2042">
        <f t="shared" si="12"/>
        <v>0</v>
      </c>
      <c r="DD623" s="2042"/>
      <c r="DE623" s="2042"/>
      <c r="DF623" s="2042"/>
      <c r="DG623" s="2042"/>
      <c r="DH623" s="2042">
        <f t="shared" si="13"/>
        <v>0</v>
      </c>
      <c r="DI623" s="2042"/>
      <c r="DJ623" s="2042"/>
      <c r="DK623" s="2042"/>
      <c r="DL623" s="2042"/>
      <c r="DM623" s="2042">
        <f t="shared" si="14"/>
        <v>0</v>
      </c>
      <c r="DN623" s="2042"/>
      <c r="DO623" s="2042"/>
      <c r="DP623" s="2042"/>
      <c r="DQ623" s="2042"/>
      <c r="DR623" s="2042">
        <f t="shared" si="15"/>
        <v>0</v>
      </c>
      <c r="DS623" s="2042"/>
      <c r="DT623" s="2042"/>
      <c r="DU623" s="2042"/>
      <c r="DV623" s="2042"/>
      <c r="DX623" s="2043" t="str">
        <f t="shared" si="16"/>
        <v xml:space="preserve"> </v>
      </c>
      <c r="DY623" s="2044"/>
      <c r="DZ623" s="2044"/>
      <c r="EA623" s="2044"/>
      <c r="EB623" s="2045"/>
      <c r="EC623" s="2043" t="str">
        <f t="shared" si="17"/>
        <v xml:space="preserve"> </v>
      </c>
      <c r="ED623" s="2044"/>
      <c r="EE623" s="2044"/>
      <c r="EF623" s="2044"/>
      <c r="EG623" s="2045"/>
      <c r="EH623" s="2043" t="str">
        <f t="shared" si="18"/>
        <v xml:space="preserve"> </v>
      </c>
      <c r="EI623" s="2044"/>
      <c r="EJ623" s="2044"/>
      <c r="EK623" s="2044"/>
      <c r="EL623" s="2045"/>
      <c r="EM623" s="2043" t="str">
        <f t="shared" si="19"/>
        <v xml:space="preserve"> </v>
      </c>
      <c r="EN623" s="2044"/>
      <c r="EO623" s="2044"/>
      <c r="EP623" s="2044"/>
      <c r="EQ623" s="2045"/>
      <c r="ER623" s="2043" t="str">
        <f t="shared" si="20"/>
        <v xml:space="preserve"> </v>
      </c>
      <c r="ES623" s="2044"/>
      <c r="ET623" s="2044"/>
      <c r="EU623" s="2044"/>
      <c r="EV623" s="2045"/>
      <c r="EW623" s="2043" t="str">
        <f t="shared" si="21"/>
        <v xml:space="preserve"> </v>
      </c>
      <c r="EX623" s="2044"/>
      <c r="EY623" s="2044"/>
      <c r="EZ623" s="2044"/>
      <c r="FA623" s="2045"/>
    </row>
    <row r="624" spans="1:157" ht="12.5">
      <c r="B624" s="12" t="s">
        <v>18</v>
      </c>
      <c r="H624" s="2048"/>
      <c r="I624" s="2048"/>
      <c r="J624" s="2048"/>
      <c r="K624" s="2048"/>
      <c r="L624" s="2048"/>
      <c r="M624" s="2048"/>
      <c r="N624" s="2048"/>
      <c r="O624" s="2048"/>
      <c r="P624" s="2048"/>
      <c r="Q624" s="2048"/>
      <c r="R624" s="2048"/>
      <c r="U624" s="12" t="s">
        <v>18</v>
      </c>
      <c r="AA624" s="2048"/>
      <c r="AB624" s="2048"/>
      <c r="AC624" s="2048"/>
      <c r="AD624" s="2048"/>
      <c r="AE624" s="2048"/>
      <c r="AF624" s="2048"/>
      <c r="AG624" s="2048"/>
      <c r="AH624" s="2048"/>
      <c r="AI624" s="2048"/>
      <c r="AJ624" s="2048"/>
      <c r="AK624" s="2048"/>
      <c r="AZ624" s="58"/>
      <c r="BA624" s="58"/>
      <c r="BB624" s="58"/>
      <c r="BC624" s="58"/>
      <c r="BD624" s="58"/>
      <c r="BE624" s="2043">
        <f t="shared" si="0"/>
        <v>0</v>
      </c>
      <c r="BF624" s="2045"/>
      <c r="BG624" s="2023">
        <f t="shared" si="1"/>
        <v>0</v>
      </c>
      <c r="BH624" s="2025"/>
      <c r="BI624" s="2043">
        <f t="shared" si="2"/>
        <v>0</v>
      </c>
      <c r="BJ624" s="2045"/>
      <c r="BK624" s="2023">
        <f t="shared" si="3"/>
        <v>0</v>
      </c>
      <c r="BL624" s="2025"/>
      <c r="BM624" s="58"/>
      <c r="BN624" s="2016">
        <f t="shared" si="4"/>
        <v>0</v>
      </c>
      <c r="BO624" s="2017"/>
      <c r="BP624" s="2017"/>
      <c r="BQ624" s="2017"/>
      <c r="BR624" s="2018"/>
      <c r="BS624" s="2022">
        <f t="shared" si="5"/>
        <v>0</v>
      </c>
      <c r="BT624" s="2022"/>
      <c r="BU624" s="2022"/>
      <c r="BV624" s="2022"/>
      <c r="BW624" s="2022"/>
      <c r="BX624" s="2022">
        <f t="shared" si="6"/>
        <v>0</v>
      </c>
      <c r="BY624" s="2022"/>
      <c r="BZ624" s="2022"/>
      <c r="CA624" s="2022"/>
      <c r="CB624" s="2022"/>
      <c r="CC624" s="2022">
        <f t="shared" si="7"/>
        <v>0</v>
      </c>
      <c r="CD624" s="2022"/>
      <c r="CE624" s="2022"/>
      <c r="CF624" s="2022"/>
      <c r="CG624" s="2022"/>
      <c r="CH624" s="2022">
        <f t="shared" si="8"/>
        <v>0</v>
      </c>
      <c r="CI624" s="2022"/>
      <c r="CJ624" s="2022"/>
      <c r="CK624" s="2022"/>
      <c r="CL624" s="2022"/>
      <c r="CM624" s="2022">
        <f t="shared" si="9"/>
        <v>0</v>
      </c>
      <c r="CN624" s="2022"/>
      <c r="CO624" s="2022"/>
      <c r="CP624" s="2022"/>
      <c r="CQ624" s="2022"/>
      <c r="CR624" s="265"/>
      <c r="CS624" s="2042">
        <f t="shared" si="10"/>
        <v>0</v>
      </c>
      <c r="CT624" s="2042"/>
      <c r="CU624" s="2042"/>
      <c r="CV624" s="2042"/>
      <c r="CW624" s="2042"/>
      <c r="CX624" s="2042">
        <f t="shared" si="11"/>
        <v>0</v>
      </c>
      <c r="CY624" s="2042"/>
      <c r="CZ624" s="2042"/>
      <c r="DA624" s="2042"/>
      <c r="DB624" s="2042"/>
      <c r="DC624" s="2042">
        <f t="shared" si="12"/>
        <v>0</v>
      </c>
      <c r="DD624" s="2042"/>
      <c r="DE624" s="2042"/>
      <c r="DF624" s="2042"/>
      <c r="DG624" s="2042"/>
      <c r="DH624" s="2042">
        <f t="shared" si="13"/>
        <v>0</v>
      </c>
      <c r="DI624" s="2042"/>
      <c r="DJ624" s="2042"/>
      <c r="DK624" s="2042"/>
      <c r="DL624" s="2042"/>
      <c r="DM624" s="2042">
        <f t="shared" si="14"/>
        <v>0</v>
      </c>
      <c r="DN624" s="2042"/>
      <c r="DO624" s="2042"/>
      <c r="DP624" s="2042"/>
      <c r="DQ624" s="2042"/>
      <c r="DR624" s="2042">
        <f t="shared" si="15"/>
        <v>0</v>
      </c>
      <c r="DS624" s="2042"/>
      <c r="DT624" s="2042"/>
      <c r="DU624" s="2042"/>
      <c r="DV624" s="2042"/>
      <c r="DX624" s="2043" t="str">
        <f t="shared" si="16"/>
        <v xml:space="preserve"> </v>
      </c>
      <c r="DY624" s="2044"/>
      <c r="DZ624" s="2044"/>
      <c r="EA624" s="2044"/>
      <c r="EB624" s="2045"/>
      <c r="EC624" s="2043" t="str">
        <f t="shared" si="17"/>
        <v xml:space="preserve"> </v>
      </c>
      <c r="ED624" s="2044"/>
      <c r="EE624" s="2044"/>
      <c r="EF624" s="2044"/>
      <c r="EG624" s="2045"/>
      <c r="EH624" s="2043" t="str">
        <f t="shared" si="18"/>
        <v xml:space="preserve"> </v>
      </c>
      <c r="EI624" s="2044"/>
      <c r="EJ624" s="2044"/>
      <c r="EK624" s="2044"/>
      <c r="EL624" s="2045"/>
      <c r="EM624" s="2043" t="str">
        <f t="shared" si="19"/>
        <v xml:space="preserve"> </v>
      </c>
      <c r="EN624" s="2044"/>
      <c r="EO624" s="2044"/>
      <c r="EP624" s="2044"/>
      <c r="EQ624" s="2045"/>
      <c r="ER624" s="2043" t="str">
        <f t="shared" si="20"/>
        <v xml:space="preserve"> </v>
      </c>
      <c r="ES624" s="2044"/>
      <c r="ET624" s="2044"/>
      <c r="EU624" s="2044"/>
      <c r="EV624" s="2045"/>
      <c r="EW624" s="2043" t="str">
        <f t="shared" si="21"/>
        <v xml:space="preserve"> </v>
      </c>
      <c r="EX624" s="2044"/>
      <c r="EY624" s="2044"/>
      <c r="EZ624" s="2044"/>
      <c r="FA624" s="2045"/>
    </row>
    <row r="625" spans="1:157" ht="12.5">
      <c r="B625" s="12" t="s">
        <v>20</v>
      </c>
      <c r="N625" s="2038" t="s">
        <v>705</v>
      </c>
      <c r="O625" s="2038"/>
      <c r="U625" s="12" t="s">
        <v>20</v>
      </c>
      <c r="AG625" s="2038" t="s">
        <v>705</v>
      </c>
      <c r="AH625" s="2038"/>
      <c r="AZ625" s="58"/>
      <c r="BA625" s="58"/>
      <c r="BB625" s="58"/>
      <c r="BC625" s="58"/>
      <c r="BD625" s="58"/>
      <c r="BE625" s="2043">
        <f t="shared" si="0"/>
        <v>0</v>
      </c>
      <c r="BF625" s="2045"/>
      <c r="BG625" s="2023">
        <f t="shared" si="1"/>
        <v>0</v>
      </c>
      <c r="BH625" s="2025"/>
      <c r="BI625" s="2043">
        <f t="shared" si="2"/>
        <v>0</v>
      </c>
      <c r="BJ625" s="2045"/>
      <c r="BK625" s="2023">
        <f t="shared" si="3"/>
        <v>0</v>
      </c>
      <c r="BL625" s="2025"/>
      <c r="BM625" s="58"/>
      <c r="BN625" s="2016">
        <f t="shared" si="4"/>
        <v>0</v>
      </c>
      <c r="BO625" s="2017"/>
      <c r="BP625" s="2017"/>
      <c r="BQ625" s="2017"/>
      <c r="BR625" s="2018"/>
      <c r="BS625" s="2022">
        <f t="shared" si="5"/>
        <v>0</v>
      </c>
      <c r="BT625" s="2022"/>
      <c r="BU625" s="2022"/>
      <c r="BV625" s="2022"/>
      <c r="BW625" s="2022"/>
      <c r="BX625" s="2022">
        <f t="shared" si="6"/>
        <v>0</v>
      </c>
      <c r="BY625" s="2022"/>
      <c r="BZ625" s="2022"/>
      <c r="CA625" s="2022"/>
      <c r="CB625" s="2022"/>
      <c r="CC625" s="2022">
        <f t="shared" si="7"/>
        <v>0</v>
      </c>
      <c r="CD625" s="2022"/>
      <c r="CE625" s="2022"/>
      <c r="CF625" s="2022"/>
      <c r="CG625" s="2022"/>
      <c r="CH625" s="2022">
        <f t="shared" si="8"/>
        <v>0</v>
      </c>
      <c r="CI625" s="2022"/>
      <c r="CJ625" s="2022"/>
      <c r="CK625" s="2022"/>
      <c r="CL625" s="2022"/>
      <c r="CM625" s="2022">
        <f t="shared" si="9"/>
        <v>0</v>
      </c>
      <c r="CN625" s="2022"/>
      <c r="CO625" s="2022"/>
      <c r="CP625" s="2022"/>
      <c r="CQ625" s="2022"/>
      <c r="CR625" s="265"/>
      <c r="CS625" s="2042">
        <f t="shared" si="10"/>
        <v>0</v>
      </c>
      <c r="CT625" s="2042"/>
      <c r="CU625" s="2042"/>
      <c r="CV625" s="2042"/>
      <c r="CW625" s="2042"/>
      <c r="CX625" s="2042">
        <f t="shared" si="11"/>
        <v>0</v>
      </c>
      <c r="CY625" s="2042"/>
      <c r="CZ625" s="2042"/>
      <c r="DA625" s="2042"/>
      <c r="DB625" s="2042"/>
      <c r="DC625" s="2042">
        <f t="shared" si="12"/>
        <v>0</v>
      </c>
      <c r="DD625" s="2042"/>
      <c r="DE625" s="2042"/>
      <c r="DF625" s="2042"/>
      <c r="DG625" s="2042"/>
      <c r="DH625" s="2042">
        <f t="shared" si="13"/>
        <v>0</v>
      </c>
      <c r="DI625" s="2042"/>
      <c r="DJ625" s="2042"/>
      <c r="DK625" s="2042"/>
      <c r="DL625" s="2042"/>
      <c r="DM625" s="2042">
        <f t="shared" si="14"/>
        <v>0</v>
      </c>
      <c r="DN625" s="2042"/>
      <c r="DO625" s="2042"/>
      <c r="DP625" s="2042"/>
      <c r="DQ625" s="2042"/>
      <c r="DR625" s="2042">
        <f t="shared" si="15"/>
        <v>0</v>
      </c>
      <c r="DS625" s="2042"/>
      <c r="DT625" s="2042"/>
      <c r="DU625" s="2042"/>
      <c r="DV625" s="2042"/>
      <c r="DX625" s="2043" t="str">
        <f t="shared" si="16"/>
        <v xml:space="preserve"> </v>
      </c>
      <c r="DY625" s="2044"/>
      <c r="DZ625" s="2044"/>
      <c r="EA625" s="2044"/>
      <c r="EB625" s="2045"/>
      <c r="EC625" s="2043" t="str">
        <f t="shared" si="17"/>
        <v xml:space="preserve"> </v>
      </c>
      <c r="ED625" s="2044"/>
      <c r="EE625" s="2044"/>
      <c r="EF625" s="2044"/>
      <c r="EG625" s="2045"/>
      <c r="EH625" s="2043" t="str">
        <f t="shared" si="18"/>
        <v xml:space="preserve"> </v>
      </c>
      <c r="EI625" s="2044"/>
      <c r="EJ625" s="2044"/>
      <c r="EK625" s="2044"/>
      <c r="EL625" s="2045"/>
      <c r="EM625" s="2043" t="str">
        <f t="shared" si="19"/>
        <v xml:space="preserve"> </v>
      </c>
      <c r="EN625" s="2044"/>
      <c r="EO625" s="2044"/>
      <c r="EP625" s="2044"/>
      <c r="EQ625" s="2045"/>
      <c r="ER625" s="2043" t="str">
        <f t="shared" si="20"/>
        <v xml:space="preserve"> </v>
      </c>
      <c r="ES625" s="2044"/>
      <c r="ET625" s="2044"/>
      <c r="EU625" s="2044"/>
      <c r="EV625" s="2045"/>
      <c r="EW625" s="2043" t="str">
        <f t="shared" si="21"/>
        <v xml:space="preserve"> </v>
      </c>
      <c r="EX625" s="2044"/>
      <c r="EY625" s="2044"/>
      <c r="EZ625" s="2044"/>
      <c r="FA625" s="2045"/>
    </row>
    <row r="626" spans="1:157" ht="12.5">
      <c r="AZ626" s="58"/>
      <c r="BA626" s="58"/>
      <c r="BB626" s="58"/>
      <c r="BC626" s="58"/>
      <c r="BD626" s="58"/>
      <c r="BE626" s="2043">
        <f t="shared" si="0"/>
        <v>0</v>
      </c>
      <c r="BF626" s="2045"/>
      <c r="BG626" s="2023">
        <f t="shared" si="1"/>
        <v>0</v>
      </c>
      <c r="BH626" s="2025"/>
      <c r="BI626" s="2043">
        <f t="shared" si="2"/>
        <v>0</v>
      </c>
      <c r="BJ626" s="2045"/>
      <c r="BK626" s="2023">
        <f t="shared" si="3"/>
        <v>0</v>
      </c>
      <c r="BL626" s="2025"/>
      <c r="BM626" s="58"/>
      <c r="BN626" s="2016">
        <f t="shared" si="4"/>
        <v>0</v>
      </c>
      <c r="BO626" s="2017"/>
      <c r="BP626" s="2017"/>
      <c r="BQ626" s="2017"/>
      <c r="BR626" s="2018"/>
      <c r="BS626" s="2022">
        <f t="shared" si="5"/>
        <v>0</v>
      </c>
      <c r="BT626" s="2022"/>
      <c r="BU626" s="2022"/>
      <c r="BV626" s="2022"/>
      <c r="BW626" s="2022"/>
      <c r="BX626" s="2022">
        <f t="shared" si="6"/>
        <v>0</v>
      </c>
      <c r="BY626" s="2022"/>
      <c r="BZ626" s="2022"/>
      <c r="CA626" s="2022"/>
      <c r="CB626" s="2022"/>
      <c r="CC626" s="2022">
        <f t="shared" si="7"/>
        <v>0</v>
      </c>
      <c r="CD626" s="2022"/>
      <c r="CE626" s="2022"/>
      <c r="CF626" s="2022"/>
      <c r="CG626" s="2022"/>
      <c r="CH626" s="2022">
        <f t="shared" si="8"/>
        <v>0</v>
      </c>
      <c r="CI626" s="2022"/>
      <c r="CJ626" s="2022"/>
      <c r="CK626" s="2022"/>
      <c r="CL626" s="2022"/>
      <c r="CM626" s="2022">
        <f t="shared" si="9"/>
        <v>0</v>
      </c>
      <c r="CN626" s="2022"/>
      <c r="CO626" s="2022"/>
      <c r="CP626" s="2022"/>
      <c r="CQ626" s="2022"/>
      <c r="CR626" s="265"/>
      <c r="CS626" s="2042">
        <f t="shared" si="10"/>
        <v>0</v>
      </c>
      <c r="CT626" s="2042"/>
      <c r="CU626" s="2042"/>
      <c r="CV626" s="2042"/>
      <c r="CW626" s="2042"/>
      <c r="CX626" s="2042">
        <f t="shared" si="11"/>
        <v>0</v>
      </c>
      <c r="CY626" s="2042"/>
      <c r="CZ626" s="2042"/>
      <c r="DA626" s="2042"/>
      <c r="DB626" s="2042"/>
      <c r="DC626" s="2042">
        <f t="shared" si="12"/>
        <v>0</v>
      </c>
      <c r="DD626" s="2042"/>
      <c r="DE626" s="2042"/>
      <c r="DF626" s="2042"/>
      <c r="DG626" s="2042"/>
      <c r="DH626" s="2042">
        <f t="shared" si="13"/>
        <v>0</v>
      </c>
      <c r="DI626" s="2042"/>
      <c r="DJ626" s="2042"/>
      <c r="DK626" s="2042"/>
      <c r="DL626" s="2042"/>
      <c r="DM626" s="2042">
        <f t="shared" si="14"/>
        <v>0</v>
      </c>
      <c r="DN626" s="2042"/>
      <c r="DO626" s="2042"/>
      <c r="DP626" s="2042"/>
      <c r="DQ626" s="2042"/>
      <c r="DR626" s="2042">
        <f t="shared" si="15"/>
        <v>0</v>
      </c>
      <c r="DS626" s="2042"/>
      <c r="DT626" s="2042"/>
      <c r="DU626" s="2042"/>
      <c r="DV626" s="2042"/>
      <c r="DX626" s="2043" t="str">
        <f t="shared" si="16"/>
        <v xml:space="preserve"> </v>
      </c>
      <c r="DY626" s="2044"/>
      <c r="DZ626" s="2044"/>
      <c r="EA626" s="2044"/>
      <c r="EB626" s="2045"/>
      <c r="EC626" s="2043" t="str">
        <f t="shared" si="17"/>
        <v xml:space="preserve"> </v>
      </c>
      <c r="ED626" s="2044"/>
      <c r="EE626" s="2044"/>
      <c r="EF626" s="2044"/>
      <c r="EG626" s="2045"/>
      <c r="EH626" s="2043" t="str">
        <f t="shared" si="18"/>
        <v xml:space="preserve"> </v>
      </c>
      <c r="EI626" s="2044"/>
      <c r="EJ626" s="2044"/>
      <c r="EK626" s="2044"/>
      <c r="EL626" s="2045"/>
      <c r="EM626" s="2043" t="str">
        <f t="shared" si="19"/>
        <v xml:space="preserve"> </v>
      </c>
      <c r="EN626" s="2044"/>
      <c r="EO626" s="2044"/>
      <c r="EP626" s="2044"/>
      <c r="EQ626" s="2045"/>
      <c r="ER626" s="2043" t="str">
        <f t="shared" si="20"/>
        <v xml:space="preserve"> </v>
      </c>
      <c r="ES626" s="2044"/>
      <c r="ET626" s="2044"/>
      <c r="EU626" s="2044"/>
      <c r="EV626" s="2045"/>
      <c r="EW626" s="2043" t="str">
        <f t="shared" si="21"/>
        <v xml:space="preserve"> </v>
      </c>
      <c r="EX626" s="2044"/>
      <c r="EY626" s="2044"/>
      <c r="EZ626" s="2044"/>
      <c r="FA626" s="2045"/>
    </row>
    <row r="627" spans="1:157" ht="12.75" customHeight="1">
      <c r="A627" s="1864" t="s">
        <v>576</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2"/>
      <c r="AU627" s="1572"/>
      <c r="AV627" s="1572"/>
      <c r="AW627" s="1572"/>
      <c r="AX627" s="1572"/>
      <c r="AY627" s="1572"/>
      <c r="AZ627" s="58"/>
      <c r="BA627" s="58"/>
      <c r="BB627" s="58"/>
      <c r="BC627" s="58"/>
      <c r="BD627" s="58"/>
      <c r="BE627" s="2043">
        <f t="shared" si="0"/>
        <v>0</v>
      </c>
      <c r="BF627" s="2045"/>
      <c r="BG627" s="2023">
        <f t="shared" si="1"/>
        <v>0</v>
      </c>
      <c r="BH627" s="2025"/>
      <c r="BI627" s="2043">
        <f t="shared" si="2"/>
        <v>0</v>
      </c>
      <c r="BJ627" s="2045"/>
      <c r="BK627" s="2023">
        <f t="shared" si="3"/>
        <v>0</v>
      </c>
      <c r="BL627" s="2025"/>
      <c r="BM627" s="58"/>
      <c r="BN627" s="2016">
        <f t="shared" si="4"/>
        <v>0</v>
      </c>
      <c r="BO627" s="2017"/>
      <c r="BP627" s="2017"/>
      <c r="BQ627" s="2017"/>
      <c r="BR627" s="2018"/>
      <c r="BS627" s="2022">
        <f t="shared" si="5"/>
        <v>0</v>
      </c>
      <c r="BT627" s="2022"/>
      <c r="BU627" s="2022"/>
      <c r="BV627" s="2022"/>
      <c r="BW627" s="2022"/>
      <c r="BX627" s="2022">
        <f t="shared" si="6"/>
        <v>0</v>
      </c>
      <c r="BY627" s="2022"/>
      <c r="BZ627" s="2022"/>
      <c r="CA627" s="2022"/>
      <c r="CB627" s="2022"/>
      <c r="CC627" s="2022">
        <f t="shared" si="7"/>
        <v>0</v>
      </c>
      <c r="CD627" s="2022"/>
      <c r="CE627" s="2022"/>
      <c r="CF627" s="2022"/>
      <c r="CG627" s="2022"/>
      <c r="CH627" s="2022">
        <f t="shared" si="8"/>
        <v>0</v>
      </c>
      <c r="CI627" s="2022"/>
      <c r="CJ627" s="2022"/>
      <c r="CK627" s="2022"/>
      <c r="CL627" s="2022"/>
      <c r="CM627" s="2022">
        <f t="shared" si="9"/>
        <v>0</v>
      </c>
      <c r="CN627" s="2022"/>
      <c r="CO627" s="2022"/>
      <c r="CP627" s="2022"/>
      <c r="CQ627" s="2022"/>
      <c r="CR627" s="265"/>
      <c r="CS627" s="2042">
        <f t="shared" si="10"/>
        <v>0</v>
      </c>
      <c r="CT627" s="2042"/>
      <c r="CU627" s="2042"/>
      <c r="CV627" s="2042"/>
      <c r="CW627" s="2042"/>
      <c r="CX627" s="2042">
        <f t="shared" si="11"/>
        <v>0</v>
      </c>
      <c r="CY627" s="2042"/>
      <c r="CZ627" s="2042"/>
      <c r="DA627" s="2042"/>
      <c r="DB627" s="2042"/>
      <c r="DC627" s="2042">
        <f t="shared" si="12"/>
        <v>0</v>
      </c>
      <c r="DD627" s="2042"/>
      <c r="DE627" s="2042"/>
      <c r="DF627" s="2042"/>
      <c r="DG627" s="2042"/>
      <c r="DH627" s="2042">
        <f t="shared" si="13"/>
        <v>0</v>
      </c>
      <c r="DI627" s="2042"/>
      <c r="DJ627" s="2042"/>
      <c r="DK627" s="2042"/>
      <c r="DL627" s="2042"/>
      <c r="DM627" s="2042">
        <f t="shared" si="14"/>
        <v>0</v>
      </c>
      <c r="DN627" s="2042"/>
      <c r="DO627" s="2042"/>
      <c r="DP627" s="2042"/>
      <c r="DQ627" s="2042"/>
      <c r="DR627" s="2042">
        <f t="shared" si="15"/>
        <v>0</v>
      </c>
      <c r="DS627" s="2042"/>
      <c r="DT627" s="2042"/>
      <c r="DU627" s="2042"/>
      <c r="DV627" s="2042"/>
      <c r="DX627" s="2043" t="str">
        <f t="shared" si="16"/>
        <v xml:space="preserve"> </v>
      </c>
      <c r="DY627" s="2044"/>
      <c r="DZ627" s="2044"/>
      <c r="EA627" s="2044"/>
      <c r="EB627" s="2045"/>
      <c r="EC627" s="2043" t="str">
        <f t="shared" si="17"/>
        <v xml:space="preserve"> </v>
      </c>
      <c r="ED627" s="2044"/>
      <c r="EE627" s="2044"/>
      <c r="EF627" s="2044"/>
      <c r="EG627" s="2045"/>
      <c r="EH627" s="2043" t="str">
        <f t="shared" si="18"/>
        <v xml:space="preserve"> </v>
      </c>
      <c r="EI627" s="2044"/>
      <c r="EJ627" s="2044"/>
      <c r="EK627" s="2044"/>
      <c r="EL627" s="2045"/>
      <c r="EM627" s="2043" t="str">
        <f t="shared" si="19"/>
        <v xml:space="preserve"> </v>
      </c>
      <c r="EN627" s="2044"/>
      <c r="EO627" s="2044"/>
      <c r="EP627" s="2044"/>
      <c r="EQ627" s="2045"/>
      <c r="ER627" s="2043" t="str">
        <f t="shared" si="20"/>
        <v xml:space="preserve"> </v>
      </c>
      <c r="ES627" s="2044"/>
      <c r="ET627" s="2044"/>
      <c r="EU627" s="2044"/>
      <c r="EV627" s="2045"/>
      <c r="EW627" s="2043" t="str">
        <f t="shared" si="21"/>
        <v xml:space="preserve"> </v>
      </c>
      <c r="EX627" s="2044"/>
      <c r="EY627" s="2044"/>
      <c r="EZ627" s="2044"/>
      <c r="FA627" s="2045"/>
    </row>
    <row r="628" spans="1:157" ht="13">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2"/>
      <c r="AU628" s="1572"/>
      <c r="AV628" s="1572"/>
      <c r="AW628" s="1572"/>
      <c r="AX628" s="1572"/>
      <c r="AY628" s="1572"/>
      <c r="AZ628" s="58"/>
      <c r="BA628" s="58"/>
      <c r="BB628" s="58"/>
      <c r="BC628" s="58"/>
      <c r="BD628" s="58"/>
      <c r="BE628" s="2043">
        <f t="shared" si="0"/>
        <v>0</v>
      </c>
      <c r="BF628" s="2045"/>
      <c r="BG628" s="2023">
        <f t="shared" si="1"/>
        <v>0</v>
      </c>
      <c r="BH628" s="2025"/>
      <c r="BI628" s="2043">
        <f t="shared" si="2"/>
        <v>0</v>
      </c>
      <c r="BJ628" s="2045"/>
      <c r="BK628" s="2023">
        <f t="shared" si="3"/>
        <v>0</v>
      </c>
      <c r="BL628" s="2025"/>
      <c r="BM628" s="58"/>
      <c r="BN628" s="2016">
        <f t="shared" si="4"/>
        <v>0</v>
      </c>
      <c r="BO628" s="2017"/>
      <c r="BP628" s="2017"/>
      <c r="BQ628" s="2017"/>
      <c r="BR628" s="2018"/>
      <c r="BS628" s="2022">
        <f t="shared" si="5"/>
        <v>0</v>
      </c>
      <c r="BT628" s="2022"/>
      <c r="BU628" s="2022"/>
      <c r="BV628" s="2022"/>
      <c r="BW628" s="2022"/>
      <c r="BX628" s="2022">
        <f t="shared" si="6"/>
        <v>0</v>
      </c>
      <c r="BY628" s="2022"/>
      <c r="BZ628" s="2022"/>
      <c r="CA628" s="2022"/>
      <c r="CB628" s="2022"/>
      <c r="CC628" s="2022">
        <f t="shared" si="7"/>
        <v>0</v>
      </c>
      <c r="CD628" s="2022"/>
      <c r="CE628" s="2022"/>
      <c r="CF628" s="2022"/>
      <c r="CG628" s="2022"/>
      <c r="CH628" s="2022">
        <f t="shared" si="8"/>
        <v>0</v>
      </c>
      <c r="CI628" s="2022"/>
      <c r="CJ628" s="2022"/>
      <c r="CK628" s="2022"/>
      <c r="CL628" s="2022"/>
      <c r="CM628" s="2022">
        <f t="shared" si="9"/>
        <v>0</v>
      </c>
      <c r="CN628" s="2022"/>
      <c r="CO628" s="2022"/>
      <c r="CP628" s="2022"/>
      <c r="CQ628" s="2022"/>
      <c r="CR628" s="265"/>
      <c r="CS628" s="2042">
        <f t="shared" si="10"/>
        <v>0</v>
      </c>
      <c r="CT628" s="2042"/>
      <c r="CU628" s="2042"/>
      <c r="CV628" s="2042"/>
      <c r="CW628" s="2042"/>
      <c r="CX628" s="2042">
        <f t="shared" si="11"/>
        <v>0</v>
      </c>
      <c r="CY628" s="2042"/>
      <c r="CZ628" s="2042"/>
      <c r="DA628" s="2042"/>
      <c r="DB628" s="2042"/>
      <c r="DC628" s="2042">
        <f t="shared" si="12"/>
        <v>0</v>
      </c>
      <c r="DD628" s="2042"/>
      <c r="DE628" s="2042"/>
      <c r="DF628" s="2042"/>
      <c r="DG628" s="2042"/>
      <c r="DH628" s="2042">
        <f t="shared" si="13"/>
        <v>0</v>
      </c>
      <c r="DI628" s="2042"/>
      <c r="DJ628" s="2042"/>
      <c r="DK628" s="2042"/>
      <c r="DL628" s="2042"/>
      <c r="DM628" s="2042">
        <f t="shared" si="14"/>
        <v>0</v>
      </c>
      <c r="DN628" s="2042"/>
      <c r="DO628" s="2042"/>
      <c r="DP628" s="2042"/>
      <c r="DQ628" s="2042"/>
      <c r="DR628" s="2042">
        <f t="shared" si="15"/>
        <v>0</v>
      </c>
      <c r="DS628" s="2042"/>
      <c r="DT628" s="2042"/>
      <c r="DU628" s="2042"/>
      <c r="DV628" s="2042"/>
      <c r="DX628" s="2043" t="str">
        <f t="shared" si="16"/>
        <v xml:space="preserve"> </v>
      </c>
      <c r="DY628" s="2044"/>
      <c r="DZ628" s="2044"/>
      <c r="EA628" s="2044"/>
      <c r="EB628" s="2045"/>
      <c r="EC628" s="2043" t="str">
        <f t="shared" si="17"/>
        <v xml:space="preserve"> </v>
      </c>
      <c r="ED628" s="2044"/>
      <c r="EE628" s="2044"/>
      <c r="EF628" s="2044"/>
      <c r="EG628" s="2045"/>
      <c r="EH628" s="2043" t="str">
        <f t="shared" si="18"/>
        <v xml:space="preserve"> </v>
      </c>
      <c r="EI628" s="2044"/>
      <c r="EJ628" s="2044"/>
      <c r="EK628" s="2044"/>
      <c r="EL628" s="2045"/>
      <c r="EM628" s="2043" t="str">
        <f t="shared" si="19"/>
        <v xml:space="preserve"> </v>
      </c>
      <c r="EN628" s="2044"/>
      <c r="EO628" s="2044"/>
      <c r="EP628" s="2044"/>
      <c r="EQ628" s="2045"/>
      <c r="ER628" s="2043" t="str">
        <f t="shared" si="20"/>
        <v xml:space="preserve"> </v>
      </c>
      <c r="ES628" s="2044"/>
      <c r="ET628" s="2044"/>
      <c r="EU628" s="2044"/>
      <c r="EV628" s="2045"/>
      <c r="EW628" s="2043" t="str">
        <f t="shared" si="21"/>
        <v xml:space="preserve"> </v>
      </c>
      <c r="EX628" s="2044"/>
      <c r="EY628" s="2044"/>
      <c r="EZ628" s="2044"/>
      <c r="FA628" s="2045"/>
    </row>
    <row r="629" spans="1:157" ht="12.5">
      <c r="A629" s="25"/>
      <c r="B629" s="25"/>
      <c r="C629" s="25"/>
      <c r="D629" s="25"/>
      <c r="E629" s="25"/>
      <c r="F629" s="25"/>
      <c r="G629" s="3"/>
      <c r="H629" s="25"/>
      <c r="AZ629" s="58"/>
      <c r="BA629" s="58"/>
      <c r="BB629" s="58"/>
      <c r="BC629" s="58"/>
      <c r="BD629" s="58"/>
      <c r="BE629" s="2043">
        <f t="shared" si="0"/>
        <v>0</v>
      </c>
      <c r="BF629" s="2045"/>
      <c r="BG629" s="2023">
        <f t="shared" si="1"/>
        <v>0</v>
      </c>
      <c r="BH629" s="2025"/>
      <c r="BI629" s="2043">
        <f t="shared" si="2"/>
        <v>0</v>
      </c>
      <c r="BJ629" s="2045"/>
      <c r="BK629" s="2023">
        <f t="shared" si="3"/>
        <v>0</v>
      </c>
      <c r="BL629" s="2025"/>
      <c r="BM629" s="58"/>
      <c r="BN629" s="2016">
        <f t="shared" si="4"/>
        <v>0</v>
      </c>
      <c r="BO629" s="2017"/>
      <c r="BP629" s="2017"/>
      <c r="BQ629" s="2017"/>
      <c r="BR629" s="2018"/>
      <c r="BS629" s="2022">
        <f t="shared" si="5"/>
        <v>0</v>
      </c>
      <c r="BT629" s="2022"/>
      <c r="BU629" s="2022"/>
      <c r="BV629" s="2022"/>
      <c r="BW629" s="2022"/>
      <c r="BX629" s="2022">
        <f t="shared" si="6"/>
        <v>0</v>
      </c>
      <c r="BY629" s="2022"/>
      <c r="BZ629" s="2022"/>
      <c r="CA629" s="2022"/>
      <c r="CB629" s="2022"/>
      <c r="CC629" s="2022">
        <f t="shared" si="7"/>
        <v>0</v>
      </c>
      <c r="CD629" s="2022"/>
      <c r="CE629" s="2022"/>
      <c r="CF629" s="2022"/>
      <c r="CG629" s="2022"/>
      <c r="CH629" s="2022">
        <f t="shared" si="8"/>
        <v>0</v>
      </c>
      <c r="CI629" s="2022"/>
      <c r="CJ629" s="2022"/>
      <c r="CK629" s="2022"/>
      <c r="CL629" s="2022"/>
      <c r="CM629" s="2022">
        <f t="shared" si="9"/>
        <v>0</v>
      </c>
      <c r="CN629" s="2022"/>
      <c r="CO629" s="2022"/>
      <c r="CP629" s="2022"/>
      <c r="CQ629" s="2022"/>
      <c r="CR629" s="265"/>
      <c r="CS629" s="2042">
        <f t="shared" si="10"/>
        <v>0</v>
      </c>
      <c r="CT629" s="2042"/>
      <c r="CU629" s="2042"/>
      <c r="CV629" s="2042"/>
      <c r="CW629" s="2042"/>
      <c r="CX629" s="2042">
        <f t="shared" si="11"/>
        <v>0</v>
      </c>
      <c r="CY629" s="2042"/>
      <c r="CZ629" s="2042"/>
      <c r="DA629" s="2042"/>
      <c r="DB629" s="2042"/>
      <c r="DC629" s="2042">
        <f t="shared" si="12"/>
        <v>0</v>
      </c>
      <c r="DD629" s="2042"/>
      <c r="DE629" s="2042"/>
      <c r="DF629" s="2042"/>
      <c r="DG629" s="2042"/>
      <c r="DH629" s="2042">
        <f t="shared" si="13"/>
        <v>0</v>
      </c>
      <c r="DI629" s="2042"/>
      <c r="DJ629" s="2042"/>
      <c r="DK629" s="2042"/>
      <c r="DL629" s="2042"/>
      <c r="DM629" s="2042">
        <f t="shared" si="14"/>
        <v>0</v>
      </c>
      <c r="DN629" s="2042"/>
      <c r="DO629" s="2042"/>
      <c r="DP629" s="2042"/>
      <c r="DQ629" s="2042"/>
      <c r="DR629" s="2042">
        <f t="shared" si="15"/>
        <v>0</v>
      </c>
      <c r="DS629" s="2042"/>
      <c r="DT629" s="2042"/>
      <c r="DU629" s="2042"/>
      <c r="DV629" s="2042"/>
      <c r="DX629" s="2043" t="str">
        <f t="shared" si="16"/>
        <v xml:space="preserve"> </v>
      </c>
      <c r="DY629" s="2044"/>
      <c r="DZ629" s="2044"/>
      <c r="EA629" s="2044"/>
      <c r="EB629" s="2045"/>
      <c r="EC629" s="2043" t="str">
        <f t="shared" si="17"/>
        <v xml:space="preserve"> </v>
      </c>
      <c r="ED629" s="2044"/>
      <c r="EE629" s="2044"/>
      <c r="EF629" s="2044"/>
      <c r="EG629" s="2045"/>
      <c r="EH629" s="2043" t="str">
        <f t="shared" si="18"/>
        <v xml:space="preserve"> </v>
      </c>
      <c r="EI629" s="2044"/>
      <c r="EJ629" s="2044"/>
      <c r="EK629" s="2044"/>
      <c r="EL629" s="2045"/>
      <c r="EM629" s="2043" t="str">
        <f t="shared" si="19"/>
        <v xml:space="preserve"> </v>
      </c>
      <c r="EN629" s="2044"/>
      <c r="EO629" s="2044"/>
      <c r="EP629" s="2044"/>
      <c r="EQ629" s="2045"/>
      <c r="ER629" s="2043" t="str">
        <f t="shared" si="20"/>
        <v xml:space="preserve"> </v>
      </c>
      <c r="ES629" s="2044"/>
      <c r="ET629" s="2044"/>
      <c r="EU629" s="2044"/>
      <c r="EV629" s="2045"/>
      <c r="EW629" s="2043" t="str">
        <f t="shared" si="21"/>
        <v xml:space="preserve"> </v>
      </c>
      <c r="EX629" s="2044"/>
      <c r="EY629" s="2044"/>
      <c r="EZ629" s="2044"/>
      <c r="FA629" s="2045"/>
    </row>
    <row r="630" spans="1:157" ht="13">
      <c r="A630" s="50" t="s">
        <v>328</v>
      </c>
      <c r="B630" s="50"/>
      <c r="C630" s="50" t="s">
        <v>21</v>
      </c>
      <c r="AZ630" s="58"/>
      <c r="BA630" s="58"/>
      <c r="BB630" s="58"/>
      <c r="BC630" s="58"/>
      <c r="BD630" s="58"/>
      <c r="BE630" s="2043">
        <f t="shared" si="0"/>
        <v>0</v>
      </c>
      <c r="BF630" s="2045"/>
      <c r="BG630" s="2023">
        <f t="shared" si="1"/>
        <v>0</v>
      </c>
      <c r="BH630" s="2025"/>
      <c r="BI630" s="2043">
        <f t="shared" si="2"/>
        <v>0</v>
      </c>
      <c r="BJ630" s="2045"/>
      <c r="BK630" s="2023">
        <f t="shared" si="3"/>
        <v>0</v>
      </c>
      <c r="BL630" s="2025"/>
      <c r="BM630" s="58"/>
      <c r="BN630" s="2016">
        <f t="shared" si="4"/>
        <v>0</v>
      </c>
      <c r="BO630" s="2017"/>
      <c r="BP630" s="2017"/>
      <c r="BQ630" s="2017"/>
      <c r="BR630" s="2018"/>
      <c r="BS630" s="2022">
        <f t="shared" si="5"/>
        <v>0</v>
      </c>
      <c r="BT630" s="2022"/>
      <c r="BU630" s="2022"/>
      <c r="BV630" s="2022"/>
      <c r="BW630" s="2022"/>
      <c r="BX630" s="2022">
        <f t="shared" si="6"/>
        <v>0</v>
      </c>
      <c r="BY630" s="2022"/>
      <c r="BZ630" s="2022"/>
      <c r="CA630" s="2022"/>
      <c r="CB630" s="2022"/>
      <c r="CC630" s="2022">
        <f t="shared" si="7"/>
        <v>0</v>
      </c>
      <c r="CD630" s="2022"/>
      <c r="CE630" s="2022"/>
      <c r="CF630" s="2022"/>
      <c r="CG630" s="2022"/>
      <c r="CH630" s="2022">
        <f t="shared" si="8"/>
        <v>0</v>
      </c>
      <c r="CI630" s="2022"/>
      <c r="CJ630" s="2022"/>
      <c r="CK630" s="2022"/>
      <c r="CL630" s="2022"/>
      <c r="CM630" s="2022">
        <f t="shared" si="9"/>
        <v>0</v>
      </c>
      <c r="CN630" s="2022"/>
      <c r="CO630" s="2022"/>
      <c r="CP630" s="2022"/>
      <c r="CQ630" s="2022"/>
      <c r="CR630" s="265"/>
      <c r="CS630" s="2042">
        <f t="shared" si="10"/>
        <v>0</v>
      </c>
      <c r="CT630" s="2042"/>
      <c r="CU630" s="2042"/>
      <c r="CV630" s="2042"/>
      <c r="CW630" s="2042"/>
      <c r="CX630" s="2042">
        <f t="shared" si="11"/>
        <v>0</v>
      </c>
      <c r="CY630" s="2042"/>
      <c r="CZ630" s="2042"/>
      <c r="DA630" s="2042"/>
      <c r="DB630" s="2042"/>
      <c r="DC630" s="2042">
        <f t="shared" si="12"/>
        <v>0</v>
      </c>
      <c r="DD630" s="2042"/>
      <c r="DE630" s="2042"/>
      <c r="DF630" s="2042"/>
      <c r="DG630" s="2042"/>
      <c r="DH630" s="2042">
        <f t="shared" si="13"/>
        <v>0</v>
      </c>
      <c r="DI630" s="2042"/>
      <c r="DJ630" s="2042"/>
      <c r="DK630" s="2042"/>
      <c r="DL630" s="2042"/>
      <c r="DM630" s="2042">
        <f t="shared" si="14"/>
        <v>0</v>
      </c>
      <c r="DN630" s="2042"/>
      <c r="DO630" s="2042"/>
      <c r="DP630" s="2042"/>
      <c r="DQ630" s="2042"/>
      <c r="DR630" s="2042">
        <f t="shared" si="15"/>
        <v>0</v>
      </c>
      <c r="DS630" s="2042"/>
      <c r="DT630" s="2042"/>
      <c r="DU630" s="2042"/>
      <c r="DV630" s="2042"/>
      <c r="DX630" s="2043" t="str">
        <f t="shared" si="16"/>
        <v xml:space="preserve"> </v>
      </c>
      <c r="DY630" s="2044"/>
      <c r="DZ630" s="2044"/>
      <c r="EA630" s="2044"/>
      <c r="EB630" s="2045"/>
      <c r="EC630" s="2043" t="str">
        <f t="shared" si="17"/>
        <v xml:space="preserve"> </v>
      </c>
      <c r="ED630" s="2044"/>
      <c r="EE630" s="2044"/>
      <c r="EF630" s="2044"/>
      <c r="EG630" s="2045"/>
      <c r="EH630" s="2043" t="str">
        <f t="shared" si="18"/>
        <v xml:space="preserve"> </v>
      </c>
      <c r="EI630" s="2044"/>
      <c r="EJ630" s="2044"/>
      <c r="EK630" s="2044"/>
      <c r="EL630" s="2045"/>
      <c r="EM630" s="2043" t="str">
        <f t="shared" si="19"/>
        <v xml:space="preserve"> </v>
      </c>
      <c r="EN630" s="2044"/>
      <c r="EO630" s="2044"/>
      <c r="EP630" s="2044"/>
      <c r="EQ630" s="2045"/>
      <c r="ER630" s="2043" t="str">
        <f t="shared" si="20"/>
        <v xml:space="preserve"> </v>
      </c>
      <c r="ES630" s="2044"/>
      <c r="ET630" s="2044"/>
      <c r="EU630" s="2044"/>
      <c r="EV630" s="2045"/>
      <c r="EW630" s="2043" t="str">
        <f t="shared" si="21"/>
        <v xml:space="preserve"> </v>
      </c>
      <c r="EX630" s="2044"/>
      <c r="EY630" s="2044"/>
      <c r="EZ630" s="2044"/>
      <c r="FA630" s="2045"/>
    </row>
    <row r="631" spans="1:157" ht="13">
      <c r="A631" s="50"/>
      <c r="B631" s="50"/>
      <c r="C631" s="50"/>
      <c r="AZ631" s="58"/>
      <c r="BA631" s="58"/>
      <c r="BB631" s="58"/>
      <c r="BC631" s="58"/>
      <c r="BD631" s="58"/>
      <c r="BE631" s="2043">
        <f t="shared" si="0"/>
        <v>0</v>
      </c>
      <c r="BF631" s="2045"/>
      <c r="BG631" s="2023">
        <f t="shared" si="1"/>
        <v>0</v>
      </c>
      <c r="BH631" s="2025"/>
      <c r="BI631" s="2043">
        <f t="shared" si="2"/>
        <v>0</v>
      </c>
      <c r="BJ631" s="2045"/>
      <c r="BK631" s="2023">
        <f t="shared" si="3"/>
        <v>0</v>
      </c>
      <c r="BL631" s="2025"/>
      <c r="BM631" s="58"/>
      <c r="BN631" s="2016">
        <f t="shared" si="4"/>
        <v>0</v>
      </c>
      <c r="BO631" s="2017"/>
      <c r="BP631" s="2017"/>
      <c r="BQ631" s="2017"/>
      <c r="BR631" s="2018"/>
      <c r="BS631" s="2022">
        <f t="shared" si="5"/>
        <v>0</v>
      </c>
      <c r="BT631" s="2022"/>
      <c r="BU631" s="2022"/>
      <c r="BV631" s="2022"/>
      <c r="BW631" s="2022"/>
      <c r="BX631" s="2022">
        <f t="shared" si="6"/>
        <v>0</v>
      </c>
      <c r="BY631" s="2022"/>
      <c r="BZ631" s="2022"/>
      <c r="CA631" s="2022"/>
      <c r="CB631" s="2022"/>
      <c r="CC631" s="2022">
        <f t="shared" si="7"/>
        <v>0</v>
      </c>
      <c r="CD631" s="2022"/>
      <c r="CE631" s="2022"/>
      <c r="CF631" s="2022"/>
      <c r="CG631" s="2022"/>
      <c r="CH631" s="2022">
        <f t="shared" si="8"/>
        <v>0</v>
      </c>
      <c r="CI631" s="2022"/>
      <c r="CJ631" s="2022"/>
      <c r="CK631" s="2022"/>
      <c r="CL631" s="2022"/>
      <c r="CM631" s="2022">
        <f t="shared" si="9"/>
        <v>0</v>
      </c>
      <c r="CN631" s="2022"/>
      <c r="CO631" s="2022"/>
      <c r="CP631" s="2022"/>
      <c r="CQ631" s="2022"/>
      <c r="CR631" s="265"/>
      <c r="CS631" s="2042">
        <f t="shared" si="10"/>
        <v>0</v>
      </c>
      <c r="CT631" s="2042"/>
      <c r="CU631" s="2042"/>
      <c r="CV631" s="2042"/>
      <c r="CW631" s="2042"/>
      <c r="CX631" s="2042">
        <f t="shared" si="11"/>
        <v>0</v>
      </c>
      <c r="CY631" s="2042"/>
      <c r="CZ631" s="2042"/>
      <c r="DA631" s="2042"/>
      <c r="DB631" s="2042"/>
      <c r="DC631" s="2042">
        <f t="shared" si="12"/>
        <v>0</v>
      </c>
      <c r="DD631" s="2042"/>
      <c r="DE631" s="2042"/>
      <c r="DF631" s="2042"/>
      <c r="DG631" s="2042"/>
      <c r="DH631" s="2042">
        <f t="shared" si="13"/>
        <v>0</v>
      </c>
      <c r="DI631" s="2042"/>
      <c r="DJ631" s="2042"/>
      <c r="DK631" s="2042"/>
      <c r="DL631" s="2042"/>
      <c r="DM631" s="2042">
        <f t="shared" si="14"/>
        <v>0</v>
      </c>
      <c r="DN631" s="2042"/>
      <c r="DO631" s="2042"/>
      <c r="DP631" s="2042"/>
      <c r="DQ631" s="2042"/>
      <c r="DR631" s="2042">
        <f t="shared" si="15"/>
        <v>0</v>
      </c>
      <c r="DS631" s="2042"/>
      <c r="DT631" s="2042"/>
      <c r="DU631" s="2042"/>
      <c r="DV631" s="2042"/>
      <c r="DX631" s="2043" t="str">
        <f t="shared" si="16"/>
        <v xml:space="preserve"> </v>
      </c>
      <c r="DY631" s="2044"/>
      <c r="DZ631" s="2044"/>
      <c r="EA631" s="2044"/>
      <c r="EB631" s="2045"/>
      <c r="EC631" s="2043" t="str">
        <f t="shared" si="17"/>
        <v xml:space="preserve"> </v>
      </c>
      <c r="ED631" s="2044"/>
      <c r="EE631" s="2044"/>
      <c r="EF631" s="2044"/>
      <c r="EG631" s="2045"/>
      <c r="EH631" s="2043" t="str">
        <f t="shared" si="18"/>
        <v xml:space="preserve"> </v>
      </c>
      <c r="EI631" s="2044"/>
      <c r="EJ631" s="2044"/>
      <c r="EK631" s="2044"/>
      <c r="EL631" s="2045"/>
      <c r="EM631" s="2043" t="str">
        <f t="shared" si="19"/>
        <v xml:space="preserve"> </v>
      </c>
      <c r="EN631" s="2044"/>
      <c r="EO631" s="2044"/>
      <c r="EP631" s="2044"/>
      <c r="EQ631" s="2045"/>
      <c r="ER631" s="2043" t="str">
        <f t="shared" si="20"/>
        <v xml:space="preserve"> </v>
      </c>
      <c r="ES631" s="2044"/>
      <c r="ET631" s="2044"/>
      <c r="EU631" s="2044"/>
      <c r="EV631" s="2045"/>
      <c r="EW631" s="2043" t="str">
        <f t="shared" si="21"/>
        <v xml:space="preserve"> </v>
      </c>
      <c r="EX631" s="2044"/>
      <c r="EY631" s="2044"/>
      <c r="EZ631" s="2044"/>
      <c r="FA631" s="204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3">
        <f t="shared" si="0"/>
        <v>0</v>
      </c>
      <c r="BF632" s="2045"/>
      <c r="BG632" s="2023">
        <f t="shared" si="1"/>
        <v>0</v>
      </c>
      <c r="BH632" s="2025"/>
      <c r="BI632" s="2043">
        <f t="shared" si="2"/>
        <v>0</v>
      </c>
      <c r="BJ632" s="2045"/>
      <c r="BK632" s="2023">
        <f t="shared" si="3"/>
        <v>0</v>
      </c>
      <c r="BL632" s="2025"/>
      <c r="BM632" s="58"/>
      <c r="BN632" s="2016">
        <f t="shared" si="4"/>
        <v>0</v>
      </c>
      <c r="BO632" s="2017"/>
      <c r="BP632" s="2017"/>
      <c r="BQ632" s="2017"/>
      <c r="BR632" s="2018"/>
      <c r="BS632" s="2022">
        <f t="shared" si="5"/>
        <v>0</v>
      </c>
      <c r="BT632" s="2022"/>
      <c r="BU632" s="2022"/>
      <c r="BV632" s="2022"/>
      <c r="BW632" s="2022"/>
      <c r="BX632" s="2022">
        <f t="shared" si="6"/>
        <v>0</v>
      </c>
      <c r="BY632" s="2022"/>
      <c r="BZ632" s="2022"/>
      <c r="CA632" s="2022"/>
      <c r="CB632" s="2022"/>
      <c r="CC632" s="2022">
        <f t="shared" si="7"/>
        <v>0</v>
      </c>
      <c r="CD632" s="2022"/>
      <c r="CE632" s="2022"/>
      <c r="CF632" s="2022"/>
      <c r="CG632" s="2022"/>
      <c r="CH632" s="2022">
        <f t="shared" si="8"/>
        <v>0</v>
      </c>
      <c r="CI632" s="2022"/>
      <c r="CJ632" s="2022"/>
      <c r="CK632" s="2022"/>
      <c r="CL632" s="2022"/>
      <c r="CM632" s="2022">
        <f t="shared" si="9"/>
        <v>0</v>
      </c>
      <c r="CN632" s="2022"/>
      <c r="CO632" s="2022"/>
      <c r="CP632" s="2022"/>
      <c r="CQ632" s="2022"/>
      <c r="CR632" s="265"/>
      <c r="CS632" s="2042">
        <f t="shared" si="10"/>
        <v>0</v>
      </c>
      <c r="CT632" s="2042"/>
      <c r="CU632" s="2042"/>
      <c r="CV632" s="2042"/>
      <c r="CW632" s="2042"/>
      <c r="CX632" s="2042">
        <f t="shared" si="11"/>
        <v>0</v>
      </c>
      <c r="CY632" s="2042"/>
      <c r="CZ632" s="2042"/>
      <c r="DA632" s="2042"/>
      <c r="DB632" s="2042"/>
      <c r="DC632" s="2042">
        <f t="shared" si="12"/>
        <v>0</v>
      </c>
      <c r="DD632" s="2042"/>
      <c r="DE632" s="2042"/>
      <c r="DF632" s="2042"/>
      <c r="DG632" s="2042"/>
      <c r="DH632" s="2042">
        <f t="shared" si="13"/>
        <v>0</v>
      </c>
      <c r="DI632" s="2042"/>
      <c r="DJ632" s="2042"/>
      <c r="DK632" s="2042"/>
      <c r="DL632" s="2042"/>
      <c r="DM632" s="2042">
        <f t="shared" si="14"/>
        <v>0</v>
      </c>
      <c r="DN632" s="2042"/>
      <c r="DO632" s="2042"/>
      <c r="DP632" s="2042"/>
      <c r="DQ632" s="2042"/>
      <c r="DR632" s="2042">
        <f t="shared" si="15"/>
        <v>0</v>
      </c>
      <c r="DS632" s="2042"/>
      <c r="DT632" s="2042"/>
      <c r="DU632" s="2042"/>
      <c r="DV632" s="2042"/>
      <c r="DX632" s="2043" t="str">
        <f t="shared" si="16"/>
        <v xml:space="preserve"> </v>
      </c>
      <c r="DY632" s="2044"/>
      <c r="DZ632" s="2044"/>
      <c r="EA632" s="2044"/>
      <c r="EB632" s="2045"/>
      <c r="EC632" s="2043" t="str">
        <f t="shared" si="17"/>
        <v xml:space="preserve"> </v>
      </c>
      <c r="ED632" s="2044"/>
      <c r="EE632" s="2044"/>
      <c r="EF632" s="2044"/>
      <c r="EG632" s="2045"/>
      <c r="EH632" s="2043" t="str">
        <f t="shared" si="18"/>
        <v xml:space="preserve"> </v>
      </c>
      <c r="EI632" s="2044"/>
      <c r="EJ632" s="2044"/>
      <c r="EK632" s="2044"/>
      <c r="EL632" s="2045"/>
      <c r="EM632" s="2043" t="str">
        <f t="shared" si="19"/>
        <v xml:space="preserve"> </v>
      </c>
      <c r="EN632" s="2044"/>
      <c r="EO632" s="2044"/>
      <c r="EP632" s="2044"/>
      <c r="EQ632" s="2045"/>
      <c r="ER632" s="2043" t="str">
        <f t="shared" si="20"/>
        <v xml:space="preserve"> </v>
      </c>
      <c r="ES632" s="2044"/>
      <c r="ET632" s="2044"/>
      <c r="EU632" s="2044"/>
      <c r="EV632" s="2045"/>
      <c r="EW632" s="2043" t="str">
        <f t="shared" si="21"/>
        <v xml:space="preserve"> </v>
      </c>
      <c r="EX632" s="2044"/>
      <c r="EY632" s="2044"/>
      <c r="EZ632" s="2044"/>
      <c r="FA632" s="2045"/>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3">
        <f t="shared" si="0"/>
        <v>0</v>
      </c>
      <c r="BF633" s="2045"/>
      <c r="BG633" s="2023">
        <f t="shared" si="1"/>
        <v>0</v>
      </c>
      <c r="BH633" s="2025"/>
      <c r="BI633" s="2043">
        <f t="shared" si="2"/>
        <v>0</v>
      </c>
      <c r="BJ633" s="2045"/>
      <c r="BK633" s="2023">
        <f t="shared" si="3"/>
        <v>0</v>
      </c>
      <c r="BL633" s="2025"/>
      <c r="BM633" s="58"/>
      <c r="BN633" s="2016">
        <f t="shared" si="4"/>
        <v>0</v>
      </c>
      <c r="BO633" s="2017"/>
      <c r="BP633" s="2017"/>
      <c r="BQ633" s="2017"/>
      <c r="BR633" s="2018"/>
      <c r="BS633" s="2022">
        <f t="shared" si="5"/>
        <v>0</v>
      </c>
      <c r="BT633" s="2022"/>
      <c r="BU633" s="2022"/>
      <c r="BV633" s="2022"/>
      <c r="BW633" s="2022"/>
      <c r="BX633" s="2022">
        <f t="shared" si="6"/>
        <v>0</v>
      </c>
      <c r="BY633" s="2022"/>
      <c r="BZ633" s="2022"/>
      <c r="CA633" s="2022"/>
      <c r="CB633" s="2022"/>
      <c r="CC633" s="2022">
        <f t="shared" si="7"/>
        <v>0</v>
      </c>
      <c r="CD633" s="2022"/>
      <c r="CE633" s="2022"/>
      <c r="CF633" s="2022"/>
      <c r="CG633" s="2022"/>
      <c r="CH633" s="2022">
        <f t="shared" si="8"/>
        <v>0</v>
      </c>
      <c r="CI633" s="2022"/>
      <c r="CJ633" s="2022"/>
      <c r="CK633" s="2022"/>
      <c r="CL633" s="2022"/>
      <c r="CM633" s="2022">
        <f t="shared" si="9"/>
        <v>0</v>
      </c>
      <c r="CN633" s="2022"/>
      <c r="CO633" s="2022"/>
      <c r="CP633" s="2022"/>
      <c r="CQ633" s="2022"/>
      <c r="CR633" s="265"/>
      <c r="CS633" s="2042">
        <f t="shared" si="10"/>
        <v>0</v>
      </c>
      <c r="CT633" s="2042"/>
      <c r="CU633" s="2042"/>
      <c r="CV633" s="2042"/>
      <c r="CW633" s="2042"/>
      <c r="CX633" s="2042">
        <f t="shared" si="11"/>
        <v>0</v>
      </c>
      <c r="CY633" s="2042"/>
      <c r="CZ633" s="2042"/>
      <c r="DA633" s="2042"/>
      <c r="DB633" s="2042"/>
      <c r="DC633" s="2042">
        <f t="shared" si="12"/>
        <v>0</v>
      </c>
      <c r="DD633" s="2042"/>
      <c r="DE633" s="2042"/>
      <c r="DF633" s="2042"/>
      <c r="DG633" s="2042"/>
      <c r="DH633" s="2042">
        <f t="shared" si="13"/>
        <v>0</v>
      </c>
      <c r="DI633" s="2042"/>
      <c r="DJ633" s="2042"/>
      <c r="DK633" s="2042"/>
      <c r="DL633" s="2042"/>
      <c r="DM633" s="2042">
        <f t="shared" si="14"/>
        <v>0</v>
      </c>
      <c r="DN633" s="2042"/>
      <c r="DO633" s="2042"/>
      <c r="DP633" s="2042"/>
      <c r="DQ633" s="2042"/>
      <c r="DR633" s="2042">
        <f t="shared" si="15"/>
        <v>0</v>
      </c>
      <c r="DS633" s="2042"/>
      <c r="DT633" s="2042"/>
      <c r="DU633" s="2042"/>
      <c r="DV633" s="2042"/>
      <c r="DX633" s="2043" t="str">
        <f t="shared" si="16"/>
        <v xml:space="preserve"> </v>
      </c>
      <c r="DY633" s="2044"/>
      <c r="DZ633" s="2044"/>
      <c r="EA633" s="2044"/>
      <c r="EB633" s="2045"/>
      <c r="EC633" s="2043" t="str">
        <f t="shared" si="17"/>
        <v xml:space="preserve"> </v>
      </c>
      <c r="ED633" s="2044"/>
      <c r="EE633" s="2044"/>
      <c r="EF633" s="2044"/>
      <c r="EG633" s="2045"/>
      <c r="EH633" s="2043" t="str">
        <f t="shared" si="18"/>
        <v xml:space="preserve"> </v>
      </c>
      <c r="EI633" s="2044"/>
      <c r="EJ633" s="2044"/>
      <c r="EK633" s="2044"/>
      <c r="EL633" s="2045"/>
      <c r="EM633" s="2043" t="str">
        <f t="shared" si="19"/>
        <v xml:space="preserve"> </v>
      </c>
      <c r="EN633" s="2044"/>
      <c r="EO633" s="2044"/>
      <c r="EP633" s="2044"/>
      <c r="EQ633" s="2045"/>
      <c r="ER633" s="2043" t="str">
        <f t="shared" si="20"/>
        <v xml:space="preserve"> </v>
      </c>
      <c r="ES633" s="2044"/>
      <c r="ET633" s="2044"/>
      <c r="EU633" s="2044"/>
      <c r="EV633" s="2045"/>
      <c r="EW633" s="2043" t="str">
        <f t="shared" si="21"/>
        <v xml:space="preserve"> </v>
      </c>
      <c r="EX633" s="2044"/>
      <c r="EY633" s="2044"/>
      <c r="EZ633" s="2044"/>
      <c r="FA633" s="2045"/>
    </row>
    <row r="634" spans="1:157" s="1821" customFormat="1" ht="12.75" customHeight="1">
      <c r="B634" s="2107" t="s">
        <v>483</v>
      </c>
      <c r="C634" s="2108"/>
      <c r="D634" s="2108"/>
      <c r="E634" s="2108"/>
      <c r="F634" s="2108"/>
      <c r="G634" s="2108"/>
      <c r="H634" s="2108"/>
      <c r="I634" s="2108"/>
      <c r="J634" s="2108"/>
      <c r="K634" s="2108"/>
      <c r="L634" s="2108"/>
      <c r="M634" s="2108"/>
      <c r="N634" s="2109"/>
      <c r="O634" s="2098" t="s">
        <v>2377</v>
      </c>
      <c r="P634" s="2099"/>
      <c r="Q634" s="2100"/>
      <c r="R634" s="2098" t="s">
        <v>2375</v>
      </c>
      <c r="S634" s="2099"/>
      <c r="T634" s="2100"/>
      <c r="U634" s="2060" t="s">
        <v>484</v>
      </c>
      <c r="V634" s="2060"/>
      <c r="W634" s="2061"/>
      <c r="X634" s="2098" t="s">
        <v>2151</v>
      </c>
      <c r="Y634" s="2099"/>
      <c r="Z634" s="2099"/>
      <c r="AA634" s="2099"/>
      <c r="AB634" s="2100"/>
      <c r="AC634" s="2324" t="s">
        <v>2149</v>
      </c>
      <c r="AD634" s="2325"/>
      <c r="AE634" s="2326"/>
      <c r="AF634" s="2098" t="s">
        <v>2152</v>
      </c>
      <c r="AG634" s="2099"/>
      <c r="AH634" s="2099"/>
      <c r="AI634" s="2099"/>
      <c r="AJ634" s="2100"/>
      <c r="AK634" s="2313" t="s">
        <v>2153</v>
      </c>
      <c r="AL634" s="2314"/>
      <c r="AM634" s="2314"/>
      <c r="AN634" s="2315"/>
      <c r="AO634" s="2438" t="s">
        <v>485</v>
      </c>
      <c r="AP634" s="2438"/>
      <c r="AQ634" s="2438"/>
      <c r="AR634" s="2438"/>
      <c r="AS634" s="2438"/>
      <c r="AT634" s="1822"/>
      <c r="AU634" s="1822"/>
      <c r="AV634" s="1822"/>
      <c r="AW634" s="1822"/>
      <c r="AX634" s="1822"/>
      <c r="AY634" s="1822"/>
      <c r="AZ634" s="181"/>
      <c r="BA634" s="181"/>
      <c r="BB634" s="181"/>
      <c r="BC634" s="181"/>
      <c r="BD634" s="181"/>
      <c r="BE634" s="2043">
        <f t="shared" si="0"/>
        <v>0</v>
      </c>
      <c r="BF634" s="2045"/>
      <c r="BG634" s="2023">
        <f t="shared" si="1"/>
        <v>0</v>
      </c>
      <c r="BH634" s="2025"/>
      <c r="BI634" s="2043">
        <f t="shared" si="2"/>
        <v>0</v>
      </c>
      <c r="BJ634" s="2045"/>
      <c r="BK634" s="2023">
        <f t="shared" si="3"/>
        <v>0</v>
      </c>
      <c r="BL634" s="2025"/>
      <c r="BM634" s="181"/>
      <c r="BN634" s="2016">
        <f t="shared" si="4"/>
        <v>0</v>
      </c>
      <c r="BO634" s="2017"/>
      <c r="BP634" s="2017"/>
      <c r="BQ634" s="2017"/>
      <c r="BR634" s="2018"/>
      <c r="BS634" s="2022">
        <f t="shared" si="5"/>
        <v>0</v>
      </c>
      <c r="BT634" s="2022"/>
      <c r="BU634" s="2022"/>
      <c r="BV634" s="2022"/>
      <c r="BW634" s="2022"/>
      <c r="BX634" s="2022">
        <f t="shared" si="6"/>
        <v>0</v>
      </c>
      <c r="BY634" s="2022"/>
      <c r="BZ634" s="2022"/>
      <c r="CA634" s="2022"/>
      <c r="CB634" s="2022"/>
      <c r="CC634" s="2022">
        <f t="shared" si="7"/>
        <v>0</v>
      </c>
      <c r="CD634" s="2022"/>
      <c r="CE634" s="2022"/>
      <c r="CF634" s="2022"/>
      <c r="CG634" s="2022"/>
      <c r="CH634" s="2022">
        <f t="shared" si="8"/>
        <v>0</v>
      </c>
      <c r="CI634" s="2022"/>
      <c r="CJ634" s="2022"/>
      <c r="CK634" s="2022"/>
      <c r="CL634" s="2022"/>
      <c r="CM634" s="2022">
        <f t="shared" si="9"/>
        <v>0</v>
      </c>
      <c r="CN634" s="2022"/>
      <c r="CO634" s="2022"/>
      <c r="CP634" s="2022"/>
      <c r="CQ634" s="2022"/>
      <c r="CR634" s="265"/>
      <c r="CS634" s="2042">
        <f t="shared" si="10"/>
        <v>0</v>
      </c>
      <c r="CT634" s="2042"/>
      <c r="CU634" s="2042"/>
      <c r="CV634" s="2042"/>
      <c r="CW634" s="2042"/>
      <c r="CX634" s="2042">
        <f t="shared" si="11"/>
        <v>0</v>
      </c>
      <c r="CY634" s="2042"/>
      <c r="CZ634" s="2042"/>
      <c r="DA634" s="2042"/>
      <c r="DB634" s="2042"/>
      <c r="DC634" s="2042">
        <f t="shared" si="12"/>
        <v>0</v>
      </c>
      <c r="DD634" s="2042"/>
      <c r="DE634" s="2042"/>
      <c r="DF634" s="2042"/>
      <c r="DG634" s="2042"/>
      <c r="DH634" s="2042">
        <f t="shared" si="13"/>
        <v>0</v>
      </c>
      <c r="DI634" s="2042"/>
      <c r="DJ634" s="2042"/>
      <c r="DK634" s="2042"/>
      <c r="DL634" s="2042"/>
      <c r="DM634" s="2042">
        <f t="shared" si="14"/>
        <v>0</v>
      </c>
      <c r="DN634" s="2042"/>
      <c r="DO634" s="2042"/>
      <c r="DP634" s="2042"/>
      <c r="DQ634" s="2042"/>
      <c r="DR634" s="2042">
        <f t="shared" si="15"/>
        <v>0</v>
      </c>
      <c r="DS634" s="2042"/>
      <c r="DT634" s="2042"/>
      <c r="DU634" s="2042"/>
      <c r="DV634" s="2042"/>
      <c r="DX634" s="2043" t="str">
        <f t="shared" si="16"/>
        <v xml:space="preserve"> </v>
      </c>
      <c r="DY634" s="2044"/>
      <c r="DZ634" s="2044"/>
      <c r="EA634" s="2044"/>
      <c r="EB634" s="2045"/>
      <c r="EC634" s="2043" t="str">
        <f t="shared" si="17"/>
        <v xml:space="preserve"> </v>
      </c>
      <c r="ED634" s="2044"/>
      <c r="EE634" s="2044"/>
      <c r="EF634" s="2044"/>
      <c r="EG634" s="2045"/>
      <c r="EH634" s="2043" t="str">
        <f t="shared" si="18"/>
        <v xml:space="preserve"> </v>
      </c>
      <c r="EI634" s="2044"/>
      <c r="EJ634" s="2044"/>
      <c r="EK634" s="2044"/>
      <c r="EL634" s="2045"/>
      <c r="EM634" s="2043" t="str">
        <f t="shared" si="19"/>
        <v xml:space="preserve"> </v>
      </c>
      <c r="EN634" s="2044"/>
      <c r="EO634" s="2044"/>
      <c r="EP634" s="2044"/>
      <c r="EQ634" s="2045"/>
      <c r="ER634" s="2043" t="str">
        <f t="shared" si="20"/>
        <v xml:space="preserve"> </v>
      </c>
      <c r="ES634" s="2044"/>
      <c r="ET634" s="2044"/>
      <c r="EU634" s="2044"/>
      <c r="EV634" s="2045"/>
      <c r="EW634" s="2043" t="str">
        <f t="shared" si="21"/>
        <v xml:space="preserve"> </v>
      </c>
      <c r="EX634" s="2044"/>
      <c r="EY634" s="2044"/>
      <c r="EZ634" s="2044"/>
      <c r="FA634" s="2045"/>
    </row>
    <row r="635" spans="1:157" s="1821" customFormat="1" ht="12.5">
      <c r="B635" s="2110"/>
      <c r="C635" s="2111"/>
      <c r="D635" s="2111"/>
      <c r="E635" s="2111"/>
      <c r="F635" s="2111"/>
      <c r="G635" s="2111"/>
      <c r="H635" s="2111"/>
      <c r="I635" s="2111"/>
      <c r="J635" s="2111"/>
      <c r="K635" s="2111"/>
      <c r="L635" s="2111"/>
      <c r="M635" s="2111"/>
      <c r="N635" s="2112"/>
      <c r="O635" s="2101"/>
      <c r="P635" s="2102"/>
      <c r="Q635" s="2103"/>
      <c r="R635" s="2101"/>
      <c r="S635" s="2102"/>
      <c r="T635" s="2103"/>
      <c r="U635" s="2062"/>
      <c r="V635" s="2062"/>
      <c r="W635" s="2063"/>
      <c r="X635" s="2101"/>
      <c r="Y635" s="2102"/>
      <c r="Z635" s="2102"/>
      <c r="AA635" s="2102"/>
      <c r="AB635" s="2103"/>
      <c r="AC635" s="2327"/>
      <c r="AD635" s="2328"/>
      <c r="AE635" s="2329"/>
      <c r="AF635" s="2101"/>
      <c r="AG635" s="2102"/>
      <c r="AH635" s="2102"/>
      <c r="AI635" s="2102"/>
      <c r="AJ635" s="2103"/>
      <c r="AK635" s="2316"/>
      <c r="AL635" s="2317"/>
      <c r="AM635" s="2317"/>
      <c r="AN635" s="2318"/>
      <c r="AO635" s="2438"/>
      <c r="AP635" s="2438"/>
      <c r="AQ635" s="2438"/>
      <c r="AR635" s="2438"/>
      <c r="AS635" s="2438"/>
      <c r="AT635" s="1822"/>
      <c r="AU635" s="1822"/>
      <c r="AV635" s="1822"/>
      <c r="AW635" s="1822"/>
      <c r="AX635" s="1822"/>
      <c r="AY635" s="1822"/>
      <c r="AZ635" s="181"/>
      <c r="BA635" s="181"/>
      <c r="BB635" s="181"/>
      <c r="BC635" s="181"/>
      <c r="BD635" s="181"/>
      <c r="BE635" s="181"/>
      <c r="BF635" s="181"/>
      <c r="BG635" s="2043">
        <f>SUM(BG610:BH634)</f>
        <v>16</v>
      </c>
      <c r="BH635" s="2045"/>
      <c r="BI635" s="181"/>
      <c r="BJ635" s="181"/>
      <c r="BK635" s="2043">
        <f>SUM(BK610:BL634)</f>
        <v>71</v>
      </c>
      <c r="BL635" s="2045"/>
      <c r="BM635" s="181"/>
      <c r="BN635" s="2043">
        <f>SUM(BN610:BR634)</f>
        <v>0</v>
      </c>
      <c r="BO635" s="2044"/>
      <c r="BP635" s="2044"/>
      <c r="BQ635" s="2044"/>
      <c r="BR635" s="2045"/>
      <c r="BS635" s="2046">
        <f>SUM(BS610:BW634)</f>
        <v>23</v>
      </c>
      <c r="BT635" s="2046"/>
      <c r="BU635" s="2046"/>
      <c r="BV635" s="2046"/>
      <c r="BW635" s="2046"/>
      <c r="BX635" s="2046">
        <f>SUM(BX610:CB634)</f>
        <v>56</v>
      </c>
      <c r="BY635" s="2046"/>
      <c r="BZ635" s="2046"/>
      <c r="CA635" s="2046"/>
      <c r="CB635" s="2046"/>
      <c r="CC635" s="2046">
        <f>SUM(CC610:CG634)</f>
        <v>26</v>
      </c>
      <c r="CD635" s="2046"/>
      <c r="CE635" s="2046"/>
      <c r="CF635" s="2046"/>
      <c r="CG635" s="2046"/>
      <c r="CH635" s="2046">
        <f>SUM(CH610:CL634)</f>
        <v>9</v>
      </c>
      <c r="CI635" s="2046"/>
      <c r="CJ635" s="2046"/>
      <c r="CK635" s="2046"/>
      <c r="CL635" s="2046"/>
      <c r="CM635" s="2046">
        <f>SUM(CM610:CQ634)</f>
        <v>0</v>
      </c>
      <c r="CN635" s="2046"/>
      <c r="CO635" s="2046"/>
      <c r="CP635" s="2046"/>
      <c r="CQ635" s="2046"/>
      <c r="CR635" s="697"/>
      <c r="CS635" s="2046">
        <f>SUM(CS610:CW634)</f>
        <v>0</v>
      </c>
      <c r="CT635" s="2046"/>
      <c r="CU635" s="2046"/>
      <c r="CV635" s="2046"/>
      <c r="CW635" s="2046"/>
      <c r="CX635" s="2046">
        <f>SUM(CX610:DB634)</f>
        <v>0</v>
      </c>
      <c r="CY635" s="2046"/>
      <c r="CZ635" s="2046"/>
      <c r="DA635" s="2046"/>
      <c r="DB635" s="2046"/>
      <c r="DC635" s="2046">
        <f>SUM(DC610:DG634)</f>
        <v>51</v>
      </c>
      <c r="DD635" s="2046"/>
      <c r="DE635" s="2046"/>
      <c r="DF635" s="2046"/>
      <c r="DG635" s="2046"/>
      <c r="DH635" s="2046">
        <f>SUM(DH610:DL634)</f>
        <v>18</v>
      </c>
      <c r="DI635" s="2046"/>
      <c r="DJ635" s="2046"/>
      <c r="DK635" s="2046"/>
      <c r="DL635" s="2046"/>
      <c r="DM635" s="2046">
        <f>SUM(DM610:DQ634)</f>
        <v>2</v>
      </c>
      <c r="DN635" s="2046"/>
      <c r="DO635" s="2046"/>
      <c r="DP635" s="2046"/>
      <c r="DQ635" s="2046"/>
      <c r="DR635" s="2046">
        <f>SUM(DR610:DV634)</f>
        <v>0</v>
      </c>
      <c r="DS635" s="2046"/>
      <c r="DT635" s="2046"/>
      <c r="DU635" s="2046"/>
      <c r="DV635" s="2046"/>
      <c r="DX635" s="2046">
        <f>SUM(DX610:EB634)</f>
        <v>0</v>
      </c>
      <c r="DY635" s="2046"/>
      <c r="DZ635" s="2046"/>
      <c r="EA635" s="2046"/>
      <c r="EB635" s="2046"/>
      <c r="EC635" s="2046">
        <f>SUM(EC610:EG634)</f>
        <v>3466</v>
      </c>
      <c r="ED635" s="2046"/>
      <c r="EE635" s="2046"/>
      <c r="EF635" s="2046"/>
      <c r="EG635" s="2046"/>
      <c r="EH635" s="2046">
        <f>SUM(EH610:EL634)</f>
        <v>5324</v>
      </c>
      <c r="EI635" s="2046"/>
      <c r="EJ635" s="2046"/>
      <c r="EK635" s="2046"/>
      <c r="EL635" s="2046"/>
      <c r="EM635" s="2046">
        <f>SUM(EM610:EQ634)</f>
        <v>6092</v>
      </c>
      <c r="EN635" s="2046"/>
      <c r="EO635" s="2046"/>
      <c r="EP635" s="2046"/>
      <c r="EQ635" s="2046"/>
      <c r="ER635" s="2046">
        <f>SUM(ER610:EV634)</f>
        <v>6724</v>
      </c>
      <c r="ES635" s="2046"/>
      <c r="ET635" s="2046"/>
      <c r="EU635" s="2046"/>
      <c r="EV635" s="2046"/>
      <c r="EW635" s="2046">
        <f>SUM(EW610:FA634)</f>
        <v>0</v>
      </c>
      <c r="EX635" s="2046"/>
      <c r="EY635" s="2046"/>
      <c r="EZ635" s="2046"/>
      <c r="FA635" s="2046"/>
    </row>
    <row r="636" spans="1:157" s="1821" customFormat="1" ht="13">
      <c r="B636" s="2113"/>
      <c r="C636" s="2111"/>
      <c r="D636" s="2111"/>
      <c r="E636" s="2111"/>
      <c r="F636" s="2111"/>
      <c r="G636" s="2111"/>
      <c r="H636" s="2111"/>
      <c r="I636" s="2111"/>
      <c r="J636" s="2111"/>
      <c r="K636" s="2111"/>
      <c r="L636" s="2111"/>
      <c r="M636" s="2111"/>
      <c r="N636" s="2112"/>
      <c r="O636" s="2104"/>
      <c r="P636" s="2105"/>
      <c r="Q636" s="2106"/>
      <c r="R636" s="2104"/>
      <c r="S636" s="2105"/>
      <c r="T636" s="2106"/>
      <c r="U636" s="2064"/>
      <c r="V636" s="2064"/>
      <c r="W636" s="2065"/>
      <c r="X636" s="2104"/>
      <c r="Y636" s="2105"/>
      <c r="Z636" s="2105"/>
      <c r="AA636" s="2105"/>
      <c r="AB636" s="2106"/>
      <c r="AC636" s="2330"/>
      <c r="AD636" s="2331"/>
      <c r="AE636" s="2332"/>
      <c r="AF636" s="2104"/>
      <c r="AG636" s="2105"/>
      <c r="AH636" s="2105"/>
      <c r="AI636" s="2105"/>
      <c r="AJ636" s="2106"/>
      <c r="AK636" s="2319"/>
      <c r="AL636" s="2320"/>
      <c r="AM636" s="2320"/>
      <c r="AN636" s="2321"/>
      <c r="AO636" s="2438"/>
      <c r="AP636" s="2438"/>
      <c r="AQ636" s="2438"/>
      <c r="AR636" s="2438"/>
      <c r="AS636" s="243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3">
        <f>BN635+BS635+BX635+CC635+CH635+CM635</f>
        <v>114</v>
      </c>
      <c r="CN636" s="2044"/>
      <c r="CO636" s="2044"/>
      <c r="CP636" s="2044"/>
      <c r="CQ636" s="2045"/>
      <c r="CR636" s="697"/>
      <c r="CS636" s="181"/>
      <c r="CT636" s="181"/>
      <c r="CU636" s="181"/>
      <c r="CV636" s="181"/>
      <c r="CW636" s="181"/>
      <c r="CX636" s="181"/>
      <c r="CY636" s="181"/>
      <c r="CZ636" s="181"/>
      <c r="DA636" s="181"/>
      <c r="DB636" s="181"/>
      <c r="DC636" s="181"/>
      <c r="DD636" s="181"/>
      <c r="DE636" s="181"/>
      <c r="DF636" s="181"/>
    </row>
    <row r="637" spans="1:157" ht="13">
      <c r="B637" s="83" t="s">
        <v>117</v>
      </c>
      <c r="C637" s="2040" t="s">
        <v>2641</v>
      </c>
      <c r="D637" s="2039"/>
      <c r="E637" s="2039"/>
      <c r="F637" s="2039"/>
      <c r="G637" s="2039"/>
      <c r="H637" s="2039"/>
      <c r="I637" s="2039"/>
      <c r="J637" s="2039"/>
      <c r="K637" s="2039"/>
      <c r="L637" s="2039"/>
      <c r="M637" s="2039"/>
      <c r="N637" s="2114"/>
      <c r="O637" s="2057">
        <f>18*12</f>
        <v>216</v>
      </c>
      <c r="P637" s="2058"/>
      <c r="Q637" s="2059"/>
      <c r="R637" s="2057">
        <f>35*12</f>
        <v>420</v>
      </c>
      <c r="S637" s="2058"/>
      <c r="T637" s="2059"/>
      <c r="U637" s="2067">
        <f>'[9]main spreadsheet'!$BZ$4</f>
        <v>4.6600000000000003E-2</v>
      </c>
      <c r="V637" s="2068"/>
      <c r="W637" s="2069"/>
      <c r="X637" s="2054" t="s">
        <v>2150</v>
      </c>
      <c r="Y637" s="2055"/>
      <c r="Z637" s="2055"/>
      <c r="AA637" s="2055"/>
      <c r="AB637" s="2056"/>
      <c r="AC637" s="2049">
        <v>1</v>
      </c>
      <c r="AD637" s="2050"/>
      <c r="AE637" s="2051"/>
      <c r="AF637" s="2070">
        <f>'[9]main spreadsheet'!$M$47</f>
        <v>1694050.9547659131</v>
      </c>
      <c r="AG637" s="2071"/>
      <c r="AH637" s="2071"/>
      <c r="AI637" s="2071"/>
      <c r="AJ637" s="2072"/>
      <c r="AK637" s="2077"/>
      <c r="AL637" s="2078"/>
      <c r="AM637" s="2078"/>
      <c r="AN637" s="2079"/>
      <c r="AO637" s="2053">
        <f>'[9]main spreadsheet'!$BU$4</f>
        <v>29215000</v>
      </c>
      <c r="AP637" s="2053"/>
      <c r="AQ637" s="2053"/>
      <c r="AR637" s="2053"/>
      <c r="AS637" s="205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23</v>
      </c>
      <c r="BX637" s="58"/>
      <c r="BY637" s="58"/>
      <c r="BZ637" s="58"/>
      <c r="CA637" s="58"/>
      <c r="CB637" s="1470">
        <f>BX635*2</f>
        <v>112</v>
      </c>
      <c r="CC637" s="58"/>
      <c r="CD637" s="58"/>
      <c r="CE637" s="58"/>
      <c r="CF637" s="58"/>
      <c r="CG637" s="1470">
        <f>CC635*3</f>
        <v>78</v>
      </c>
      <c r="CH637" s="58"/>
      <c r="CI637" s="58"/>
      <c r="CJ637" s="58"/>
      <c r="CK637" s="58"/>
      <c r="CL637" s="1470">
        <f>CH635*4</f>
        <v>36</v>
      </c>
      <c r="CM637" s="58"/>
      <c r="CN637" s="58"/>
      <c r="CO637" s="58"/>
      <c r="CP637" s="58"/>
      <c r="CQ637" s="1470">
        <f>CM635*5</f>
        <v>0</v>
      </c>
      <c r="CS637" s="1470">
        <f>BR637+BW637+CB637+CG637+CL637+CQ637</f>
        <v>249</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0" t="s">
        <v>2606</v>
      </c>
      <c r="D638" s="2039"/>
      <c r="E638" s="2039"/>
      <c r="F638" s="2039"/>
      <c r="G638" s="2039"/>
      <c r="H638" s="2039"/>
      <c r="I638" s="2039"/>
      <c r="J638" s="2039"/>
      <c r="K638" s="2039"/>
      <c r="L638" s="2039"/>
      <c r="M638" s="2039"/>
      <c r="N638" s="2114"/>
      <c r="O638" s="2057">
        <f>12*55</f>
        <v>660</v>
      </c>
      <c r="P638" s="2058"/>
      <c r="Q638" s="2059"/>
      <c r="R638" s="2057" t="s">
        <v>625</v>
      </c>
      <c r="S638" s="2058"/>
      <c r="T638" s="2059"/>
      <c r="U638" s="2067">
        <v>0.03</v>
      </c>
      <c r="V638" s="2068"/>
      <c r="W638" s="2069"/>
      <c r="X638" s="2054" t="s">
        <v>489</v>
      </c>
      <c r="Y638" s="2055"/>
      <c r="Z638" s="2055"/>
      <c r="AA638" s="2055"/>
      <c r="AB638" s="2056"/>
      <c r="AC638" s="2049">
        <v>2</v>
      </c>
      <c r="AD638" s="2050"/>
      <c r="AE638" s="2051"/>
      <c r="AF638" s="2070" t="s">
        <v>625</v>
      </c>
      <c r="AG638" s="2071"/>
      <c r="AH638" s="2071"/>
      <c r="AI638" s="2071"/>
      <c r="AJ638" s="2072"/>
      <c r="AK638" s="2077"/>
      <c r="AL638" s="2078"/>
      <c r="AM638" s="2078"/>
      <c r="AN638" s="2079"/>
      <c r="AO638" s="2053">
        <f>'[9]main spreadsheet'!$BU$6</f>
        <v>32594529.475253925</v>
      </c>
      <c r="AP638" s="2053"/>
      <c r="AQ638" s="2053"/>
      <c r="AR638" s="2053"/>
      <c r="AS638" s="205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6" t="e">
        <f t="shared" ref="DX638:DX662" si="22">DX610*(BN610/$BN$635)</f>
        <v>#VALUE!</v>
      </c>
      <c r="DY638" s="2026"/>
      <c r="DZ638" s="2026"/>
      <c r="EA638" s="2026"/>
      <c r="EB638" s="2026"/>
      <c r="EC638" s="2026">
        <f t="shared" ref="EC638:EC662" si="23">EC610*(BS610/$BS$635)</f>
        <v>560.3478260869565</v>
      </c>
      <c r="ED638" s="2026"/>
      <c r="EE638" s="2026"/>
      <c r="EF638" s="2026"/>
      <c r="EG638" s="2026"/>
      <c r="EH638" s="2026" t="e">
        <f t="shared" ref="EH638:EH662" si="24">EH610*(BX610/$BX$635)</f>
        <v>#VALUE!</v>
      </c>
      <c r="EI638" s="2026"/>
      <c r="EJ638" s="2026"/>
      <c r="EK638" s="2026"/>
      <c r="EL638" s="2026"/>
      <c r="EM638" s="2026" t="e">
        <f t="shared" ref="EM638:EM662" si="25">EM610*(CC610/$CC$635)</f>
        <v>#VALUE!</v>
      </c>
      <c r="EN638" s="2026"/>
      <c r="EO638" s="2026"/>
      <c r="EP638" s="2026"/>
      <c r="EQ638" s="2026"/>
      <c r="ER638" s="2026" t="e">
        <f t="shared" ref="ER638:ER662" si="26">ER610*(CH610/$CH$635)</f>
        <v>#VALUE!</v>
      </c>
      <c r="ES638" s="2026"/>
      <c r="ET638" s="2026"/>
      <c r="EU638" s="2026"/>
      <c r="EV638" s="2026"/>
      <c r="EW638" s="2026" t="e">
        <f t="shared" ref="EW638:EW662" si="27">EW610*(CM610/$CM$635)</f>
        <v>#VALUE!</v>
      </c>
      <c r="EX638" s="2026"/>
      <c r="EY638" s="2026"/>
      <c r="EZ638" s="2026"/>
      <c r="FA638" s="2026"/>
    </row>
    <row r="639" spans="1:157" ht="12.75" customHeight="1">
      <c r="B639" s="84" t="s">
        <v>124</v>
      </c>
      <c r="C639" s="2040" t="s">
        <v>2649</v>
      </c>
      <c r="D639" s="2039"/>
      <c r="E639" s="2039"/>
      <c r="F639" s="2039"/>
      <c r="G639" s="2039"/>
      <c r="H639" s="2039"/>
      <c r="I639" s="2039"/>
      <c r="J639" s="2039"/>
      <c r="K639" s="2039"/>
      <c r="L639" s="2039"/>
      <c r="M639" s="2039"/>
      <c r="N639" s="2114"/>
      <c r="O639" s="2074">
        <v>660</v>
      </c>
      <c r="P639" s="2075"/>
      <c r="Q639" s="2076"/>
      <c r="R639" s="2057" t="s">
        <v>625</v>
      </c>
      <c r="S639" s="2058"/>
      <c r="T639" s="2059"/>
      <c r="U639" s="2057" t="s">
        <v>625</v>
      </c>
      <c r="V639" s="2058"/>
      <c r="W639" s="2059"/>
      <c r="X639" s="2054" t="s">
        <v>489</v>
      </c>
      <c r="Y639" s="2055"/>
      <c r="Z639" s="2055"/>
      <c r="AA639" s="2055"/>
      <c r="AB639" s="2056"/>
      <c r="AC639" s="2049" t="s">
        <v>625</v>
      </c>
      <c r="AD639" s="2050"/>
      <c r="AE639" s="2051"/>
      <c r="AF639" s="2070" t="s">
        <v>625</v>
      </c>
      <c r="AG639" s="2071"/>
      <c r="AH639" s="2071"/>
      <c r="AI639" s="2071"/>
      <c r="AJ639" s="2072"/>
      <c r="AK639" s="2077"/>
      <c r="AL639" s="2078"/>
      <c r="AM639" s="2078"/>
      <c r="AN639" s="2079"/>
      <c r="AO639" s="2053">
        <f>'[9]main spreadsheet'!$BU$7</f>
        <v>1068280.3852288101</v>
      </c>
      <c r="AP639" s="2053"/>
      <c r="AQ639" s="2053"/>
      <c r="AR639" s="2053"/>
      <c r="AS639" s="205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6" t="e">
        <f t="shared" si="22"/>
        <v>#VALUE!</v>
      </c>
      <c r="DY639" s="2026"/>
      <c r="DZ639" s="2026"/>
      <c r="EA639" s="2026"/>
      <c r="EB639" s="2026"/>
      <c r="EC639" s="2026">
        <f t="shared" si="23"/>
        <v>1209.7826086956522</v>
      </c>
      <c r="ED639" s="2026"/>
      <c r="EE639" s="2026"/>
      <c r="EF639" s="2026"/>
      <c r="EG639" s="2026"/>
      <c r="EH639" s="2026" t="e">
        <f t="shared" si="24"/>
        <v>#VALUE!</v>
      </c>
      <c r="EI639" s="2026"/>
      <c r="EJ639" s="2026"/>
      <c r="EK639" s="2026"/>
      <c r="EL639" s="2026"/>
      <c r="EM639" s="2026" t="e">
        <f t="shared" si="25"/>
        <v>#VALUE!</v>
      </c>
      <c r="EN639" s="2026"/>
      <c r="EO639" s="2026"/>
      <c r="EP639" s="2026"/>
      <c r="EQ639" s="2026"/>
      <c r="ER639" s="2026" t="e">
        <f t="shared" si="26"/>
        <v>#VALUE!</v>
      </c>
      <c r="ES639" s="2026"/>
      <c r="ET639" s="2026"/>
      <c r="EU639" s="2026"/>
      <c r="EV639" s="2026"/>
      <c r="EW639" s="2026" t="e">
        <f t="shared" si="27"/>
        <v>#VALUE!</v>
      </c>
      <c r="EX639" s="2026"/>
      <c r="EY639" s="2026"/>
      <c r="EZ639" s="2026"/>
      <c r="FA639" s="2026"/>
    </row>
    <row r="640" spans="1:157" ht="12.5">
      <c r="B640" s="84" t="s">
        <v>615</v>
      </c>
      <c r="C640" s="2040" t="s">
        <v>2125</v>
      </c>
      <c r="D640" s="2039"/>
      <c r="E640" s="2039"/>
      <c r="F640" s="2039"/>
      <c r="G640" s="2039"/>
      <c r="H640" s="2039"/>
      <c r="I640" s="2039"/>
      <c r="J640" s="2039"/>
      <c r="K640" s="2039"/>
      <c r="L640" s="2039"/>
      <c r="M640" s="2039"/>
      <c r="N640" s="2114"/>
      <c r="O640" s="2074" t="s">
        <v>625</v>
      </c>
      <c r="P640" s="2075"/>
      <c r="Q640" s="2076"/>
      <c r="R640" s="2057" t="s">
        <v>625</v>
      </c>
      <c r="S640" s="2058"/>
      <c r="T640" s="2059"/>
      <c r="U640" s="2057" t="s">
        <v>625</v>
      </c>
      <c r="V640" s="2058"/>
      <c r="W640" s="2059"/>
      <c r="X640" s="2054" t="s">
        <v>490</v>
      </c>
      <c r="Y640" s="2055"/>
      <c r="Z640" s="2055"/>
      <c r="AA640" s="2055"/>
      <c r="AB640" s="2056"/>
      <c r="AC640" s="2049" t="s">
        <v>625</v>
      </c>
      <c r="AD640" s="2050"/>
      <c r="AE640" s="2051"/>
      <c r="AF640" s="2070" t="s">
        <v>625</v>
      </c>
      <c r="AG640" s="2071"/>
      <c r="AH640" s="2071"/>
      <c r="AI640" s="2071"/>
      <c r="AJ640" s="2072"/>
      <c r="AK640" s="2077"/>
      <c r="AL640" s="2078"/>
      <c r="AM640" s="2078"/>
      <c r="AN640" s="2079"/>
      <c r="AO640" s="2053">
        <f>'[9]main spreadsheet'!$BU$15</f>
        <v>1160000</v>
      </c>
      <c r="AP640" s="2053"/>
      <c r="AQ640" s="2053"/>
      <c r="AR640" s="2053"/>
      <c r="AS640" s="2053"/>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6">
        <f>IF(J772="SRO/Studio",O772,0)</f>
        <v>0</v>
      </c>
      <c r="BO640" s="2017"/>
      <c r="BP640" s="2017"/>
      <c r="BQ640" s="2017"/>
      <c r="BR640" s="2018"/>
      <c r="BS640" s="2022">
        <f>IF(J772="1 Bedroom",O772,0)</f>
        <v>0</v>
      </c>
      <c r="BT640" s="2022"/>
      <c r="BU640" s="2022"/>
      <c r="BV640" s="2022"/>
      <c r="BW640" s="2022"/>
      <c r="BX640" s="2022">
        <f>IF(J772="2 Bedrooms",O772,0)</f>
        <v>1</v>
      </c>
      <c r="BY640" s="2022"/>
      <c r="BZ640" s="2022"/>
      <c r="CA640" s="2022"/>
      <c r="CB640" s="2022"/>
      <c r="CC640" s="2022">
        <f>IF(J772="3 Bedrooms",O772,0)</f>
        <v>0</v>
      </c>
      <c r="CD640" s="2022"/>
      <c r="CE640" s="2022"/>
      <c r="CF640" s="2022"/>
      <c r="CG640" s="2022"/>
      <c r="CH640" s="2022">
        <f>IF(J772="4 Bedrooms",O772,0)</f>
        <v>0</v>
      </c>
      <c r="CI640" s="2022"/>
      <c r="CJ640" s="2022"/>
      <c r="CK640" s="2022"/>
      <c r="CL640" s="2022"/>
      <c r="CM640" s="2022">
        <f>IF(J772="5 Bedrooms",O772,0)</f>
        <v>0</v>
      </c>
      <c r="CN640" s="2022"/>
      <c r="CO640" s="2022"/>
      <c r="CP640" s="2022"/>
      <c r="CQ640" s="2022"/>
      <c r="CR640" s="265"/>
      <c r="CS640" s="58"/>
      <c r="CT640" s="58"/>
      <c r="CU640" s="58"/>
      <c r="CV640" s="58"/>
      <c r="CW640" s="58"/>
      <c r="CX640" s="58"/>
      <c r="CY640" s="58"/>
      <c r="CZ640" s="58"/>
      <c r="DA640" s="58"/>
      <c r="DB640" s="58"/>
      <c r="DC640" s="58"/>
      <c r="DD640" s="58"/>
      <c r="DE640" s="58"/>
      <c r="DF640" s="58"/>
      <c r="DX640" s="2026" t="e">
        <f t="shared" si="22"/>
        <v>#VALUE!</v>
      </c>
      <c r="DY640" s="2026"/>
      <c r="DZ640" s="2026"/>
      <c r="EA640" s="2026"/>
      <c r="EB640" s="2026"/>
      <c r="EC640" s="2026" t="e">
        <f t="shared" si="23"/>
        <v>#VALUE!</v>
      </c>
      <c r="ED640" s="2026"/>
      <c r="EE640" s="2026"/>
      <c r="EF640" s="2026"/>
      <c r="EG640" s="2026"/>
      <c r="EH640" s="2026">
        <f t="shared" si="24"/>
        <v>991.76785714285711</v>
      </c>
      <c r="EI640" s="2026"/>
      <c r="EJ640" s="2026"/>
      <c r="EK640" s="2026"/>
      <c r="EL640" s="2026"/>
      <c r="EM640" s="2026" t="e">
        <f t="shared" si="25"/>
        <v>#VALUE!</v>
      </c>
      <c r="EN640" s="2026"/>
      <c r="EO640" s="2026"/>
      <c r="EP640" s="2026"/>
      <c r="EQ640" s="2026"/>
      <c r="ER640" s="2026" t="e">
        <f t="shared" si="26"/>
        <v>#VALUE!</v>
      </c>
      <c r="ES640" s="2026"/>
      <c r="ET640" s="2026"/>
      <c r="EU640" s="2026"/>
      <c r="EV640" s="2026"/>
      <c r="EW640" s="2026" t="e">
        <f t="shared" si="27"/>
        <v>#VALUE!</v>
      </c>
      <c r="EX640" s="2026"/>
      <c r="EY640" s="2026"/>
      <c r="EZ640" s="2026"/>
      <c r="FA640" s="2026"/>
    </row>
    <row r="641" spans="1:157" ht="12.5">
      <c r="B641" s="84" t="s">
        <v>820</v>
      </c>
      <c r="C641" s="2040" t="s">
        <v>2603</v>
      </c>
      <c r="D641" s="2039"/>
      <c r="E641" s="2039"/>
      <c r="F641" s="2039"/>
      <c r="G641" s="2039"/>
      <c r="H641" s="2039"/>
      <c r="I641" s="2039"/>
      <c r="J641" s="2039"/>
      <c r="K641" s="2039"/>
      <c r="L641" s="2039"/>
      <c r="M641" s="2039"/>
      <c r="N641" s="2114"/>
      <c r="O641" s="2074" t="s">
        <v>625</v>
      </c>
      <c r="P641" s="2075"/>
      <c r="Q641" s="2076"/>
      <c r="R641" s="2057" t="s">
        <v>625</v>
      </c>
      <c r="S641" s="2058"/>
      <c r="T641" s="2059"/>
      <c r="U641" s="2057" t="s">
        <v>625</v>
      </c>
      <c r="V641" s="2058"/>
      <c r="W641" s="2059"/>
      <c r="X641" s="2054" t="s">
        <v>490</v>
      </c>
      <c r="Y641" s="2055"/>
      <c r="Z641" s="2055"/>
      <c r="AA641" s="2055"/>
      <c r="AB641" s="2056"/>
      <c r="AC641" s="2049" t="s">
        <v>625</v>
      </c>
      <c r="AD641" s="2050"/>
      <c r="AE641" s="2051"/>
      <c r="AF641" s="2070" t="s">
        <v>625</v>
      </c>
      <c r="AG641" s="2071"/>
      <c r="AH641" s="2071"/>
      <c r="AI641" s="2071"/>
      <c r="AJ641" s="2072"/>
      <c r="AK641" s="2077"/>
      <c r="AL641" s="2078"/>
      <c r="AM641" s="2078"/>
      <c r="AN641" s="2079"/>
      <c r="AO641" s="2053">
        <f>'[9]main spreadsheet'!$BU$16</f>
        <v>1000</v>
      </c>
      <c r="AP641" s="2053"/>
      <c r="AQ641" s="2053"/>
      <c r="AR641" s="2053"/>
      <c r="AS641" s="205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6">
        <f>IF(J773="SRO/Studio",O773,0)</f>
        <v>0</v>
      </c>
      <c r="BO641" s="2017"/>
      <c r="BP641" s="2017"/>
      <c r="BQ641" s="2017"/>
      <c r="BR641" s="2018"/>
      <c r="BS641" s="2022">
        <f>IF(J773="1 Bedroom",O773,0)</f>
        <v>0</v>
      </c>
      <c r="BT641" s="2022"/>
      <c r="BU641" s="2022"/>
      <c r="BV641" s="2022"/>
      <c r="BW641" s="2022"/>
      <c r="BX641" s="2022">
        <f>IF(J773="2 Bedrooms",O773,0)</f>
        <v>0</v>
      </c>
      <c r="BY641" s="2022"/>
      <c r="BZ641" s="2022"/>
      <c r="CA641" s="2022"/>
      <c r="CB641" s="2022"/>
      <c r="CC641" s="2022">
        <f>IF(J773="3 Bedrooms",O773,0)</f>
        <v>0</v>
      </c>
      <c r="CD641" s="2022"/>
      <c r="CE641" s="2022"/>
      <c r="CF641" s="2022"/>
      <c r="CG641" s="2022"/>
      <c r="CH641" s="2022">
        <f>IF(J773="4 Bedrooms",O773,0)</f>
        <v>0</v>
      </c>
      <c r="CI641" s="2022"/>
      <c r="CJ641" s="2022"/>
      <c r="CK641" s="2022"/>
      <c r="CL641" s="2022"/>
      <c r="CM641" s="2022">
        <f>IF(J773="5 Bedrooms",O773,0)</f>
        <v>0</v>
      </c>
      <c r="CN641" s="2022"/>
      <c r="CO641" s="2022"/>
      <c r="CP641" s="2022"/>
      <c r="CQ641" s="2022"/>
      <c r="CR641" s="265"/>
      <c r="CS641" s="58"/>
      <c r="CT641" s="58"/>
      <c r="CU641" s="58"/>
      <c r="CV641" s="58"/>
      <c r="CW641" s="58"/>
      <c r="CX641" s="58"/>
      <c r="CY641" s="58"/>
      <c r="CZ641" s="58"/>
      <c r="DA641" s="58"/>
      <c r="DB641" s="58"/>
      <c r="DC641" s="58"/>
      <c r="DD641" s="58"/>
      <c r="DE641" s="58"/>
      <c r="DF641" s="58"/>
      <c r="DX641" s="2026" t="e">
        <f t="shared" si="22"/>
        <v>#VALUE!</v>
      </c>
      <c r="DY641" s="2026"/>
      <c r="DZ641" s="2026"/>
      <c r="EA641" s="2026"/>
      <c r="EB641" s="2026"/>
      <c r="EC641" s="2026" t="e">
        <f t="shared" si="23"/>
        <v>#VALUE!</v>
      </c>
      <c r="ED641" s="2026"/>
      <c r="EE641" s="2026"/>
      <c r="EF641" s="2026"/>
      <c r="EG641" s="2026"/>
      <c r="EH641" s="2026">
        <f t="shared" si="24"/>
        <v>68.285714285714278</v>
      </c>
      <c r="EI641" s="2026"/>
      <c r="EJ641" s="2026"/>
      <c r="EK641" s="2026"/>
      <c r="EL641" s="2026"/>
      <c r="EM641" s="2026" t="e">
        <f t="shared" si="25"/>
        <v>#VALUE!</v>
      </c>
      <c r="EN641" s="2026"/>
      <c r="EO641" s="2026"/>
      <c r="EP641" s="2026"/>
      <c r="EQ641" s="2026"/>
      <c r="ER641" s="2026" t="e">
        <f t="shared" si="26"/>
        <v>#VALUE!</v>
      </c>
      <c r="ES641" s="2026"/>
      <c r="ET641" s="2026"/>
      <c r="EU641" s="2026"/>
      <c r="EV641" s="2026"/>
      <c r="EW641" s="2026" t="e">
        <f t="shared" si="27"/>
        <v>#VALUE!</v>
      </c>
      <c r="EX641" s="2026"/>
      <c r="EY641" s="2026"/>
      <c r="EZ641" s="2026"/>
      <c r="FA641" s="2026"/>
    </row>
    <row r="642" spans="1:157" ht="12.5">
      <c r="B642" s="84" t="s">
        <v>618</v>
      </c>
      <c r="C642" s="2040" t="s">
        <v>2600</v>
      </c>
      <c r="D642" s="2039"/>
      <c r="E642" s="2039"/>
      <c r="F642" s="2039"/>
      <c r="G642" s="2039"/>
      <c r="H642" s="2039"/>
      <c r="I642" s="2039"/>
      <c r="J642" s="2039"/>
      <c r="K642" s="2039"/>
      <c r="L642" s="2039"/>
      <c r="M642" s="2039"/>
      <c r="N642" s="2114"/>
      <c r="O642" s="2057">
        <f>12*55</f>
        <v>660</v>
      </c>
      <c r="P642" s="2058"/>
      <c r="Q642" s="2059"/>
      <c r="R642" s="2057" t="s">
        <v>625</v>
      </c>
      <c r="S642" s="2058"/>
      <c r="T642" s="2059"/>
      <c r="U642" s="2067">
        <v>0.03</v>
      </c>
      <c r="V642" s="2068"/>
      <c r="W642" s="2069"/>
      <c r="X642" s="2054" t="s">
        <v>489</v>
      </c>
      <c r="Y642" s="2055"/>
      <c r="Z642" s="2055"/>
      <c r="AA642" s="2055"/>
      <c r="AB642" s="2056"/>
      <c r="AC642" s="2049">
        <v>3</v>
      </c>
      <c r="AD642" s="2050"/>
      <c r="AE642" s="2051"/>
      <c r="AF642" s="2070">
        <f>'[9]main spreadsheet'!$M$49</f>
        <v>57762.6</v>
      </c>
      <c r="AG642" s="2071"/>
      <c r="AH642" s="2071"/>
      <c r="AI642" s="2071"/>
      <c r="AJ642" s="2072"/>
      <c r="AK642" s="2077"/>
      <c r="AL642" s="2078"/>
      <c r="AM642" s="2078"/>
      <c r="AN642" s="2079"/>
      <c r="AO642" s="2052">
        <f>'[9]main spreadsheet'!$BU$8</f>
        <v>13753000</v>
      </c>
      <c r="AP642" s="2053"/>
      <c r="AQ642" s="2053"/>
      <c r="AR642" s="2053"/>
      <c r="AS642" s="205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22">
        <f>IF(J774="1 Bedroom",O774,0)</f>
        <v>0</v>
      </c>
      <c r="BT642" s="2022"/>
      <c r="BU642" s="2022"/>
      <c r="BV642" s="2022"/>
      <c r="BW642" s="2022"/>
      <c r="BX642" s="2022">
        <f>IF(J774="2 Bedrooms",O774,0)</f>
        <v>0</v>
      </c>
      <c r="BY642" s="2022"/>
      <c r="BZ642" s="2022"/>
      <c r="CA642" s="2022"/>
      <c r="CB642" s="2022"/>
      <c r="CC642" s="2022">
        <f>IF(J774="3 Bedrooms",O774,0)</f>
        <v>0</v>
      </c>
      <c r="CD642" s="2022"/>
      <c r="CE642" s="2022"/>
      <c r="CF642" s="2022"/>
      <c r="CG642" s="2022"/>
      <c r="CH642" s="2022">
        <f>IF(J774="4 Bedrooms",O774,0)</f>
        <v>0</v>
      </c>
      <c r="CI642" s="2022"/>
      <c r="CJ642" s="2022"/>
      <c r="CK642" s="2022"/>
      <c r="CL642" s="2022"/>
      <c r="CM642" s="2022">
        <f>IF(J774="5 Bedrooms",O774,0)</f>
        <v>0</v>
      </c>
      <c r="CN642" s="2022"/>
      <c r="CO642" s="2022"/>
      <c r="CP642" s="2022"/>
      <c r="CQ642" s="2022"/>
      <c r="CR642" s="1805"/>
      <c r="CV642" s="58"/>
      <c r="CW642" s="58"/>
      <c r="CX642" s="58"/>
      <c r="CY642" s="58"/>
      <c r="CZ642" s="58"/>
      <c r="DA642" s="58"/>
      <c r="DB642" s="58"/>
      <c r="DC642" s="58"/>
      <c r="DD642" s="58"/>
      <c r="DE642" s="58"/>
      <c r="DF642" s="58"/>
      <c r="DX642" s="2026" t="e">
        <f t="shared" si="22"/>
        <v>#VALUE!</v>
      </c>
      <c r="DY642" s="2026"/>
      <c r="DZ642" s="2026"/>
      <c r="EA642" s="2026"/>
      <c r="EB642" s="2026"/>
      <c r="EC642" s="2026" t="e">
        <f t="shared" si="23"/>
        <v>#VALUE!</v>
      </c>
      <c r="ED642" s="2026"/>
      <c r="EE642" s="2026"/>
      <c r="EF642" s="2026"/>
      <c r="EG642" s="2026"/>
      <c r="EH642" s="2026">
        <f t="shared" si="24"/>
        <v>124.44642857142857</v>
      </c>
      <c r="EI642" s="2026"/>
      <c r="EJ642" s="2026"/>
      <c r="EK642" s="2026"/>
      <c r="EL642" s="2026"/>
      <c r="EM642" s="2026" t="e">
        <f t="shared" si="25"/>
        <v>#VALUE!</v>
      </c>
      <c r="EN642" s="2026"/>
      <c r="EO642" s="2026"/>
      <c r="EP642" s="2026"/>
      <c r="EQ642" s="2026"/>
      <c r="ER642" s="2026" t="e">
        <f t="shared" si="26"/>
        <v>#VALUE!</v>
      </c>
      <c r="ES642" s="2026"/>
      <c r="ET642" s="2026"/>
      <c r="EU642" s="2026"/>
      <c r="EV642" s="2026"/>
      <c r="EW642" s="2026" t="e">
        <f t="shared" si="27"/>
        <v>#VALUE!</v>
      </c>
      <c r="EX642" s="2026"/>
      <c r="EY642" s="2026"/>
      <c r="EZ642" s="2026"/>
      <c r="FA642" s="2026"/>
    </row>
    <row r="643" spans="1:157" ht="12.5">
      <c r="B643" s="84" t="s">
        <v>486</v>
      </c>
      <c r="C643" s="2039"/>
      <c r="D643" s="2039"/>
      <c r="E643" s="2039"/>
      <c r="F643" s="2039"/>
      <c r="G643" s="2039"/>
      <c r="H643" s="2039"/>
      <c r="I643" s="2039"/>
      <c r="J643" s="2039"/>
      <c r="K643" s="2039"/>
      <c r="L643" s="2039"/>
      <c r="M643" s="2039"/>
      <c r="N643" s="2114"/>
      <c r="O643" s="2074"/>
      <c r="P643" s="2075"/>
      <c r="Q643" s="2076"/>
      <c r="R643" s="2057"/>
      <c r="S643" s="2058"/>
      <c r="T643" s="2059"/>
      <c r="U643" s="2067"/>
      <c r="V643" s="2068"/>
      <c r="W643" s="2069"/>
      <c r="X643" s="2054" t="s">
        <v>1382</v>
      </c>
      <c r="Y643" s="2055"/>
      <c r="Z643" s="2055"/>
      <c r="AA643" s="2055"/>
      <c r="AB643" s="2056"/>
      <c r="AC643" s="2049"/>
      <c r="AD643" s="2050"/>
      <c r="AE643" s="2051"/>
      <c r="AF643" s="2070"/>
      <c r="AG643" s="2071"/>
      <c r="AH643" s="2071"/>
      <c r="AI643" s="2071"/>
      <c r="AJ643" s="2072"/>
      <c r="AK643" s="2077"/>
      <c r="AL643" s="2078"/>
      <c r="AM643" s="2078"/>
      <c r="AN643" s="2079"/>
      <c r="AO643" s="2053"/>
      <c r="AP643" s="2053"/>
      <c r="AQ643" s="2053"/>
      <c r="AR643" s="2053"/>
      <c r="AS643" s="205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22">
        <f>IF(J775="1 Bedroom",O775,0)</f>
        <v>0</v>
      </c>
      <c r="BT643" s="2022"/>
      <c r="BU643" s="2022"/>
      <c r="BV643" s="2022"/>
      <c r="BW643" s="2022"/>
      <c r="BX643" s="2022">
        <f>IF(J775="2 Bedrooms",O775,0)</f>
        <v>0</v>
      </c>
      <c r="BY643" s="2022"/>
      <c r="BZ643" s="2022"/>
      <c r="CA643" s="2022"/>
      <c r="CB643" s="2022"/>
      <c r="CC643" s="2022">
        <f>IF(J775="3 Bedrooms",O775,0)</f>
        <v>0</v>
      </c>
      <c r="CD643" s="2022"/>
      <c r="CE643" s="2022"/>
      <c r="CF643" s="2022"/>
      <c r="CG643" s="2022"/>
      <c r="CH643" s="2022">
        <f>IF(J775="4 Bedrooms",O775,0)</f>
        <v>0</v>
      </c>
      <c r="CI643" s="2022"/>
      <c r="CJ643" s="2022"/>
      <c r="CK643" s="2022"/>
      <c r="CL643" s="2022"/>
      <c r="CM643" s="2022">
        <f>IF(J775="5 Bedrooms",O775,0)</f>
        <v>0</v>
      </c>
      <c r="CN643" s="2022"/>
      <c r="CO643" s="2022"/>
      <c r="CP643" s="2022"/>
      <c r="CQ643" s="2022"/>
      <c r="CV643" s="58"/>
      <c r="CW643" s="58"/>
      <c r="CX643" s="58"/>
      <c r="CY643" s="58"/>
      <c r="CZ643" s="58"/>
      <c r="DA643" s="58"/>
      <c r="DB643" s="58"/>
      <c r="DC643" s="58"/>
      <c r="DD643" s="58"/>
      <c r="DE643" s="58"/>
      <c r="DF643" s="58"/>
      <c r="DX643" s="2026" t="e">
        <f t="shared" si="22"/>
        <v>#VALUE!</v>
      </c>
      <c r="DY643" s="2026"/>
      <c r="DZ643" s="2026"/>
      <c r="EA643" s="2026"/>
      <c r="EB643" s="2026"/>
      <c r="EC643" s="2026" t="e">
        <f t="shared" si="23"/>
        <v>#VALUE!</v>
      </c>
      <c r="ED643" s="2026"/>
      <c r="EE643" s="2026"/>
      <c r="EF643" s="2026"/>
      <c r="EG643" s="2026"/>
      <c r="EH643" s="2026" t="e">
        <f t="shared" si="24"/>
        <v>#VALUE!</v>
      </c>
      <c r="EI643" s="2026"/>
      <c r="EJ643" s="2026"/>
      <c r="EK643" s="2026"/>
      <c r="EL643" s="2026"/>
      <c r="EM643" s="2026" t="e">
        <f t="shared" si="25"/>
        <v>#VALUE!</v>
      </c>
      <c r="EN643" s="2026"/>
      <c r="EO643" s="2026"/>
      <c r="EP643" s="2026"/>
      <c r="EQ643" s="2026"/>
      <c r="ER643" s="2026" t="e">
        <f t="shared" si="26"/>
        <v>#VALUE!</v>
      </c>
      <c r="ES643" s="2026"/>
      <c r="ET643" s="2026"/>
      <c r="EU643" s="2026"/>
      <c r="EV643" s="2026"/>
      <c r="EW643" s="2026" t="e">
        <f t="shared" si="27"/>
        <v>#VALUE!</v>
      </c>
      <c r="EX643" s="2026"/>
      <c r="EY643" s="2026"/>
      <c r="EZ643" s="2026"/>
      <c r="FA643" s="2026"/>
    </row>
    <row r="644" spans="1:157" ht="13">
      <c r="B644" s="84" t="s">
        <v>487</v>
      </c>
      <c r="C644" s="2039"/>
      <c r="D644" s="2039"/>
      <c r="E644" s="2039"/>
      <c r="F644" s="2039"/>
      <c r="G644" s="2039"/>
      <c r="H644" s="2039"/>
      <c r="I644" s="2039"/>
      <c r="J644" s="2039"/>
      <c r="K644" s="2039"/>
      <c r="L644" s="2039"/>
      <c r="M644" s="2039"/>
      <c r="N644" s="2114"/>
      <c r="O644" s="2074"/>
      <c r="P644" s="2075"/>
      <c r="Q644" s="2076"/>
      <c r="R644" s="2057"/>
      <c r="S644" s="2058"/>
      <c r="T644" s="2059"/>
      <c r="U644" s="2067"/>
      <c r="V644" s="2068"/>
      <c r="W644" s="2069"/>
      <c r="X644" s="2054" t="s">
        <v>1382</v>
      </c>
      <c r="Y644" s="2055"/>
      <c r="Z644" s="2055"/>
      <c r="AA644" s="2055"/>
      <c r="AB644" s="2056"/>
      <c r="AC644" s="2049"/>
      <c r="AD644" s="2050"/>
      <c r="AE644" s="2051"/>
      <c r="AF644" s="2070"/>
      <c r="AG644" s="2071"/>
      <c r="AH644" s="2071"/>
      <c r="AI644" s="2071"/>
      <c r="AJ644" s="2072"/>
      <c r="AK644" s="2077"/>
      <c r="AL644" s="2078"/>
      <c r="AM644" s="2078"/>
      <c r="AN644" s="2079"/>
      <c r="AO644" s="2053"/>
      <c r="AP644" s="2053"/>
      <c r="AQ644" s="2053"/>
      <c r="AR644" s="2053"/>
      <c r="AS644" s="205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3">
        <f>SUM(BN640:BR643)</f>
        <v>0</v>
      </c>
      <c r="BO644" s="2024"/>
      <c r="BP644" s="2024"/>
      <c r="BQ644" s="2024"/>
      <c r="BR644" s="2025"/>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70">
        <f>BN644+BS644+BX644+CC644+CH644+CM644</f>
        <v>1</v>
      </c>
      <c r="CT644" s="134" t="s">
        <v>2386</v>
      </c>
      <c r="CU644" s="58"/>
      <c r="CV644" s="58"/>
      <c r="CW644" s="58"/>
      <c r="CX644" s="58"/>
      <c r="CY644" s="58"/>
      <c r="CZ644" s="58"/>
      <c r="DA644" s="58"/>
      <c r="DB644" s="58"/>
      <c r="DC644" s="58"/>
      <c r="DD644" s="58"/>
      <c r="DE644" s="58"/>
      <c r="DF644" s="58"/>
      <c r="DX644" s="2026" t="e">
        <f t="shared" si="22"/>
        <v>#VALUE!</v>
      </c>
      <c r="DY644" s="2026"/>
      <c r="DZ644" s="2026"/>
      <c r="EA644" s="2026"/>
      <c r="EB644" s="2026"/>
      <c r="EC644" s="2026" t="e">
        <f t="shared" si="23"/>
        <v>#VALUE!</v>
      </c>
      <c r="ED644" s="2026"/>
      <c r="EE644" s="2026"/>
      <c r="EF644" s="2026"/>
      <c r="EG644" s="2026"/>
      <c r="EH644" s="2026" t="e">
        <f t="shared" si="24"/>
        <v>#VALUE!</v>
      </c>
      <c r="EI644" s="2026"/>
      <c r="EJ644" s="2026"/>
      <c r="EK644" s="2026"/>
      <c r="EL644" s="2026"/>
      <c r="EM644" s="2026">
        <f t="shared" si="25"/>
        <v>857.76923076923072</v>
      </c>
      <c r="EN644" s="2026"/>
      <c r="EO644" s="2026"/>
      <c r="EP644" s="2026"/>
      <c r="EQ644" s="2026"/>
      <c r="ER644" s="2026" t="e">
        <f t="shared" si="26"/>
        <v>#VALUE!</v>
      </c>
      <c r="ES644" s="2026"/>
      <c r="ET644" s="2026"/>
      <c r="EU644" s="2026"/>
      <c r="EV644" s="2026"/>
      <c r="EW644" s="2026" t="e">
        <f t="shared" si="27"/>
        <v>#VALUE!</v>
      </c>
      <c r="EX644" s="2026"/>
      <c r="EY644" s="2026"/>
      <c r="EZ644" s="2026"/>
      <c r="FA644" s="2026"/>
    </row>
    <row r="645" spans="1:157" ht="13">
      <c r="B645" s="84" t="s">
        <v>493</v>
      </c>
      <c r="C645" s="2039"/>
      <c r="D645" s="2039"/>
      <c r="E645" s="2039"/>
      <c r="F645" s="2039"/>
      <c r="G645" s="2039"/>
      <c r="H645" s="2039"/>
      <c r="I645" s="2039"/>
      <c r="J645" s="2039"/>
      <c r="K645" s="2039"/>
      <c r="L645" s="2039"/>
      <c r="M645" s="2039"/>
      <c r="N645" s="2114"/>
      <c r="O645" s="2074"/>
      <c r="P645" s="2075"/>
      <c r="Q645" s="2076"/>
      <c r="R645" s="2057"/>
      <c r="S645" s="2058"/>
      <c r="T645" s="2059"/>
      <c r="U645" s="2067"/>
      <c r="V645" s="2068"/>
      <c r="W645" s="2069"/>
      <c r="X645" s="2054" t="s">
        <v>1382</v>
      </c>
      <c r="Y645" s="2055"/>
      <c r="Z645" s="2055"/>
      <c r="AA645" s="2055"/>
      <c r="AB645" s="2056"/>
      <c r="AC645" s="2049"/>
      <c r="AD645" s="2050"/>
      <c r="AE645" s="2051"/>
      <c r="AF645" s="2070"/>
      <c r="AG645" s="2071"/>
      <c r="AH645" s="2071"/>
      <c r="AI645" s="2071"/>
      <c r="AJ645" s="2072"/>
      <c r="AK645" s="2077"/>
      <c r="AL645" s="2078"/>
      <c r="AM645" s="2078"/>
      <c r="AN645" s="2079"/>
      <c r="AO645" s="2053"/>
      <c r="AP645" s="2053"/>
      <c r="AQ645" s="2053"/>
      <c r="AR645" s="2053"/>
      <c r="AS645" s="205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6" t="e">
        <f t="shared" si="22"/>
        <v>#VALUE!</v>
      </c>
      <c r="DY645" s="2026"/>
      <c r="DZ645" s="2026"/>
      <c r="EA645" s="2026"/>
      <c r="EB645" s="2026"/>
      <c r="EC645" s="2026" t="e">
        <f t="shared" si="23"/>
        <v>#VALUE!</v>
      </c>
      <c r="ED645" s="2026"/>
      <c r="EE645" s="2026"/>
      <c r="EF645" s="2026"/>
      <c r="EG645" s="2026"/>
      <c r="EH645" s="2026" t="e">
        <f t="shared" si="24"/>
        <v>#VALUE!</v>
      </c>
      <c r="EI645" s="2026"/>
      <c r="EJ645" s="2026"/>
      <c r="EK645" s="2026"/>
      <c r="EL645" s="2026"/>
      <c r="EM645" s="2026">
        <f t="shared" si="25"/>
        <v>252.57692307692309</v>
      </c>
      <c r="EN645" s="2026"/>
      <c r="EO645" s="2026"/>
      <c r="EP645" s="2026"/>
      <c r="EQ645" s="2026"/>
      <c r="ER645" s="2026" t="e">
        <f t="shared" si="26"/>
        <v>#VALUE!</v>
      </c>
      <c r="ES645" s="2026"/>
      <c r="ET645" s="2026"/>
      <c r="EU645" s="2026"/>
      <c r="EV645" s="2026"/>
      <c r="EW645" s="2026" t="e">
        <f t="shared" si="27"/>
        <v>#VALUE!</v>
      </c>
      <c r="EX645" s="2026"/>
      <c r="EY645" s="2026"/>
      <c r="EZ645" s="2026"/>
      <c r="FA645" s="2026"/>
    </row>
    <row r="646" spans="1:157" ht="12.5">
      <c r="B646" s="84" t="s">
        <v>680</v>
      </c>
      <c r="C646" s="2039"/>
      <c r="D646" s="2039"/>
      <c r="E646" s="2039"/>
      <c r="F646" s="2039"/>
      <c r="G646" s="2039"/>
      <c r="H646" s="2039"/>
      <c r="I646" s="2039"/>
      <c r="J646" s="2039"/>
      <c r="K646" s="2039"/>
      <c r="L646" s="2039"/>
      <c r="M646" s="2039"/>
      <c r="N646" s="2114"/>
      <c r="O646" s="2074"/>
      <c r="P646" s="2075"/>
      <c r="Q646" s="2076"/>
      <c r="R646" s="2057"/>
      <c r="S646" s="2058"/>
      <c r="T646" s="2059"/>
      <c r="U646" s="2067"/>
      <c r="V646" s="2068"/>
      <c r="W646" s="2069"/>
      <c r="X646" s="2054" t="s">
        <v>1382</v>
      </c>
      <c r="Y646" s="2055"/>
      <c r="Z646" s="2055"/>
      <c r="AA646" s="2055"/>
      <c r="AB646" s="2056"/>
      <c r="AC646" s="2049"/>
      <c r="AD646" s="2050"/>
      <c r="AE646" s="2051"/>
      <c r="AF646" s="2070"/>
      <c r="AG646" s="2071"/>
      <c r="AH646" s="2071"/>
      <c r="AI646" s="2071"/>
      <c r="AJ646" s="2072"/>
      <c r="AK646" s="2077"/>
      <c r="AL646" s="2078"/>
      <c r="AM646" s="2078"/>
      <c r="AN646" s="2079"/>
      <c r="AO646" s="2053"/>
      <c r="AP646" s="2053"/>
      <c r="AQ646" s="2053"/>
      <c r="AR646" s="2053"/>
      <c r="AS646" s="205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6" t="e">
        <f t="shared" si="22"/>
        <v>#VALUE!</v>
      </c>
      <c r="DY646" s="2026"/>
      <c r="DZ646" s="2026"/>
      <c r="EA646" s="2026"/>
      <c r="EB646" s="2026"/>
      <c r="EC646" s="2026" t="e">
        <f t="shared" si="23"/>
        <v>#VALUE!</v>
      </c>
      <c r="ED646" s="2026"/>
      <c r="EE646" s="2026"/>
      <c r="EF646" s="2026"/>
      <c r="EG646" s="2026"/>
      <c r="EH646" s="2026" t="e">
        <f t="shared" si="24"/>
        <v>#VALUE!</v>
      </c>
      <c r="EI646" s="2026"/>
      <c r="EJ646" s="2026"/>
      <c r="EK646" s="2026"/>
      <c r="EL646" s="2026"/>
      <c r="EM646" s="2026">
        <f t="shared" si="25"/>
        <v>512.30769230769238</v>
      </c>
      <c r="EN646" s="2026"/>
      <c r="EO646" s="2026"/>
      <c r="EP646" s="2026"/>
      <c r="EQ646" s="2026"/>
      <c r="ER646" s="2026" t="e">
        <f t="shared" si="26"/>
        <v>#VALUE!</v>
      </c>
      <c r="ES646" s="2026"/>
      <c r="ET646" s="2026"/>
      <c r="EU646" s="2026"/>
      <c r="EV646" s="2026"/>
      <c r="EW646" s="2026" t="e">
        <f t="shared" si="27"/>
        <v>#VALUE!</v>
      </c>
      <c r="EX646" s="2026"/>
      <c r="EY646" s="2026"/>
      <c r="EZ646" s="2026"/>
      <c r="FA646" s="2026"/>
    </row>
    <row r="647" spans="1:157" ht="12.5">
      <c r="B647" s="84" t="s">
        <v>372</v>
      </c>
      <c r="C647" s="2039"/>
      <c r="D647" s="2039"/>
      <c r="E647" s="2039"/>
      <c r="F647" s="2039"/>
      <c r="G647" s="2039"/>
      <c r="H647" s="2039"/>
      <c r="I647" s="2039"/>
      <c r="J647" s="2039"/>
      <c r="K647" s="2039"/>
      <c r="L647" s="2039"/>
      <c r="M647" s="2039"/>
      <c r="N647" s="2114"/>
      <c r="O647" s="2074"/>
      <c r="P647" s="2075"/>
      <c r="Q647" s="2076"/>
      <c r="R647" s="2057"/>
      <c r="S647" s="2058"/>
      <c r="T647" s="2059"/>
      <c r="U647" s="2067"/>
      <c r="V647" s="2068"/>
      <c r="W647" s="2069"/>
      <c r="X647" s="2054" t="s">
        <v>1382</v>
      </c>
      <c r="Y647" s="2055"/>
      <c r="Z647" s="2055"/>
      <c r="AA647" s="2055"/>
      <c r="AB647" s="2056"/>
      <c r="AC647" s="2049"/>
      <c r="AD647" s="2050"/>
      <c r="AE647" s="2051"/>
      <c r="AF647" s="2070"/>
      <c r="AG647" s="2071"/>
      <c r="AH647" s="2071"/>
      <c r="AI647" s="2071"/>
      <c r="AJ647" s="2072"/>
      <c r="AK647" s="2077"/>
      <c r="AL647" s="2078"/>
      <c r="AM647" s="2078"/>
      <c r="AN647" s="2079"/>
      <c r="AO647" s="2053"/>
      <c r="AP647" s="2053"/>
      <c r="AQ647" s="2053"/>
      <c r="AR647" s="2053"/>
      <c r="AS647" s="205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6" t="e">
        <f t="shared" si="22"/>
        <v>#VALUE!</v>
      </c>
      <c r="DY647" s="2026"/>
      <c r="DZ647" s="2026"/>
      <c r="EA647" s="2026"/>
      <c r="EB647" s="2026"/>
      <c r="EC647" s="2026" t="e">
        <f t="shared" si="23"/>
        <v>#VALUE!</v>
      </c>
      <c r="ED647" s="2026"/>
      <c r="EE647" s="2026"/>
      <c r="EF647" s="2026"/>
      <c r="EG647" s="2026"/>
      <c r="EH647" s="2026" t="e">
        <f t="shared" si="24"/>
        <v>#VALUE!</v>
      </c>
      <c r="EI647" s="2026"/>
      <c r="EJ647" s="2026"/>
      <c r="EK647" s="2026"/>
      <c r="EL647" s="2026"/>
      <c r="EM647" s="2026" t="e">
        <f t="shared" si="25"/>
        <v>#VALUE!</v>
      </c>
      <c r="EN647" s="2026"/>
      <c r="EO647" s="2026"/>
      <c r="EP647" s="2026"/>
      <c r="EQ647" s="2026"/>
      <c r="ER647" s="2026" t="e">
        <f t="shared" si="26"/>
        <v>#VALUE!</v>
      </c>
      <c r="ES647" s="2026"/>
      <c r="ET647" s="2026"/>
      <c r="EU647" s="2026"/>
      <c r="EV647" s="2026"/>
      <c r="EW647" s="2026" t="e">
        <f t="shared" si="27"/>
        <v>#VALUE!</v>
      </c>
      <c r="EX647" s="2026"/>
      <c r="EY647" s="2026"/>
      <c r="EZ647" s="2026"/>
      <c r="FA647" s="2026"/>
    </row>
    <row r="648" spans="1:157" ht="12.5">
      <c r="B648" s="84" t="s">
        <v>373</v>
      </c>
      <c r="C648" s="2039"/>
      <c r="D648" s="2039"/>
      <c r="E648" s="2039"/>
      <c r="F648" s="2039"/>
      <c r="G648" s="2039"/>
      <c r="H648" s="2039"/>
      <c r="I648" s="2039"/>
      <c r="J648" s="2039"/>
      <c r="K648" s="2039"/>
      <c r="L648" s="2039"/>
      <c r="M648" s="2039"/>
      <c r="N648" s="2114"/>
      <c r="O648" s="2074"/>
      <c r="P648" s="2075"/>
      <c r="Q648" s="2076"/>
      <c r="R648" s="2057"/>
      <c r="S648" s="2058"/>
      <c r="T648" s="2059"/>
      <c r="U648" s="2067"/>
      <c r="V648" s="2068"/>
      <c r="W648" s="2069"/>
      <c r="X648" s="2054" t="s">
        <v>1382</v>
      </c>
      <c r="Y648" s="2055"/>
      <c r="Z648" s="2055"/>
      <c r="AA648" s="2055"/>
      <c r="AB648" s="2056"/>
      <c r="AC648" s="2049"/>
      <c r="AD648" s="2050"/>
      <c r="AE648" s="2051"/>
      <c r="AF648" s="2070"/>
      <c r="AG648" s="2071"/>
      <c r="AH648" s="2071"/>
      <c r="AI648" s="2071"/>
      <c r="AJ648" s="2072"/>
      <c r="AK648" s="2077"/>
      <c r="AL648" s="2078"/>
      <c r="AM648" s="2078"/>
      <c r="AN648" s="2079"/>
      <c r="AO648" s="2053"/>
      <c r="AP648" s="2053"/>
      <c r="AQ648" s="2053"/>
      <c r="AR648" s="2053"/>
      <c r="AS648" s="205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22">
        <f t="shared" ref="BS648:BS657" si="29">IF(J786="1 Bedroom",O786,0)</f>
        <v>0</v>
      </c>
      <c r="BT648" s="2022"/>
      <c r="BU648" s="2022"/>
      <c r="BV648" s="2022"/>
      <c r="BW648" s="2022"/>
      <c r="BX648" s="2022">
        <f t="shared" ref="BX648:BX657" si="30">IF(J786="2 Bedrooms",O786,0)</f>
        <v>4</v>
      </c>
      <c r="BY648" s="2022"/>
      <c r="BZ648" s="2022"/>
      <c r="CA648" s="2022"/>
      <c r="CB648" s="2022"/>
      <c r="CC648" s="2022">
        <f t="shared" ref="CC648:CC657" si="31">IF(J786="3 Bedrooms",O786,0)</f>
        <v>0</v>
      </c>
      <c r="CD648" s="2022"/>
      <c r="CE648" s="2022"/>
      <c r="CF648" s="2022"/>
      <c r="CG648" s="2022"/>
      <c r="CH648" s="2022">
        <f t="shared" ref="CH648:CH657" si="32">IF(J786="4 Bedrooms",O786,0)</f>
        <v>0</v>
      </c>
      <c r="CI648" s="2022"/>
      <c r="CJ648" s="2022"/>
      <c r="CK648" s="2022"/>
      <c r="CL648" s="2022"/>
      <c r="CM648" s="2022">
        <f t="shared" ref="CM648:CM657" si="33">IF(J786="5 Bedrooms",O786,0)</f>
        <v>0</v>
      </c>
      <c r="CN648" s="2022"/>
      <c r="CO648" s="2022"/>
      <c r="CP648" s="2022"/>
      <c r="CQ648" s="2022"/>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4</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026" t="e">
        <f t="shared" si="22"/>
        <v>#VALUE!</v>
      </c>
      <c r="DY648" s="2026"/>
      <c r="DZ648" s="2026"/>
      <c r="EA648" s="2026"/>
      <c r="EB648" s="2026"/>
      <c r="EC648" s="2026" t="e">
        <f t="shared" si="23"/>
        <v>#VALUE!</v>
      </c>
      <c r="ED648" s="2026"/>
      <c r="EE648" s="2026"/>
      <c r="EF648" s="2026"/>
      <c r="EG648" s="2026"/>
      <c r="EH648" s="2026" t="e">
        <f t="shared" si="24"/>
        <v>#VALUE!</v>
      </c>
      <c r="EI648" s="2026"/>
      <c r="EJ648" s="2026"/>
      <c r="EK648" s="2026"/>
      <c r="EL648" s="2026"/>
      <c r="EM648" s="2026" t="e">
        <f t="shared" si="25"/>
        <v>#VALUE!</v>
      </c>
      <c r="EN648" s="2026"/>
      <c r="EO648" s="2026"/>
      <c r="EP648" s="2026"/>
      <c r="EQ648" s="2026"/>
      <c r="ER648" s="2026">
        <f t="shared" si="26"/>
        <v>301.77777777777777</v>
      </c>
      <c r="ES648" s="2026"/>
      <c r="ET648" s="2026"/>
      <c r="EU648" s="2026"/>
      <c r="EV648" s="2026"/>
      <c r="EW648" s="2026" t="e">
        <f t="shared" si="27"/>
        <v>#VALUE!</v>
      </c>
      <c r="EX648" s="2026"/>
      <c r="EY648" s="2026"/>
      <c r="EZ648" s="2026"/>
      <c r="FA648" s="2026"/>
    </row>
    <row r="649" spans="1:157" ht="13">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199">
        <f>SUM(AO637:AR648)</f>
        <v>77791809.860482737</v>
      </c>
      <c r="AP649" s="2200"/>
      <c r="AQ649" s="2200"/>
      <c r="AR649" s="2200"/>
      <c r="AS649" s="2201"/>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22">
        <f t="shared" si="29"/>
        <v>0</v>
      </c>
      <c r="BT649" s="2022"/>
      <c r="BU649" s="2022"/>
      <c r="BV649" s="2022"/>
      <c r="BW649" s="2022"/>
      <c r="BX649" s="2022">
        <f t="shared" si="30"/>
        <v>0</v>
      </c>
      <c r="BY649" s="2022"/>
      <c r="BZ649" s="2022"/>
      <c r="CA649" s="2022"/>
      <c r="CB649" s="2022"/>
      <c r="CC649" s="2022">
        <f t="shared" si="31"/>
        <v>14</v>
      </c>
      <c r="CD649" s="2022"/>
      <c r="CE649" s="2022"/>
      <c r="CF649" s="2022"/>
      <c r="CG649" s="2022"/>
      <c r="CH649" s="2022">
        <f t="shared" si="32"/>
        <v>0</v>
      </c>
      <c r="CI649" s="2022"/>
      <c r="CJ649" s="2022"/>
      <c r="CK649" s="2022"/>
      <c r="CL649" s="2022"/>
      <c r="CM649" s="2022">
        <f t="shared" si="33"/>
        <v>0</v>
      </c>
      <c r="CN649" s="2022"/>
      <c r="CO649" s="2022"/>
      <c r="CP649" s="2022"/>
      <c r="CQ649" s="2022"/>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14</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026" t="e">
        <f t="shared" si="22"/>
        <v>#VALUE!</v>
      </c>
      <c r="DY649" s="2026"/>
      <c r="DZ649" s="2026"/>
      <c r="EA649" s="2026"/>
      <c r="EB649" s="2026"/>
      <c r="EC649" s="2026" t="e">
        <f t="shared" si="23"/>
        <v>#VALUE!</v>
      </c>
      <c r="ED649" s="2026"/>
      <c r="EE649" s="2026"/>
      <c r="EF649" s="2026"/>
      <c r="EG649" s="2026"/>
      <c r="EH649" s="2026" t="e">
        <f t="shared" si="24"/>
        <v>#VALUE!</v>
      </c>
      <c r="EI649" s="2026"/>
      <c r="EJ649" s="2026"/>
      <c r="EK649" s="2026"/>
      <c r="EL649" s="2026"/>
      <c r="EM649" s="2026" t="e">
        <f t="shared" si="25"/>
        <v>#VALUE!</v>
      </c>
      <c r="EN649" s="2026"/>
      <c r="EO649" s="2026"/>
      <c r="EP649" s="2026"/>
      <c r="EQ649" s="2026"/>
      <c r="ER649" s="2026">
        <f t="shared" si="26"/>
        <v>806</v>
      </c>
      <c r="ES649" s="2026"/>
      <c r="ET649" s="2026"/>
      <c r="EU649" s="2026"/>
      <c r="EV649" s="2026"/>
      <c r="EW649" s="2026" t="e">
        <f t="shared" si="27"/>
        <v>#VALUE!</v>
      </c>
      <c r="EX649" s="2026"/>
      <c r="EY649" s="2026"/>
      <c r="EZ649" s="2026"/>
      <c r="FA649" s="2026"/>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2029">
        <f>'[9]main spreadsheet'!$CB$15</f>
        <v>44946553.647559911</v>
      </c>
      <c r="AP650" s="2030"/>
      <c r="AQ650" s="2030"/>
      <c r="AR650" s="2030"/>
      <c r="AS650" s="2031"/>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22">
        <f t="shared" si="29"/>
        <v>0</v>
      </c>
      <c r="BT650" s="2022"/>
      <c r="BU650" s="2022"/>
      <c r="BV650" s="2022"/>
      <c r="BW650" s="2022"/>
      <c r="BX650" s="2022">
        <f t="shared" si="30"/>
        <v>0</v>
      </c>
      <c r="BY650" s="2022"/>
      <c r="BZ650" s="2022"/>
      <c r="CA650" s="2022"/>
      <c r="CB650" s="2022"/>
      <c r="CC650" s="2022">
        <f t="shared" si="31"/>
        <v>0</v>
      </c>
      <c r="CD650" s="2022"/>
      <c r="CE650" s="2022"/>
      <c r="CF650" s="2022"/>
      <c r="CG650" s="2022"/>
      <c r="CH650" s="2022">
        <f t="shared" si="32"/>
        <v>5</v>
      </c>
      <c r="CI650" s="2022"/>
      <c r="CJ650" s="2022"/>
      <c r="CK650" s="2022"/>
      <c r="CL650" s="2022"/>
      <c r="CM650" s="2022">
        <f t="shared" si="33"/>
        <v>0</v>
      </c>
      <c r="CN650" s="2022"/>
      <c r="CO650" s="2022"/>
      <c r="CP650" s="2022"/>
      <c r="CQ650" s="2022"/>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5</v>
      </c>
      <c r="DN650" s="2017"/>
      <c r="DO650" s="2017"/>
      <c r="DP650" s="2017"/>
      <c r="DQ650" s="2018"/>
      <c r="DR650" s="2016">
        <f t="shared" si="39"/>
        <v>0</v>
      </c>
      <c r="DS650" s="2017"/>
      <c r="DT650" s="2017"/>
      <c r="DU650" s="2017"/>
      <c r="DV650" s="2018"/>
      <c r="DX650" s="2026" t="e">
        <f t="shared" si="22"/>
        <v>#VALUE!</v>
      </c>
      <c r="DY650" s="2026"/>
      <c r="DZ650" s="2026"/>
      <c r="EA650" s="2026"/>
      <c r="EB650" s="2026"/>
      <c r="EC650" s="2026" t="e">
        <f t="shared" si="23"/>
        <v>#VALUE!</v>
      </c>
      <c r="ED650" s="2026"/>
      <c r="EE650" s="2026"/>
      <c r="EF650" s="2026"/>
      <c r="EG650" s="2026"/>
      <c r="EH650" s="2026" t="e">
        <f t="shared" si="24"/>
        <v>#VALUE!</v>
      </c>
      <c r="EI650" s="2026"/>
      <c r="EJ650" s="2026"/>
      <c r="EK650" s="2026"/>
      <c r="EL650" s="2026"/>
      <c r="EM650" s="2026" t="e">
        <f t="shared" si="25"/>
        <v>#VALUE!</v>
      </c>
      <c r="EN650" s="2026"/>
      <c r="EO650" s="2026"/>
      <c r="EP650" s="2026"/>
      <c r="EQ650" s="2026"/>
      <c r="ER650" s="2026">
        <f t="shared" si="26"/>
        <v>1310.2222222222222</v>
      </c>
      <c r="ES650" s="2026"/>
      <c r="ET650" s="2026"/>
      <c r="EU650" s="2026"/>
      <c r="EV650" s="2026"/>
      <c r="EW650" s="2026" t="e">
        <f t="shared" si="27"/>
        <v>#VALUE!</v>
      </c>
      <c r="EX650" s="2026"/>
      <c r="EY650" s="2026"/>
      <c r="EZ650" s="2026"/>
      <c r="FA650" s="2026"/>
    </row>
    <row r="651" spans="1:157" ht="12.75" customHeight="1">
      <c r="B651" s="2412" t="s">
        <v>274</v>
      </c>
      <c r="C651" s="2413"/>
      <c r="D651" s="2413"/>
      <c r="E651" s="2413"/>
      <c r="F651" s="2413"/>
      <c r="G651" s="2413"/>
      <c r="H651" s="2413"/>
      <c r="I651" s="2413"/>
      <c r="J651" s="2413"/>
      <c r="K651" s="2413"/>
      <c r="L651" s="2413"/>
      <c r="M651" s="2413"/>
      <c r="N651" s="2413"/>
      <c r="O651" s="2413"/>
      <c r="P651" s="2413"/>
      <c r="Q651" s="2413"/>
      <c r="R651" s="2413"/>
      <c r="S651" s="2413"/>
      <c r="T651" s="2413"/>
      <c r="U651" s="2413"/>
      <c r="V651" s="2413"/>
      <c r="W651" s="2413"/>
      <c r="X651" s="2413"/>
      <c r="Y651" s="2413"/>
      <c r="Z651" s="2413"/>
      <c r="AA651" s="2413"/>
      <c r="AB651" s="2413"/>
      <c r="AC651" s="2413"/>
      <c r="AD651" s="2413"/>
      <c r="AE651" s="2413"/>
      <c r="AF651" s="2413"/>
      <c r="AG651" s="2413"/>
      <c r="AH651" s="2413"/>
      <c r="AI651" s="2413"/>
      <c r="AJ651" s="2413"/>
      <c r="AK651" s="2413"/>
      <c r="AL651" s="2413"/>
      <c r="AM651" s="2413"/>
      <c r="AN651" s="2414"/>
      <c r="AO651" s="2199">
        <f>AO649+AO650</f>
        <v>122738363.50804265</v>
      </c>
      <c r="AP651" s="2200"/>
      <c r="AQ651" s="2200"/>
      <c r="AR651" s="2200"/>
      <c r="AS651" s="2201"/>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22">
        <f t="shared" si="29"/>
        <v>0</v>
      </c>
      <c r="BT651" s="2022"/>
      <c r="BU651" s="2022"/>
      <c r="BV651" s="2022"/>
      <c r="BW651" s="2022"/>
      <c r="BX651" s="2022">
        <f t="shared" si="30"/>
        <v>0</v>
      </c>
      <c r="BY651" s="2022"/>
      <c r="BZ651" s="2022"/>
      <c r="CA651" s="2022"/>
      <c r="CB651" s="2022"/>
      <c r="CC651" s="2022">
        <f t="shared" si="31"/>
        <v>0</v>
      </c>
      <c r="CD651" s="2022"/>
      <c r="CE651" s="2022"/>
      <c r="CF651" s="2022"/>
      <c r="CG651" s="2022"/>
      <c r="CH651" s="2022">
        <f t="shared" si="32"/>
        <v>0</v>
      </c>
      <c r="CI651" s="2022"/>
      <c r="CJ651" s="2022"/>
      <c r="CK651" s="2022"/>
      <c r="CL651" s="2022"/>
      <c r="CM651" s="2022">
        <f t="shared" si="33"/>
        <v>0</v>
      </c>
      <c r="CN651" s="2022"/>
      <c r="CO651" s="2022"/>
      <c r="CP651" s="2022"/>
      <c r="CQ651" s="2022"/>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026" t="e">
        <f t="shared" si="22"/>
        <v>#VALUE!</v>
      </c>
      <c r="DY651" s="2026"/>
      <c r="DZ651" s="2026"/>
      <c r="EA651" s="2026"/>
      <c r="EB651" s="2026"/>
      <c r="EC651" s="2026" t="e">
        <f t="shared" si="23"/>
        <v>#VALUE!</v>
      </c>
      <c r="ED651" s="2026"/>
      <c r="EE651" s="2026"/>
      <c r="EF651" s="2026"/>
      <c r="EG651" s="2026"/>
      <c r="EH651" s="2026" t="e">
        <f t="shared" si="24"/>
        <v>#VALUE!</v>
      </c>
      <c r="EI651" s="2026"/>
      <c r="EJ651" s="2026"/>
      <c r="EK651" s="2026"/>
      <c r="EL651" s="2026"/>
      <c r="EM651" s="2026" t="e">
        <f t="shared" si="25"/>
        <v>#VALUE!</v>
      </c>
      <c r="EN651" s="2026"/>
      <c r="EO651" s="2026"/>
      <c r="EP651" s="2026"/>
      <c r="EQ651" s="2026"/>
      <c r="ER651" s="2026" t="e">
        <f t="shared" si="26"/>
        <v>#VALUE!</v>
      </c>
      <c r="ES651" s="2026"/>
      <c r="ET651" s="2026"/>
      <c r="EU651" s="2026"/>
      <c r="EV651" s="2026"/>
      <c r="EW651" s="2026" t="e">
        <f t="shared" si="27"/>
        <v>#VALUE!</v>
      </c>
      <c r="EX651" s="2026"/>
      <c r="EY651" s="2026"/>
      <c r="EZ651" s="2026"/>
      <c r="FA651" s="2026"/>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22">
        <f t="shared" si="29"/>
        <v>0</v>
      </c>
      <c r="BT652" s="2022"/>
      <c r="BU652" s="2022"/>
      <c r="BV652" s="2022"/>
      <c r="BW652" s="2022"/>
      <c r="BX652" s="2022">
        <f t="shared" si="30"/>
        <v>0</v>
      </c>
      <c r="BY652" s="2022"/>
      <c r="BZ652" s="2022"/>
      <c r="CA652" s="2022"/>
      <c r="CB652" s="2022"/>
      <c r="CC652" s="2022">
        <f t="shared" si="31"/>
        <v>0</v>
      </c>
      <c r="CD652" s="2022"/>
      <c r="CE652" s="2022"/>
      <c r="CF652" s="2022"/>
      <c r="CG652" s="2022"/>
      <c r="CH652" s="2022">
        <f t="shared" si="32"/>
        <v>0</v>
      </c>
      <c r="CI652" s="2022"/>
      <c r="CJ652" s="2022"/>
      <c r="CK652" s="2022"/>
      <c r="CL652" s="2022"/>
      <c r="CM652" s="2022">
        <f t="shared" si="33"/>
        <v>0</v>
      </c>
      <c r="CN652" s="2022"/>
      <c r="CO652" s="2022"/>
      <c r="CP652" s="2022"/>
      <c r="CQ652" s="2022"/>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026" t="e">
        <f t="shared" si="22"/>
        <v>#VALUE!</v>
      </c>
      <c r="DY652" s="2026"/>
      <c r="DZ652" s="2026"/>
      <c r="EA652" s="2026"/>
      <c r="EB652" s="2026"/>
      <c r="EC652" s="2026" t="e">
        <f t="shared" si="23"/>
        <v>#VALUE!</v>
      </c>
      <c r="ED652" s="2026"/>
      <c r="EE652" s="2026"/>
      <c r="EF652" s="2026"/>
      <c r="EG652" s="2026"/>
      <c r="EH652" s="2026" t="e">
        <f t="shared" si="24"/>
        <v>#VALUE!</v>
      </c>
      <c r="EI652" s="2026"/>
      <c r="EJ652" s="2026"/>
      <c r="EK652" s="2026"/>
      <c r="EL652" s="2026"/>
      <c r="EM652" s="2026" t="e">
        <f t="shared" si="25"/>
        <v>#VALUE!</v>
      </c>
      <c r="EN652" s="2026"/>
      <c r="EO652" s="2026"/>
      <c r="EP652" s="2026"/>
      <c r="EQ652" s="2026"/>
      <c r="ER652" s="2026" t="e">
        <f t="shared" si="26"/>
        <v>#VALUE!</v>
      </c>
      <c r="ES652" s="2026"/>
      <c r="ET652" s="2026"/>
      <c r="EU652" s="2026"/>
      <c r="EV652" s="2026"/>
      <c r="EW652" s="2026" t="e">
        <f t="shared" si="27"/>
        <v>#VALUE!</v>
      </c>
      <c r="EX652" s="2026"/>
      <c r="EY652" s="2026"/>
      <c r="EZ652" s="2026"/>
      <c r="FA652" s="2026"/>
    </row>
    <row r="653" spans="1:157" ht="12.5">
      <c r="A653" s="87" t="s">
        <v>117</v>
      </c>
      <c r="B653" s="12" t="s">
        <v>495</v>
      </c>
      <c r="G653" s="2028" t="str">
        <f>C637</f>
        <v>Perm Loan - Citibank</v>
      </c>
      <c r="H653" s="2028"/>
      <c r="I653" s="2028"/>
      <c r="J653" s="2028"/>
      <c r="K653" s="2028"/>
      <c r="L653" s="2028"/>
      <c r="M653" s="2028"/>
      <c r="N653" s="2028"/>
      <c r="O653" s="2028"/>
      <c r="P653" s="2028"/>
      <c r="Q653" s="2028"/>
      <c r="R653" s="2028"/>
      <c r="S653" s="14"/>
      <c r="T653" s="87" t="s">
        <v>118</v>
      </c>
      <c r="U653" s="12" t="s">
        <v>495</v>
      </c>
      <c r="Z653" s="2028" t="str">
        <f>C638</f>
        <v>MOHCD Gap Loan</v>
      </c>
      <c r="AA653" s="2028"/>
      <c r="AB653" s="2028"/>
      <c r="AC653" s="2028"/>
      <c r="AD653" s="2028"/>
      <c r="AE653" s="2028"/>
      <c r="AF653" s="2028"/>
      <c r="AG653" s="2028"/>
      <c r="AH653" s="2028"/>
      <c r="AI653" s="2028"/>
      <c r="AJ653" s="2028"/>
      <c r="AK653" s="2028"/>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22">
        <f t="shared" si="29"/>
        <v>0</v>
      </c>
      <c r="BT653" s="2022"/>
      <c r="BU653" s="2022"/>
      <c r="BV653" s="2022"/>
      <c r="BW653" s="2022"/>
      <c r="BX653" s="2022">
        <f t="shared" si="30"/>
        <v>0</v>
      </c>
      <c r="BY653" s="2022"/>
      <c r="BZ653" s="2022"/>
      <c r="CA653" s="2022"/>
      <c r="CB653" s="2022"/>
      <c r="CC653" s="2022">
        <f t="shared" si="31"/>
        <v>0</v>
      </c>
      <c r="CD653" s="2022"/>
      <c r="CE653" s="2022"/>
      <c r="CF653" s="2022"/>
      <c r="CG653" s="2022"/>
      <c r="CH653" s="2022">
        <f t="shared" si="32"/>
        <v>0</v>
      </c>
      <c r="CI653" s="2022"/>
      <c r="CJ653" s="2022"/>
      <c r="CK653" s="2022"/>
      <c r="CL653" s="2022"/>
      <c r="CM653" s="2022">
        <f t="shared" si="33"/>
        <v>0</v>
      </c>
      <c r="CN653" s="2022"/>
      <c r="CO653" s="2022"/>
      <c r="CP653" s="2022"/>
      <c r="CQ653" s="2022"/>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026" t="e">
        <f t="shared" si="22"/>
        <v>#VALUE!</v>
      </c>
      <c r="DY653" s="2026"/>
      <c r="DZ653" s="2026"/>
      <c r="EA653" s="2026"/>
      <c r="EB653" s="2026"/>
      <c r="EC653" s="2026" t="e">
        <f t="shared" si="23"/>
        <v>#VALUE!</v>
      </c>
      <c r="ED653" s="2026"/>
      <c r="EE653" s="2026"/>
      <c r="EF653" s="2026"/>
      <c r="EG653" s="2026"/>
      <c r="EH653" s="2026" t="e">
        <f t="shared" si="24"/>
        <v>#VALUE!</v>
      </c>
      <c r="EI653" s="2026"/>
      <c r="EJ653" s="2026"/>
      <c r="EK653" s="2026"/>
      <c r="EL653" s="2026"/>
      <c r="EM653" s="2026" t="e">
        <f t="shared" si="25"/>
        <v>#VALUE!</v>
      </c>
      <c r="EN653" s="2026"/>
      <c r="EO653" s="2026"/>
      <c r="EP653" s="2026"/>
      <c r="EQ653" s="2026"/>
      <c r="ER653" s="2026" t="e">
        <f t="shared" si="26"/>
        <v>#VALUE!</v>
      </c>
      <c r="ES653" s="2026"/>
      <c r="ET653" s="2026"/>
      <c r="EU653" s="2026"/>
      <c r="EV653" s="2026"/>
      <c r="EW653" s="2026" t="e">
        <f t="shared" si="27"/>
        <v>#VALUE!</v>
      </c>
      <c r="EX653" s="2026"/>
      <c r="EY653" s="2026"/>
      <c r="EZ653" s="2026"/>
      <c r="FA653" s="2026"/>
    </row>
    <row r="654" spans="1:157" ht="12.5">
      <c r="A654" s="35"/>
      <c r="B654" s="12" t="s">
        <v>90</v>
      </c>
      <c r="G654" s="2048" t="s">
        <v>2636</v>
      </c>
      <c r="H654" s="2048"/>
      <c r="I654" s="2048"/>
      <c r="J654" s="2048"/>
      <c r="K654" s="2048"/>
      <c r="L654" s="2048"/>
      <c r="M654" s="2048"/>
      <c r="N654" s="2048"/>
      <c r="O654" s="2048"/>
      <c r="P654" s="2048"/>
      <c r="Q654" s="2048"/>
      <c r="R654" s="2048"/>
      <c r="S654" s="14"/>
      <c r="T654" s="35"/>
      <c r="U654" s="12" t="s">
        <v>90</v>
      </c>
      <c r="Z654" s="2047" t="s">
        <v>2585</v>
      </c>
      <c r="AA654" s="2048"/>
      <c r="AB654" s="2048"/>
      <c r="AC654" s="2048"/>
      <c r="AD654" s="2048"/>
      <c r="AE654" s="2048"/>
      <c r="AF654" s="2048"/>
      <c r="AG654" s="2048"/>
      <c r="AH654" s="2048"/>
      <c r="AI654" s="2048"/>
      <c r="AJ654" s="2048"/>
      <c r="AK654" s="2048"/>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22">
        <f t="shared" si="29"/>
        <v>0</v>
      </c>
      <c r="BT654" s="2022"/>
      <c r="BU654" s="2022"/>
      <c r="BV654" s="2022"/>
      <c r="BW654" s="2022"/>
      <c r="BX654" s="2022">
        <f t="shared" si="30"/>
        <v>0</v>
      </c>
      <c r="BY654" s="2022"/>
      <c r="BZ654" s="2022"/>
      <c r="CA654" s="2022"/>
      <c r="CB654" s="2022"/>
      <c r="CC654" s="2022">
        <f t="shared" si="31"/>
        <v>0</v>
      </c>
      <c r="CD654" s="2022"/>
      <c r="CE654" s="2022"/>
      <c r="CF654" s="2022"/>
      <c r="CG654" s="2022"/>
      <c r="CH654" s="2022">
        <f t="shared" si="32"/>
        <v>0</v>
      </c>
      <c r="CI654" s="2022"/>
      <c r="CJ654" s="2022"/>
      <c r="CK654" s="2022"/>
      <c r="CL654" s="2022"/>
      <c r="CM654" s="2022">
        <f t="shared" si="33"/>
        <v>0</v>
      </c>
      <c r="CN654" s="2022"/>
      <c r="CO654" s="2022"/>
      <c r="CP654" s="2022"/>
      <c r="CQ654" s="2022"/>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026" t="e">
        <f t="shared" si="22"/>
        <v>#VALUE!</v>
      </c>
      <c r="DY654" s="2026"/>
      <c r="DZ654" s="2026"/>
      <c r="EA654" s="2026"/>
      <c r="EB654" s="2026"/>
      <c r="EC654" s="2026" t="e">
        <f t="shared" si="23"/>
        <v>#VALUE!</v>
      </c>
      <c r="ED654" s="2026"/>
      <c r="EE654" s="2026"/>
      <c r="EF654" s="2026"/>
      <c r="EG654" s="2026"/>
      <c r="EH654" s="2026" t="e">
        <f t="shared" si="24"/>
        <v>#VALUE!</v>
      </c>
      <c r="EI654" s="2026"/>
      <c r="EJ654" s="2026"/>
      <c r="EK654" s="2026"/>
      <c r="EL654" s="2026"/>
      <c r="EM654" s="2026" t="e">
        <f t="shared" si="25"/>
        <v>#VALUE!</v>
      </c>
      <c r="EN654" s="2026"/>
      <c r="EO654" s="2026"/>
      <c r="EP654" s="2026"/>
      <c r="EQ654" s="2026"/>
      <c r="ER654" s="2026" t="e">
        <f t="shared" si="26"/>
        <v>#VALUE!</v>
      </c>
      <c r="ES654" s="2026"/>
      <c r="ET654" s="2026"/>
      <c r="EU654" s="2026"/>
      <c r="EV654" s="2026"/>
      <c r="EW654" s="2026" t="e">
        <f t="shared" si="27"/>
        <v>#VALUE!</v>
      </c>
      <c r="EX654" s="2026"/>
      <c r="EY654" s="2026"/>
      <c r="EZ654" s="2026"/>
      <c r="FA654" s="2026"/>
    </row>
    <row r="655" spans="1:157" ht="12.5">
      <c r="A655" s="35"/>
      <c r="B655" s="12" t="s">
        <v>614</v>
      </c>
      <c r="G655" s="2048" t="s">
        <v>770</v>
      </c>
      <c r="H655" s="2048"/>
      <c r="I655" s="2048"/>
      <c r="J655" s="2048"/>
      <c r="K655" s="2048"/>
      <c r="L655" s="2048"/>
      <c r="M655" s="2048"/>
      <c r="N655" s="2048"/>
      <c r="O655" s="2048"/>
      <c r="P655" s="2048"/>
      <c r="Q655" s="2048"/>
      <c r="R655" s="2048"/>
      <c r="S655" s="88"/>
      <c r="T655" s="35"/>
      <c r="U655" s="12" t="s">
        <v>614</v>
      </c>
      <c r="Z655" s="2040" t="s">
        <v>2586</v>
      </c>
      <c r="AA655" s="2041"/>
      <c r="AB655" s="2041"/>
      <c r="AC655" s="2041"/>
      <c r="AD655" s="2041"/>
      <c r="AE655" s="2041"/>
      <c r="AF655" s="2041"/>
      <c r="AG655" s="2041"/>
      <c r="AH655" s="2041"/>
      <c r="AI655" s="2041"/>
      <c r="AJ655" s="2041"/>
      <c r="AK655" s="2041"/>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22">
        <f t="shared" si="29"/>
        <v>0</v>
      </c>
      <c r="BT655" s="2022"/>
      <c r="BU655" s="2022"/>
      <c r="BV655" s="2022"/>
      <c r="BW655" s="2022"/>
      <c r="BX655" s="2022">
        <f t="shared" si="30"/>
        <v>0</v>
      </c>
      <c r="BY655" s="2022"/>
      <c r="BZ655" s="2022"/>
      <c r="CA655" s="2022"/>
      <c r="CB655" s="2022"/>
      <c r="CC655" s="2022">
        <f t="shared" si="31"/>
        <v>0</v>
      </c>
      <c r="CD655" s="2022"/>
      <c r="CE655" s="2022"/>
      <c r="CF655" s="2022"/>
      <c r="CG655" s="2022"/>
      <c r="CH655" s="2022">
        <f t="shared" si="32"/>
        <v>0</v>
      </c>
      <c r="CI655" s="2022"/>
      <c r="CJ655" s="2022"/>
      <c r="CK655" s="2022"/>
      <c r="CL655" s="2022"/>
      <c r="CM655" s="2022">
        <f t="shared" si="33"/>
        <v>0</v>
      </c>
      <c r="CN655" s="2022"/>
      <c r="CO655" s="2022"/>
      <c r="CP655" s="2022"/>
      <c r="CQ655" s="2022"/>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026" t="e">
        <f t="shared" si="22"/>
        <v>#VALUE!</v>
      </c>
      <c r="DY655" s="2026"/>
      <c r="DZ655" s="2026"/>
      <c r="EA655" s="2026"/>
      <c r="EB655" s="2026"/>
      <c r="EC655" s="2026" t="e">
        <f t="shared" si="23"/>
        <v>#VALUE!</v>
      </c>
      <c r="ED655" s="2026"/>
      <c r="EE655" s="2026"/>
      <c r="EF655" s="2026"/>
      <c r="EG655" s="2026"/>
      <c r="EH655" s="2026" t="e">
        <f t="shared" si="24"/>
        <v>#VALUE!</v>
      </c>
      <c r="EI655" s="2026"/>
      <c r="EJ655" s="2026"/>
      <c r="EK655" s="2026"/>
      <c r="EL655" s="2026"/>
      <c r="EM655" s="2026" t="e">
        <f t="shared" si="25"/>
        <v>#VALUE!</v>
      </c>
      <c r="EN655" s="2026"/>
      <c r="EO655" s="2026"/>
      <c r="EP655" s="2026"/>
      <c r="EQ655" s="2026"/>
      <c r="ER655" s="2026" t="e">
        <f t="shared" si="26"/>
        <v>#VALUE!</v>
      </c>
      <c r="ES655" s="2026"/>
      <c r="ET655" s="2026"/>
      <c r="EU655" s="2026"/>
      <c r="EV655" s="2026"/>
      <c r="EW655" s="2026" t="e">
        <f t="shared" si="27"/>
        <v>#VALUE!</v>
      </c>
      <c r="EX655" s="2026"/>
      <c r="EY655" s="2026"/>
      <c r="EZ655" s="2026"/>
      <c r="FA655" s="2026"/>
    </row>
    <row r="656" spans="1:157" ht="12.5">
      <c r="A656" s="35"/>
      <c r="B656" s="12" t="s">
        <v>17</v>
      </c>
      <c r="G656" s="2048" t="s">
        <v>2637</v>
      </c>
      <c r="H656" s="2048"/>
      <c r="I656" s="2048"/>
      <c r="J656" s="2048"/>
      <c r="K656" s="2048"/>
      <c r="L656" s="2048"/>
      <c r="M656" s="2048"/>
      <c r="N656" s="2048"/>
      <c r="O656" s="2048"/>
      <c r="P656" s="2048"/>
      <c r="Q656" s="2048"/>
      <c r="R656" s="2048"/>
      <c r="S656" s="14"/>
      <c r="T656" s="35"/>
      <c r="U656" s="12" t="s">
        <v>17</v>
      </c>
      <c r="Z656" s="2040" t="s">
        <v>2608</v>
      </c>
      <c r="AA656" s="2041"/>
      <c r="AB656" s="2041"/>
      <c r="AC656" s="2041"/>
      <c r="AD656" s="2041"/>
      <c r="AE656" s="2041"/>
      <c r="AF656" s="2041"/>
      <c r="AG656" s="2041"/>
      <c r="AH656" s="2041"/>
      <c r="AI656" s="2041"/>
      <c r="AJ656" s="2041"/>
      <c r="AK656" s="2041"/>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22">
        <f t="shared" si="29"/>
        <v>0</v>
      </c>
      <c r="BT656" s="2022"/>
      <c r="BU656" s="2022"/>
      <c r="BV656" s="2022"/>
      <c r="BW656" s="2022"/>
      <c r="BX656" s="2022">
        <f t="shared" si="30"/>
        <v>0</v>
      </c>
      <c r="BY656" s="2022"/>
      <c r="BZ656" s="2022"/>
      <c r="CA656" s="2022"/>
      <c r="CB656" s="2022"/>
      <c r="CC656" s="2022">
        <f t="shared" si="31"/>
        <v>0</v>
      </c>
      <c r="CD656" s="2022"/>
      <c r="CE656" s="2022"/>
      <c r="CF656" s="2022"/>
      <c r="CG656" s="2022"/>
      <c r="CH656" s="2022">
        <f t="shared" si="32"/>
        <v>0</v>
      </c>
      <c r="CI656" s="2022"/>
      <c r="CJ656" s="2022"/>
      <c r="CK656" s="2022"/>
      <c r="CL656" s="2022"/>
      <c r="CM656" s="2022">
        <f t="shared" si="33"/>
        <v>0</v>
      </c>
      <c r="CN656" s="2022"/>
      <c r="CO656" s="2022"/>
      <c r="CP656" s="2022"/>
      <c r="CQ656" s="2022"/>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026" t="e">
        <f t="shared" si="22"/>
        <v>#VALUE!</v>
      </c>
      <c r="DY656" s="2026"/>
      <c r="DZ656" s="2026"/>
      <c r="EA656" s="2026"/>
      <c r="EB656" s="2026"/>
      <c r="EC656" s="2026" t="e">
        <f t="shared" si="23"/>
        <v>#VALUE!</v>
      </c>
      <c r="ED656" s="2026"/>
      <c r="EE656" s="2026"/>
      <c r="EF656" s="2026"/>
      <c r="EG656" s="2026"/>
      <c r="EH656" s="2026" t="e">
        <f t="shared" si="24"/>
        <v>#VALUE!</v>
      </c>
      <c r="EI656" s="2026"/>
      <c r="EJ656" s="2026"/>
      <c r="EK656" s="2026"/>
      <c r="EL656" s="2026"/>
      <c r="EM656" s="2026" t="e">
        <f t="shared" si="25"/>
        <v>#VALUE!</v>
      </c>
      <c r="EN656" s="2026"/>
      <c r="EO656" s="2026"/>
      <c r="EP656" s="2026"/>
      <c r="EQ656" s="2026"/>
      <c r="ER656" s="2026" t="e">
        <f t="shared" si="26"/>
        <v>#VALUE!</v>
      </c>
      <c r="ES656" s="2026"/>
      <c r="ET656" s="2026"/>
      <c r="EU656" s="2026"/>
      <c r="EV656" s="2026"/>
      <c r="EW656" s="2026" t="e">
        <f t="shared" si="27"/>
        <v>#VALUE!</v>
      </c>
      <c r="EX656" s="2026"/>
      <c r="EY656" s="2026"/>
      <c r="EZ656" s="2026"/>
      <c r="FA656" s="2026"/>
    </row>
    <row r="657" spans="1:157" ht="12.5">
      <c r="A657" s="35"/>
      <c r="B657" s="12" t="s">
        <v>325</v>
      </c>
      <c r="G657" s="2073" t="s">
        <v>2638</v>
      </c>
      <c r="H657" s="2073"/>
      <c r="I657" s="2073"/>
      <c r="J657" s="2073"/>
      <c r="K657" s="2073"/>
      <c r="L657" s="2073"/>
      <c r="O657" s="137" t="s">
        <v>212</v>
      </c>
      <c r="P657" s="2039"/>
      <c r="Q657" s="2039"/>
      <c r="R657" s="2039"/>
      <c r="S657" s="16"/>
      <c r="T657" s="35"/>
      <c r="U657" s="12" t="s">
        <v>325</v>
      </c>
      <c r="Z657" s="2073"/>
      <c r="AA657" s="2073"/>
      <c r="AB657" s="2073"/>
      <c r="AC657" s="2073"/>
      <c r="AD657" s="2073"/>
      <c r="AE657" s="2073"/>
      <c r="AH657" s="137" t="s">
        <v>212</v>
      </c>
      <c r="AI657" s="2039"/>
      <c r="AJ657" s="2039"/>
      <c r="AK657" s="2039"/>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22">
        <f t="shared" si="29"/>
        <v>0</v>
      </c>
      <c r="BT657" s="2022"/>
      <c r="BU657" s="2022"/>
      <c r="BV657" s="2022"/>
      <c r="BW657" s="2022"/>
      <c r="BX657" s="2022">
        <f t="shared" si="30"/>
        <v>0</v>
      </c>
      <c r="BY657" s="2022"/>
      <c r="BZ657" s="2022"/>
      <c r="CA657" s="2022"/>
      <c r="CB657" s="2022"/>
      <c r="CC657" s="2022">
        <f t="shared" si="31"/>
        <v>0</v>
      </c>
      <c r="CD657" s="2022"/>
      <c r="CE657" s="2022"/>
      <c r="CF657" s="2022"/>
      <c r="CG657" s="2022"/>
      <c r="CH657" s="2022">
        <f t="shared" si="32"/>
        <v>0</v>
      </c>
      <c r="CI657" s="2022"/>
      <c r="CJ657" s="2022"/>
      <c r="CK657" s="2022"/>
      <c r="CL657" s="2022"/>
      <c r="CM657" s="2022">
        <f t="shared" si="33"/>
        <v>0</v>
      </c>
      <c r="CN657" s="2022"/>
      <c r="CO657" s="2022"/>
      <c r="CP657" s="2022"/>
      <c r="CQ657" s="2022"/>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026" t="e">
        <f t="shared" si="22"/>
        <v>#VALUE!</v>
      </c>
      <c r="DY657" s="2026"/>
      <c r="DZ657" s="2026"/>
      <c r="EA657" s="2026"/>
      <c r="EB657" s="2026"/>
      <c r="EC657" s="2026" t="e">
        <f t="shared" si="23"/>
        <v>#VALUE!</v>
      </c>
      <c r="ED657" s="2026"/>
      <c r="EE657" s="2026"/>
      <c r="EF657" s="2026"/>
      <c r="EG657" s="2026"/>
      <c r="EH657" s="2026" t="e">
        <f t="shared" si="24"/>
        <v>#VALUE!</v>
      </c>
      <c r="EI657" s="2026"/>
      <c r="EJ657" s="2026"/>
      <c r="EK657" s="2026"/>
      <c r="EL657" s="2026"/>
      <c r="EM657" s="2026" t="e">
        <f t="shared" si="25"/>
        <v>#VALUE!</v>
      </c>
      <c r="EN657" s="2026"/>
      <c r="EO657" s="2026"/>
      <c r="EP657" s="2026"/>
      <c r="EQ657" s="2026"/>
      <c r="ER657" s="2026" t="e">
        <f t="shared" si="26"/>
        <v>#VALUE!</v>
      </c>
      <c r="ES657" s="2026"/>
      <c r="ET657" s="2026"/>
      <c r="EU657" s="2026"/>
      <c r="EV657" s="2026"/>
      <c r="EW657" s="2026" t="e">
        <f t="shared" si="27"/>
        <v>#VALUE!</v>
      </c>
      <c r="EX657" s="2026"/>
      <c r="EY657" s="2026"/>
      <c r="EZ657" s="2026"/>
      <c r="FA657" s="2026"/>
    </row>
    <row r="658" spans="1:157" ht="12.5">
      <c r="A658" s="35"/>
      <c r="B658" s="12" t="s">
        <v>18</v>
      </c>
      <c r="H658" s="2048" t="s">
        <v>2642</v>
      </c>
      <c r="I658" s="2048"/>
      <c r="J658" s="2048"/>
      <c r="K658" s="2048"/>
      <c r="L658" s="2048"/>
      <c r="M658" s="2048"/>
      <c r="N658" s="2048"/>
      <c r="O658" s="2048"/>
      <c r="P658" s="2048"/>
      <c r="Q658" s="2048"/>
      <c r="R658" s="2048"/>
      <c r="S658" s="14"/>
      <c r="T658" s="35"/>
      <c r="U658" s="12" t="s">
        <v>18</v>
      </c>
      <c r="AA658" s="2047" t="s">
        <v>2609</v>
      </c>
      <c r="AB658" s="2048"/>
      <c r="AC658" s="2048"/>
      <c r="AD658" s="2048"/>
      <c r="AE658" s="2048"/>
      <c r="AF658" s="2048"/>
      <c r="AG658" s="2048"/>
      <c r="AH658" s="2048"/>
      <c r="AI658" s="2048"/>
      <c r="AJ658" s="2048"/>
      <c r="AK658" s="2048"/>
      <c r="AZ658" s="61"/>
      <c r="BA658" s="61"/>
      <c r="BB658" s="61"/>
      <c r="BC658" s="61"/>
      <c r="BD658" s="61"/>
      <c r="BE658" s="61"/>
      <c r="BF658" s="61"/>
      <c r="BG658" s="61"/>
      <c r="BH658" s="61"/>
      <c r="BI658" s="61"/>
      <c r="BJ658" s="61"/>
      <c r="BK658" s="61"/>
      <c r="BL658" s="61"/>
      <c r="BM658" s="61"/>
      <c r="BN658" s="2023">
        <f>SUM(BN648:BR657)</f>
        <v>0</v>
      </c>
      <c r="BO658" s="2024"/>
      <c r="BP658" s="2024"/>
      <c r="BQ658" s="2024"/>
      <c r="BR658" s="2025"/>
      <c r="BS658" s="2019">
        <f>SUM(BS648:BW657)</f>
        <v>0</v>
      </c>
      <c r="BT658" s="2020"/>
      <c r="BU658" s="2020"/>
      <c r="BV658" s="2020"/>
      <c r="BW658" s="2021"/>
      <c r="BX658" s="2019">
        <f>SUM(BX648:CB657)</f>
        <v>4</v>
      </c>
      <c r="BY658" s="2020"/>
      <c r="BZ658" s="2020"/>
      <c r="CA658" s="2020"/>
      <c r="CB658" s="2021"/>
      <c r="CC658" s="2019">
        <f>SUM(CC648:CG657)</f>
        <v>14</v>
      </c>
      <c r="CD658" s="2020"/>
      <c r="CE658" s="2020"/>
      <c r="CF658" s="2020"/>
      <c r="CG658" s="2021"/>
      <c r="CH658" s="2019">
        <f>SUM(CH648:CL657)</f>
        <v>5</v>
      </c>
      <c r="CI658" s="2020"/>
      <c r="CJ658" s="2020"/>
      <c r="CK658" s="2020"/>
      <c r="CL658" s="2021"/>
      <c r="CM658" s="2019">
        <f>SUM(CM648:CQ657)</f>
        <v>0</v>
      </c>
      <c r="CN658" s="2020"/>
      <c r="CO658" s="2020"/>
      <c r="CP658" s="2020"/>
      <c r="CQ658" s="2021"/>
      <c r="CR658" s="1805"/>
      <c r="CS658" s="2027">
        <f>SUM(CS648:CW657)</f>
        <v>0</v>
      </c>
      <c r="CT658" s="2027"/>
      <c r="CU658" s="2027"/>
      <c r="CV658" s="2027"/>
      <c r="CW658" s="2027"/>
      <c r="CX658" s="2027">
        <f>SUM(CX648:DB657)</f>
        <v>0</v>
      </c>
      <c r="CY658" s="2027"/>
      <c r="CZ658" s="2027"/>
      <c r="DA658" s="2027"/>
      <c r="DB658" s="2027"/>
      <c r="DC658" s="2027">
        <f>SUM(DC648:DG657)</f>
        <v>4</v>
      </c>
      <c r="DD658" s="2027"/>
      <c r="DE658" s="2027"/>
      <c r="DF658" s="2027"/>
      <c r="DG658" s="2027"/>
      <c r="DH658" s="2027">
        <f>SUM(DH648:DL657)</f>
        <v>14</v>
      </c>
      <c r="DI658" s="2027"/>
      <c r="DJ658" s="2027"/>
      <c r="DK658" s="2027"/>
      <c r="DL658" s="2027"/>
      <c r="DM658" s="2027">
        <f>SUM(DM648:DQ657)</f>
        <v>5</v>
      </c>
      <c r="DN658" s="2027"/>
      <c r="DO658" s="2027"/>
      <c r="DP658" s="2027"/>
      <c r="DQ658" s="2027"/>
      <c r="DR658" s="2027">
        <f>SUM(DR648:DV657)</f>
        <v>0</v>
      </c>
      <c r="DS658" s="2027"/>
      <c r="DT658" s="2027"/>
      <c r="DU658" s="2027"/>
      <c r="DV658" s="2027"/>
      <c r="DX658" s="2026" t="e">
        <f t="shared" si="22"/>
        <v>#VALUE!</v>
      </c>
      <c r="DY658" s="2026"/>
      <c r="DZ658" s="2026"/>
      <c r="EA658" s="2026"/>
      <c r="EB658" s="2026"/>
      <c r="EC658" s="2026" t="e">
        <f t="shared" si="23"/>
        <v>#VALUE!</v>
      </c>
      <c r="ED658" s="2026"/>
      <c r="EE658" s="2026"/>
      <c r="EF658" s="2026"/>
      <c r="EG658" s="2026"/>
      <c r="EH658" s="2026" t="e">
        <f t="shared" si="24"/>
        <v>#VALUE!</v>
      </c>
      <c r="EI658" s="2026"/>
      <c r="EJ658" s="2026"/>
      <c r="EK658" s="2026"/>
      <c r="EL658" s="2026"/>
      <c r="EM658" s="2026" t="e">
        <f t="shared" si="25"/>
        <v>#VALUE!</v>
      </c>
      <c r="EN658" s="2026"/>
      <c r="EO658" s="2026"/>
      <c r="EP658" s="2026"/>
      <c r="EQ658" s="2026"/>
      <c r="ER658" s="2026" t="e">
        <f t="shared" si="26"/>
        <v>#VALUE!</v>
      </c>
      <c r="ES658" s="2026"/>
      <c r="ET658" s="2026"/>
      <c r="EU658" s="2026"/>
      <c r="EV658" s="2026"/>
      <c r="EW658" s="2026" t="e">
        <f t="shared" si="27"/>
        <v>#VALUE!</v>
      </c>
      <c r="EX658" s="2026"/>
      <c r="EY658" s="2026"/>
      <c r="EZ658" s="2026"/>
      <c r="FA658" s="2026"/>
    </row>
    <row r="659" spans="1:157" ht="12.5">
      <c r="A659" s="35"/>
      <c r="B659" s="12" t="s">
        <v>20</v>
      </c>
      <c r="N659" s="2038" t="s">
        <v>577</v>
      </c>
      <c r="O659" s="2038"/>
      <c r="T659" s="35"/>
      <c r="U659" s="12" t="s">
        <v>20</v>
      </c>
      <c r="AG659" s="2038" t="s">
        <v>577</v>
      </c>
      <c r="AH659" s="203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8</v>
      </c>
      <c r="CC659" s="58"/>
      <c r="CD659" s="58"/>
      <c r="CE659" s="58"/>
      <c r="CF659" s="58"/>
      <c r="CG659" s="1470">
        <f>CC658*3</f>
        <v>42</v>
      </c>
      <c r="CH659" s="58"/>
      <c r="CI659" s="58"/>
      <c r="CJ659" s="58"/>
      <c r="CK659" s="58"/>
      <c r="CL659" s="1470">
        <f>CH658*4</f>
        <v>20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6" t="e">
        <f t="shared" si="22"/>
        <v>#VALUE!</v>
      </c>
      <c r="DY659" s="2026"/>
      <c r="DZ659" s="2026"/>
      <c r="EA659" s="2026"/>
      <c r="EB659" s="2026"/>
      <c r="EC659" s="2026" t="e">
        <f t="shared" si="23"/>
        <v>#VALUE!</v>
      </c>
      <c r="ED659" s="2026"/>
      <c r="EE659" s="2026"/>
      <c r="EF659" s="2026"/>
      <c r="EG659" s="2026"/>
      <c r="EH659" s="2026" t="e">
        <f t="shared" si="24"/>
        <v>#VALUE!</v>
      </c>
      <c r="EI659" s="2026"/>
      <c r="EJ659" s="2026"/>
      <c r="EK659" s="2026"/>
      <c r="EL659" s="2026"/>
      <c r="EM659" s="2026" t="e">
        <f t="shared" si="25"/>
        <v>#VALUE!</v>
      </c>
      <c r="EN659" s="2026"/>
      <c r="EO659" s="2026"/>
      <c r="EP659" s="2026"/>
      <c r="EQ659" s="2026"/>
      <c r="ER659" s="2026" t="e">
        <f t="shared" si="26"/>
        <v>#VALUE!</v>
      </c>
      <c r="ES659" s="2026"/>
      <c r="ET659" s="2026"/>
      <c r="EU659" s="2026"/>
      <c r="EV659" s="2026"/>
      <c r="EW659" s="2026" t="e">
        <f t="shared" si="27"/>
        <v>#VALUE!</v>
      </c>
      <c r="EX659" s="2026"/>
      <c r="EY659" s="2026"/>
      <c r="EZ659" s="2026"/>
      <c r="FA659" s="2026"/>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23</v>
      </c>
      <c r="CT660" s="134" t="s">
        <v>2385</v>
      </c>
      <c r="CU660" s="58"/>
      <c r="CV660" s="58"/>
      <c r="CW660" s="58"/>
      <c r="CX660" s="58"/>
      <c r="CY660" s="58"/>
      <c r="CZ660" s="58"/>
      <c r="DA660" s="58"/>
      <c r="DB660" s="58"/>
      <c r="DC660" s="58"/>
      <c r="DD660" s="58"/>
      <c r="DE660" s="58"/>
      <c r="DF660" s="58"/>
      <c r="DQ660" s="136" t="s">
        <v>2397</v>
      </c>
      <c r="DR660" s="2026">
        <f>SUM(CS658:DV658)</f>
        <v>23</v>
      </c>
      <c r="DS660" s="2026"/>
      <c r="DT660" s="2026"/>
      <c r="DU660" s="2026"/>
      <c r="DV660" s="2026"/>
      <c r="DX660" s="2026" t="e">
        <f t="shared" si="22"/>
        <v>#VALUE!</v>
      </c>
      <c r="DY660" s="2026"/>
      <c r="DZ660" s="2026"/>
      <c r="EA660" s="2026"/>
      <c r="EB660" s="2026"/>
      <c r="EC660" s="2026" t="e">
        <f t="shared" si="23"/>
        <v>#VALUE!</v>
      </c>
      <c r="ED660" s="2026"/>
      <c r="EE660" s="2026"/>
      <c r="EF660" s="2026"/>
      <c r="EG660" s="2026"/>
      <c r="EH660" s="2026" t="e">
        <f t="shared" si="24"/>
        <v>#VALUE!</v>
      </c>
      <c r="EI660" s="2026"/>
      <c r="EJ660" s="2026"/>
      <c r="EK660" s="2026"/>
      <c r="EL660" s="2026"/>
      <c r="EM660" s="2026" t="e">
        <f t="shared" si="25"/>
        <v>#VALUE!</v>
      </c>
      <c r="EN660" s="2026"/>
      <c r="EO660" s="2026"/>
      <c r="EP660" s="2026"/>
      <c r="EQ660" s="2026"/>
      <c r="ER660" s="2026" t="e">
        <f t="shared" si="26"/>
        <v>#VALUE!</v>
      </c>
      <c r="ES660" s="2026"/>
      <c r="ET660" s="2026"/>
      <c r="EU660" s="2026"/>
      <c r="EV660" s="2026"/>
      <c r="EW660" s="2026" t="e">
        <f t="shared" si="27"/>
        <v>#VALUE!</v>
      </c>
      <c r="EX660" s="2026"/>
      <c r="EY660" s="2026"/>
      <c r="EZ660" s="2026"/>
      <c r="FA660" s="2026"/>
    </row>
    <row r="661" spans="1:157" ht="13">
      <c r="A661" s="87" t="s">
        <v>124</v>
      </c>
      <c r="B661" s="12" t="s">
        <v>495</v>
      </c>
      <c r="G661" s="2028" t="str">
        <f>C639</f>
        <v>MOHCD Accrued/ Deferred Interest</v>
      </c>
      <c r="H661" s="2028"/>
      <c r="I661" s="2028"/>
      <c r="J661" s="2028"/>
      <c r="K661" s="2028"/>
      <c r="L661" s="2028"/>
      <c r="M661" s="2028"/>
      <c r="N661" s="2028"/>
      <c r="O661" s="2028"/>
      <c r="P661" s="2028"/>
      <c r="Q661" s="2028"/>
      <c r="R661" s="2028"/>
      <c r="T661" s="87" t="s">
        <v>615</v>
      </c>
      <c r="U661" s="12" t="s">
        <v>495</v>
      </c>
      <c r="Z661" s="2028" t="str">
        <f>C640</f>
        <v>Deferred Developer Fee</v>
      </c>
      <c r="AA661" s="2028"/>
      <c r="AB661" s="2028"/>
      <c r="AC661" s="2028"/>
      <c r="AD661" s="2028"/>
      <c r="AE661" s="2028"/>
      <c r="AF661" s="2028"/>
      <c r="AG661" s="2028"/>
      <c r="AH661" s="2028"/>
      <c r="AI661" s="2028"/>
      <c r="AJ661" s="2028"/>
      <c r="AK661" s="2028"/>
      <c r="AZ661" s="61"/>
      <c r="BA661" s="61"/>
      <c r="BB661" s="61"/>
      <c r="BC661" s="61"/>
      <c r="BD661" s="61"/>
      <c r="BE661" s="61"/>
      <c r="BF661" s="61"/>
      <c r="BG661" s="61"/>
      <c r="BH661" s="61"/>
      <c r="BI661" s="61"/>
      <c r="BJ661" s="61"/>
      <c r="BK661" s="61"/>
      <c r="BL661" s="61"/>
      <c r="BM661" s="61"/>
      <c r="CR661" s="177"/>
      <c r="CS661" s="1470">
        <f>BR659+BW659+CB659+CG659+CL659+CQ659</f>
        <v>70</v>
      </c>
      <c r="CT661" s="134" t="s">
        <v>1977</v>
      </c>
      <c r="CU661" s="58"/>
      <c r="CV661" s="58"/>
      <c r="CW661" s="58"/>
      <c r="CX661" s="58"/>
      <c r="CY661" s="58"/>
      <c r="CZ661" s="58"/>
      <c r="DA661" s="58"/>
      <c r="DB661" s="58"/>
      <c r="DC661" s="58"/>
      <c r="DD661" s="58"/>
      <c r="DE661" s="58"/>
      <c r="DF661" s="58"/>
      <c r="DX661" s="2026" t="e">
        <f t="shared" si="22"/>
        <v>#VALUE!</v>
      </c>
      <c r="DY661" s="2026"/>
      <c r="DZ661" s="2026"/>
      <c r="EA661" s="2026"/>
      <c r="EB661" s="2026"/>
      <c r="EC661" s="2026" t="e">
        <f t="shared" si="23"/>
        <v>#VALUE!</v>
      </c>
      <c r="ED661" s="2026"/>
      <c r="EE661" s="2026"/>
      <c r="EF661" s="2026"/>
      <c r="EG661" s="2026"/>
      <c r="EH661" s="2026" t="e">
        <f t="shared" si="24"/>
        <v>#VALUE!</v>
      </c>
      <c r="EI661" s="2026"/>
      <c r="EJ661" s="2026"/>
      <c r="EK661" s="2026"/>
      <c r="EL661" s="2026"/>
      <c r="EM661" s="2026" t="e">
        <f t="shared" si="25"/>
        <v>#VALUE!</v>
      </c>
      <c r="EN661" s="2026"/>
      <c r="EO661" s="2026"/>
      <c r="EP661" s="2026"/>
      <c r="EQ661" s="2026"/>
      <c r="ER661" s="2026" t="e">
        <f t="shared" si="26"/>
        <v>#VALUE!</v>
      </c>
      <c r="ES661" s="2026"/>
      <c r="ET661" s="2026"/>
      <c r="EU661" s="2026"/>
      <c r="EV661" s="2026"/>
      <c r="EW661" s="2026" t="e">
        <f t="shared" si="27"/>
        <v>#VALUE!</v>
      </c>
      <c r="EX661" s="2026"/>
      <c r="EY661" s="2026"/>
      <c r="EZ661" s="2026"/>
      <c r="FA661" s="2026"/>
    </row>
    <row r="662" spans="1:157" ht="12.5">
      <c r="A662" s="35"/>
      <c r="B662" s="12" t="s">
        <v>90</v>
      </c>
      <c r="G662" s="2047" t="s">
        <v>2585</v>
      </c>
      <c r="H662" s="2048"/>
      <c r="I662" s="2048"/>
      <c r="J662" s="2048"/>
      <c r="K662" s="2048"/>
      <c r="L662" s="2048"/>
      <c r="M662" s="2048"/>
      <c r="N662" s="2048"/>
      <c r="O662" s="2048"/>
      <c r="P662" s="2048"/>
      <c r="Q662" s="2048"/>
      <c r="R662" s="2048"/>
      <c r="T662" s="35"/>
      <c r="U662" s="12" t="s">
        <v>90</v>
      </c>
      <c r="Z662" s="2047" t="s">
        <v>2530</v>
      </c>
      <c r="AA662" s="2048"/>
      <c r="AB662" s="2048"/>
      <c r="AC662" s="2048"/>
      <c r="AD662" s="2048"/>
      <c r="AE662" s="2048"/>
      <c r="AF662" s="2048"/>
      <c r="AG662" s="2048"/>
      <c r="AH662" s="2048"/>
      <c r="AI662" s="2048"/>
      <c r="AJ662" s="2048"/>
      <c r="AK662" s="204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6" t="e">
        <f t="shared" si="22"/>
        <v>#VALUE!</v>
      </c>
      <c r="DY662" s="2026"/>
      <c r="DZ662" s="2026"/>
      <c r="EA662" s="2026"/>
      <c r="EB662" s="2026"/>
      <c r="EC662" s="2026" t="e">
        <f t="shared" si="23"/>
        <v>#VALUE!</v>
      </c>
      <c r="ED662" s="2026"/>
      <c r="EE662" s="2026"/>
      <c r="EF662" s="2026"/>
      <c r="EG662" s="2026"/>
      <c r="EH662" s="2026" t="e">
        <f t="shared" si="24"/>
        <v>#VALUE!</v>
      </c>
      <c r="EI662" s="2026"/>
      <c r="EJ662" s="2026"/>
      <c r="EK662" s="2026"/>
      <c r="EL662" s="2026"/>
      <c r="EM662" s="2026" t="e">
        <f t="shared" si="25"/>
        <v>#VALUE!</v>
      </c>
      <c r="EN662" s="2026"/>
      <c r="EO662" s="2026"/>
      <c r="EP662" s="2026"/>
      <c r="EQ662" s="2026"/>
      <c r="ER662" s="2026" t="e">
        <f t="shared" si="26"/>
        <v>#VALUE!</v>
      </c>
      <c r="ES662" s="2026"/>
      <c r="ET662" s="2026"/>
      <c r="EU662" s="2026"/>
      <c r="EV662" s="2026"/>
      <c r="EW662" s="2026" t="e">
        <f t="shared" si="27"/>
        <v>#VALUE!</v>
      </c>
      <c r="EX662" s="2026"/>
      <c r="EY662" s="2026"/>
      <c r="EZ662" s="2026"/>
      <c r="FA662" s="2026"/>
    </row>
    <row r="663" spans="1:157" ht="13">
      <c r="A663" s="35"/>
      <c r="B663" s="12" t="s">
        <v>614</v>
      </c>
      <c r="G663" s="2040" t="s">
        <v>2586</v>
      </c>
      <c r="H663" s="2041"/>
      <c r="I663" s="2041"/>
      <c r="J663" s="2041"/>
      <c r="K663" s="2041"/>
      <c r="L663" s="2041"/>
      <c r="M663" s="2041"/>
      <c r="N663" s="2041"/>
      <c r="O663" s="2041"/>
      <c r="P663" s="2041"/>
      <c r="Q663" s="2041"/>
      <c r="R663" s="2041"/>
      <c r="T663" s="35"/>
      <c r="U663" s="12" t="s">
        <v>614</v>
      </c>
      <c r="Z663" s="2040" t="s">
        <v>2607</v>
      </c>
      <c r="AA663" s="2041"/>
      <c r="AB663" s="2041"/>
      <c r="AC663" s="2041"/>
      <c r="AD663" s="2041"/>
      <c r="AE663" s="2041"/>
      <c r="AF663" s="2041"/>
      <c r="AG663" s="2041"/>
      <c r="AH663" s="2041"/>
      <c r="AI663" s="2041"/>
      <c r="AJ663" s="2041"/>
      <c r="AK663" s="2041"/>
      <c r="AZ663" s="61"/>
      <c r="BA663" s="61"/>
      <c r="BB663" s="61"/>
      <c r="BC663" s="61"/>
      <c r="BD663" s="61"/>
      <c r="BE663" s="61"/>
      <c r="BF663" s="61"/>
      <c r="BG663" s="61"/>
      <c r="BH663" s="61"/>
      <c r="BI663" s="61"/>
      <c r="BJ663" s="61"/>
      <c r="BK663" s="61"/>
      <c r="BL663" s="61"/>
      <c r="BM663" s="61"/>
      <c r="BN663" s="2019">
        <f>BN635+BN644+BN658</f>
        <v>0</v>
      </c>
      <c r="BO663" s="2020"/>
      <c r="BP663" s="2020"/>
      <c r="BQ663" s="2020"/>
      <c r="BR663" s="2021"/>
      <c r="BS663" s="2019">
        <f>BS635+BS644+BS658</f>
        <v>23</v>
      </c>
      <c r="BT663" s="2020"/>
      <c r="BU663" s="2020"/>
      <c r="BV663" s="2020"/>
      <c r="BW663" s="2021"/>
      <c r="BX663" s="2019">
        <f>BX635+BX644+BX658</f>
        <v>61</v>
      </c>
      <c r="BY663" s="2020"/>
      <c r="BZ663" s="2020"/>
      <c r="CA663" s="2020"/>
      <c r="CB663" s="2021"/>
      <c r="CC663" s="2019">
        <f>CC635+CC644+CC658</f>
        <v>40</v>
      </c>
      <c r="CD663" s="2020"/>
      <c r="CE663" s="2020"/>
      <c r="CF663" s="2020"/>
      <c r="CG663" s="2021"/>
      <c r="CH663" s="2019">
        <f>CH635+CH644+CH658</f>
        <v>14</v>
      </c>
      <c r="CI663" s="2020"/>
      <c r="CJ663" s="2020"/>
      <c r="CK663" s="2020"/>
      <c r="CL663" s="2021"/>
      <c r="CM663" s="2043">
        <f>CM658+CM644+CM635</f>
        <v>0</v>
      </c>
      <c r="CN663" s="2044"/>
      <c r="CO663" s="2044"/>
      <c r="CP663" s="2044"/>
      <c r="CQ663" s="2045"/>
      <c r="CR663" s="177"/>
      <c r="CS663" s="1470">
        <f>CS637+CS661</f>
        <v>319</v>
      </c>
      <c r="CT663" s="134" t="s">
        <v>2390</v>
      </c>
      <c r="CU663" s="58"/>
      <c r="CV663" s="58"/>
      <c r="CW663" s="58"/>
      <c r="CX663" s="58"/>
      <c r="CY663" s="58"/>
      <c r="CZ663" s="58"/>
      <c r="DA663" s="58"/>
      <c r="DB663" s="58"/>
      <c r="DC663" s="58"/>
      <c r="DD663" s="58"/>
      <c r="DE663" s="58"/>
      <c r="DF663" s="58"/>
      <c r="DX663" s="2026">
        <f>SUMIF(DX638:EB662,"&gt;0")</f>
        <v>0</v>
      </c>
      <c r="DY663" s="2026"/>
      <c r="DZ663" s="2026"/>
      <c r="EA663" s="2026"/>
      <c r="EB663" s="2026"/>
      <c r="EC663" s="2026">
        <f>SUMIF(EC638:EG662,"&gt;0")</f>
        <v>1770.1304347826087</v>
      </c>
      <c r="ED663" s="2026"/>
      <c r="EE663" s="2026"/>
      <c r="EF663" s="2026"/>
      <c r="EG663" s="2026"/>
      <c r="EH663" s="2026">
        <f>SUMIF(EH638:EL662,"&gt;0")</f>
        <v>1184.5</v>
      </c>
      <c r="EI663" s="2026"/>
      <c r="EJ663" s="2026"/>
      <c r="EK663" s="2026"/>
      <c r="EL663" s="2026"/>
      <c r="EM663" s="2026">
        <f>SUMIF(EM638:EQ662,"&gt;0")</f>
        <v>1622.6538461538462</v>
      </c>
      <c r="EN663" s="2026"/>
      <c r="EO663" s="2026"/>
      <c r="EP663" s="2026"/>
      <c r="EQ663" s="2026"/>
      <c r="ER663" s="2026">
        <f>SUMIF(ER638:EV662,"&gt;0")</f>
        <v>2418</v>
      </c>
      <c r="ES663" s="2026"/>
      <c r="ET663" s="2026"/>
      <c r="EU663" s="2026"/>
      <c r="EV663" s="2026"/>
      <c r="EW663" s="2026">
        <f>SUMIF(EW638:FA662,"&gt;0")</f>
        <v>0</v>
      </c>
      <c r="EX663" s="2026"/>
      <c r="EY663" s="2026"/>
      <c r="EZ663" s="2026"/>
      <c r="FA663" s="2026"/>
    </row>
    <row r="664" spans="1:157" ht="12.5">
      <c r="A664" s="35"/>
      <c r="B664" s="12" t="s">
        <v>17</v>
      </c>
      <c r="G664" s="2040" t="s">
        <v>2587</v>
      </c>
      <c r="H664" s="2041"/>
      <c r="I664" s="2041"/>
      <c r="J664" s="2041"/>
      <c r="K664" s="2041"/>
      <c r="L664" s="2041"/>
      <c r="M664" s="2041"/>
      <c r="N664" s="2041"/>
      <c r="O664" s="2041"/>
      <c r="P664" s="2041"/>
      <c r="Q664" s="2041"/>
      <c r="R664" s="2041"/>
      <c r="T664" s="35"/>
      <c r="U664" s="12" t="s">
        <v>17</v>
      </c>
      <c r="Z664" s="2040" t="s">
        <v>2537</v>
      </c>
      <c r="AA664" s="2041"/>
      <c r="AB664" s="2041"/>
      <c r="AC664" s="2041"/>
      <c r="AD664" s="2041"/>
      <c r="AE664" s="2041"/>
      <c r="AF664" s="2041"/>
      <c r="AG664" s="2041"/>
      <c r="AH664" s="2041"/>
      <c r="AI664" s="2041"/>
      <c r="AJ664" s="2041"/>
      <c r="AK664" s="204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73"/>
      <c r="H665" s="2073"/>
      <c r="I665" s="2073"/>
      <c r="J665" s="2073"/>
      <c r="K665" s="2073"/>
      <c r="L665" s="2073"/>
      <c r="O665" s="137" t="s">
        <v>212</v>
      </c>
      <c r="P665" s="2039"/>
      <c r="Q665" s="2039"/>
      <c r="R665" s="2039"/>
      <c r="T665" s="35"/>
      <c r="U665" s="12" t="s">
        <v>325</v>
      </c>
      <c r="Z665" s="2323" t="s">
        <v>2545</v>
      </c>
      <c r="AA665" s="2073"/>
      <c r="AB665" s="2073"/>
      <c r="AC665" s="2073"/>
      <c r="AD665" s="2073"/>
      <c r="AE665" s="2073"/>
      <c r="AH665" s="137" t="s">
        <v>212</v>
      </c>
      <c r="AI665" s="2039"/>
      <c r="AJ665" s="2039"/>
      <c r="AK665" s="203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7" t="s">
        <v>2604</v>
      </c>
      <c r="I666" s="2048"/>
      <c r="J666" s="2048"/>
      <c r="K666" s="2048"/>
      <c r="L666" s="2048"/>
      <c r="M666" s="2048"/>
      <c r="N666" s="2048"/>
      <c r="O666" s="2048"/>
      <c r="P666" s="2048"/>
      <c r="Q666" s="2048"/>
      <c r="R666" s="2048"/>
      <c r="T666" s="35"/>
      <c r="U666" s="12" t="s">
        <v>18</v>
      </c>
      <c r="AA666" s="2047" t="s">
        <v>2125</v>
      </c>
      <c r="AB666" s="2048"/>
      <c r="AC666" s="2048"/>
      <c r="AD666" s="2048"/>
      <c r="AE666" s="2048"/>
      <c r="AF666" s="2048"/>
      <c r="AG666" s="2048"/>
      <c r="AH666" s="2048"/>
      <c r="AI666" s="2048"/>
      <c r="AJ666" s="2048"/>
      <c r="AK666" s="2048"/>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8" t="s">
        <v>577</v>
      </c>
      <c r="O667" s="2038"/>
      <c r="T667" s="35"/>
      <c r="U667" s="12" t="s">
        <v>20</v>
      </c>
      <c r="AG667" s="2038" t="s">
        <v>577</v>
      </c>
      <c r="AH667" s="203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8" t="str">
        <f>C641</f>
        <v>GP Equity</v>
      </c>
      <c r="H669" s="2028"/>
      <c r="I669" s="2028"/>
      <c r="J669" s="2028"/>
      <c r="K669" s="2028"/>
      <c r="L669" s="2028"/>
      <c r="M669" s="2028"/>
      <c r="N669" s="2028"/>
      <c r="O669" s="2028"/>
      <c r="P669" s="2028"/>
      <c r="Q669" s="2028"/>
      <c r="R669" s="2028"/>
      <c r="T669" s="87" t="s">
        <v>618</v>
      </c>
      <c r="U669" s="12" t="s">
        <v>495</v>
      </c>
      <c r="Z669" s="2028" t="str">
        <f>C642</f>
        <v>HCD AHSC</v>
      </c>
      <c r="AA669" s="2028"/>
      <c r="AB669" s="2028"/>
      <c r="AC669" s="2028"/>
      <c r="AD669" s="2028"/>
      <c r="AE669" s="2028"/>
      <c r="AF669" s="2028"/>
      <c r="AG669" s="2028"/>
      <c r="AH669" s="2028"/>
      <c r="AI669" s="2028"/>
      <c r="AJ669" s="2028"/>
      <c r="AK669" s="202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7" t="s">
        <v>2530</v>
      </c>
      <c r="H670" s="2048"/>
      <c r="I670" s="2048"/>
      <c r="J670" s="2048"/>
      <c r="K670" s="2048"/>
      <c r="L670" s="2048"/>
      <c r="M670" s="2048"/>
      <c r="N670" s="2048"/>
      <c r="O670" s="2048"/>
      <c r="P670" s="2048"/>
      <c r="Q670" s="2048"/>
      <c r="R670" s="2048"/>
      <c r="T670" s="35"/>
      <c r="U670" s="12" t="s">
        <v>90</v>
      </c>
      <c r="Z670" s="2047" t="s">
        <v>2610</v>
      </c>
      <c r="AA670" s="2048"/>
      <c r="AB670" s="2048"/>
      <c r="AC670" s="2048"/>
      <c r="AD670" s="2048"/>
      <c r="AE670" s="2048"/>
      <c r="AF670" s="2048"/>
      <c r="AG670" s="2048"/>
      <c r="AH670" s="2048"/>
      <c r="AI670" s="2048"/>
      <c r="AJ670" s="2048"/>
      <c r="AK670" s="2048"/>
      <c r="AZ670" s="58"/>
      <c r="BA670" s="446">
        <f t="shared" ref="BA670:BA694" si="40">IF($G728=0,"N/A",VLOOKUP($T$189,TC_Rent,(MATCH($B728,bedrooms,FALSE))))</f>
        <v>3426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7" t="s">
        <v>2541</v>
      </c>
      <c r="H671" s="2048"/>
      <c r="I671" s="2048"/>
      <c r="J671" s="2048"/>
      <c r="K671" s="2048"/>
      <c r="L671" s="2048"/>
      <c r="M671" s="2048"/>
      <c r="N671" s="2048"/>
      <c r="O671" s="2048"/>
      <c r="P671" s="2048"/>
      <c r="Q671" s="2048"/>
      <c r="R671" s="2048"/>
      <c r="T671" s="35"/>
      <c r="U671" s="12" t="s">
        <v>614</v>
      </c>
      <c r="Z671" s="2040" t="s">
        <v>2611</v>
      </c>
      <c r="AA671" s="2041"/>
      <c r="AB671" s="2041"/>
      <c r="AC671" s="2041"/>
      <c r="AD671" s="2041"/>
      <c r="AE671" s="2041"/>
      <c r="AF671" s="2041"/>
      <c r="AG671" s="2041"/>
      <c r="AH671" s="2041"/>
      <c r="AI671" s="2041"/>
      <c r="AJ671" s="2041"/>
      <c r="AK671" s="2041"/>
      <c r="AZ671" s="58"/>
      <c r="BA671" s="446">
        <f t="shared" si="40"/>
        <v>3426</v>
      </c>
      <c r="BB671" s="58"/>
      <c r="BC671" s="58"/>
      <c r="BD671" s="58"/>
      <c r="BE671" s="58"/>
      <c r="BF671" s="382"/>
      <c r="BG671" s="456">
        <f t="shared" ref="BG671:BG695" si="41">G728</f>
        <v>8</v>
      </c>
      <c r="BH671" s="460">
        <f>BG671/$BG$696</f>
        <v>7.0175438596491224E-2</v>
      </c>
      <c r="BI671" s="461">
        <f t="shared" ref="BI671:BI695" si="42">IF(BH671=0," ",BH671*AH728)</f>
        <v>3.5087719298245612E-2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7" t="s">
        <v>2537</v>
      </c>
      <c r="H672" s="2048"/>
      <c r="I672" s="2048"/>
      <c r="J672" s="2048"/>
      <c r="K672" s="2048"/>
      <c r="L672" s="2048"/>
      <c r="M672" s="2048"/>
      <c r="N672" s="2048"/>
      <c r="O672" s="2048"/>
      <c r="P672" s="2048"/>
      <c r="Q672" s="2048"/>
      <c r="R672" s="2048"/>
      <c r="T672" s="35"/>
      <c r="U672" s="12" t="s">
        <v>17</v>
      </c>
      <c r="Z672" s="2040" t="s">
        <v>2612</v>
      </c>
      <c r="AA672" s="2041"/>
      <c r="AB672" s="2041"/>
      <c r="AC672" s="2041"/>
      <c r="AD672" s="2041"/>
      <c r="AE672" s="2041"/>
      <c r="AF672" s="2041"/>
      <c r="AG672" s="2041"/>
      <c r="AH672" s="2041"/>
      <c r="AI672" s="2041"/>
      <c r="AJ672" s="2041"/>
      <c r="AK672" s="2041"/>
      <c r="AZ672" s="58"/>
      <c r="BA672" s="446">
        <f t="shared" si="40"/>
        <v>4112</v>
      </c>
      <c r="BB672" s="58"/>
      <c r="BC672" s="58"/>
      <c r="BD672" s="58"/>
      <c r="BE672" s="58"/>
      <c r="BF672" s="382"/>
      <c r="BG672" s="457">
        <f t="shared" si="41"/>
        <v>15</v>
      </c>
      <c r="BH672" s="460">
        <f t="shared" ref="BH672:BH695" si="43">BG672/$BG$696</f>
        <v>0.13157894736842105</v>
      </c>
      <c r="BI672" s="461">
        <f t="shared" si="42"/>
        <v>7.8947368421052627E-2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323" t="s">
        <v>2543</v>
      </c>
      <c r="H673" s="2073"/>
      <c r="I673" s="2073"/>
      <c r="J673" s="2073"/>
      <c r="K673" s="2073"/>
      <c r="L673" s="2073"/>
      <c r="O673" s="137" t="s">
        <v>212</v>
      </c>
      <c r="P673" s="2039"/>
      <c r="Q673" s="2039"/>
      <c r="R673" s="2039"/>
      <c r="T673" s="35"/>
      <c r="U673" s="12" t="s">
        <v>325</v>
      </c>
      <c r="Z673" s="2323" t="s">
        <v>2613</v>
      </c>
      <c r="AA673" s="2073"/>
      <c r="AB673" s="2073"/>
      <c r="AC673" s="2073"/>
      <c r="AD673" s="2073"/>
      <c r="AE673" s="2073"/>
      <c r="AH673" s="137" t="s">
        <v>212</v>
      </c>
      <c r="AI673" s="2039"/>
      <c r="AJ673" s="2039"/>
      <c r="AK673" s="2039"/>
      <c r="AZ673" s="58"/>
      <c r="BA673" s="446">
        <f t="shared" si="40"/>
        <v>4112</v>
      </c>
      <c r="BB673" s="58"/>
      <c r="BC673" s="58"/>
      <c r="BD673" s="58"/>
      <c r="BE673" s="58"/>
      <c r="BF673" s="382"/>
      <c r="BG673" s="457">
        <f t="shared" si="41"/>
        <v>51</v>
      </c>
      <c r="BH673" s="460">
        <f t="shared" si="43"/>
        <v>0.44736842105263158</v>
      </c>
      <c r="BI673" s="461">
        <f t="shared" si="42"/>
        <v>0.13421052631578947</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7" t="s">
        <v>2598</v>
      </c>
      <c r="I674" s="2048"/>
      <c r="J674" s="2048"/>
      <c r="K674" s="2048"/>
      <c r="L674" s="2048"/>
      <c r="M674" s="2048"/>
      <c r="N674" s="2048"/>
      <c r="O674" s="2048"/>
      <c r="P674" s="2048"/>
      <c r="Q674" s="2048"/>
      <c r="R674" s="2048"/>
      <c r="T674" s="35"/>
      <c r="U674" s="12" t="s">
        <v>18</v>
      </c>
      <c r="AA674" s="2048"/>
      <c r="AB674" s="2048"/>
      <c r="AC674" s="2048"/>
      <c r="AD674" s="2048"/>
      <c r="AE674" s="2048"/>
      <c r="AF674" s="2048"/>
      <c r="AG674" s="2048"/>
      <c r="AH674" s="2048"/>
      <c r="AI674" s="2048"/>
      <c r="AJ674" s="2048"/>
      <c r="AK674" s="2048"/>
      <c r="AZ674" s="58"/>
      <c r="BA674" s="446">
        <f t="shared" si="40"/>
        <v>4112</v>
      </c>
      <c r="BB674" s="58"/>
      <c r="BC674" s="58"/>
      <c r="BD674" s="58"/>
      <c r="BE674" s="58"/>
      <c r="BF674" s="382"/>
      <c r="BG674" s="457">
        <f t="shared" si="41"/>
        <v>2</v>
      </c>
      <c r="BH674" s="460">
        <f t="shared" si="43"/>
        <v>1.7543859649122806E-2</v>
      </c>
      <c r="BI674" s="461">
        <f t="shared" si="42"/>
        <v>8.771929824561403E-3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8" t="s">
        <v>577</v>
      </c>
      <c r="O675" s="2038"/>
      <c r="T675" s="35"/>
      <c r="U675" s="12" t="s">
        <v>20</v>
      </c>
      <c r="AG675" s="2038" t="s">
        <v>577</v>
      </c>
      <c r="AH675" s="2038"/>
      <c r="AZ675" s="58"/>
      <c r="BA675" s="446" t="str">
        <f t="shared" si="40"/>
        <v>N/A</v>
      </c>
      <c r="BB675" s="58"/>
      <c r="BC675" s="58"/>
      <c r="BD675" s="58"/>
      <c r="BE675" s="58"/>
      <c r="BF675" s="382"/>
      <c r="BG675" s="457">
        <f t="shared" si="41"/>
        <v>3</v>
      </c>
      <c r="BH675" s="460">
        <f t="shared" si="43"/>
        <v>2.6315789473684209E-2</v>
      </c>
      <c r="BI675" s="461">
        <f t="shared" si="42"/>
        <v>1.5789473684210523E-2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4750</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28">
        <f>C643</f>
        <v>0</v>
      </c>
      <c r="H677" s="2028"/>
      <c r="I677" s="2028"/>
      <c r="J677" s="2028"/>
      <c r="K677" s="2028"/>
      <c r="L677" s="2028"/>
      <c r="M677" s="2028"/>
      <c r="N677" s="2028"/>
      <c r="O677" s="2028"/>
      <c r="P677" s="2028"/>
      <c r="Q677" s="2028"/>
      <c r="R677" s="2028"/>
      <c r="T677" s="87" t="s">
        <v>487</v>
      </c>
      <c r="U677" s="12" t="s">
        <v>495</v>
      </c>
      <c r="Z677" s="2028">
        <f>C644</f>
        <v>0</v>
      </c>
      <c r="AA677" s="2028"/>
      <c r="AB677" s="2028"/>
      <c r="AC677" s="2028"/>
      <c r="AD677" s="2028"/>
      <c r="AE677" s="2028"/>
      <c r="AF677" s="2028"/>
      <c r="AG677" s="2028"/>
      <c r="AH677" s="2028"/>
      <c r="AI677" s="2028"/>
      <c r="AJ677" s="2028"/>
      <c r="AK677" s="2028"/>
      <c r="AZ677" s="58"/>
      <c r="BA677" s="446">
        <f t="shared" si="40"/>
        <v>4750</v>
      </c>
      <c r="BB677" s="58"/>
      <c r="BC677" s="58"/>
      <c r="BD677" s="58"/>
      <c r="BE677" s="58"/>
      <c r="BF677" s="382"/>
      <c r="BG677" s="457">
        <f t="shared" si="41"/>
        <v>18</v>
      </c>
      <c r="BH677" s="460">
        <f t="shared" si="43"/>
        <v>0.15789473684210525</v>
      </c>
      <c r="BI677" s="461">
        <f t="shared" si="42"/>
        <v>4.7368421052631574E-2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8"/>
      <c r="H678" s="2048"/>
      <c r="I678" s="2048"/>
      <c r="J678" s="2048"/>
      <c r="K678" s="2048"/>
      <c r="L678" s="2048"/>
      <c r="M678" s="2048"/>
      <c r="N678" s="2048"/>
      <c r="O678" s="2048"/>
      <c r="P678" s="2048"/>
      <c r="Q678" s="2048"/>
      <c r="R678" s="2048"/>
      <c r="T678" s="35"/>
      <c r="U678" s="12" t="s">
        <v>90</v>
      </c>
      <c r="Z678" s="2048"/>
      <c r="AA678" s="2048"/>
      <c r="AB678" s="2048"/>
      <c r="AC678" s="2048"/>
      <c r="AD678" s="2048"/>
      <c r="AE678" s="2048"/>
      <c r="AF678" s="2048"/>
      <c r="AG678" s="2048"/>
      <c r="AH678" s="2048"/>
      <c r="AI678" s="2048"/>
      <c r="AJ678" s="2048"/>
      <c r="AK678" s="2048"/>
      <c r="AZ678" s="58"/>
      <c r="BA678" s="446">
        <f t="shared" si="40"/>
        <v>4750</v>
      </c>
      <c r="BB678" s="58"/>
      <c r="BC678" s="58"/>
      <c r="BD678" s="58"/>
      <c r="BE678" s="58"/>
      <c r="BF678" s="382"/>
      <c r="BG678" s="457">
        <f t="shared" si="41"/>
        <v>3</v>
      </c>
      <c r="BH678" s="460">
        <f t="shared" si="43"/>
        <v>2.6315789473684209E-2</v>
      </c>
      <c r="BI678" s="461">
        <f t="shared" si="42"/>
        <v>1.3157894736842105E-2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8"/>
      <c r="H679" s="2048"/>
      <c r="I679" s="2048"/>
      <c r="J679" s="2048"/>
      <c r="K679" s="2048"/>
      <c r="L679" s="2048"/>
      <c r="M679" s="2048"/>
      <c r="N679" s="2048"/>
      <c r="O679" s="2048"/>
      <c r="P679" s="2048"/>
      <c r="Q679" s="2048"/>
      <c r="R679" s="2048"/>
      <c r="T679" s="35"/>
      <c r="U679" s="12" t="s">
        <v>614</v>
      </c>
      <c r="Z679" s="2041"/>
      <c r="AA679" s="2041"/>
      <c r="AB679" s="2041"/>
      <c r="AC679" s="2041"/>
      <c r="AD679" s="2041"/>
      <c r="AE679" s="2041"/>
      <c r="AF679" s="2041"/>
      <c r="AG679" s="2041"/>
      <c r="AH679" s="2041"/>
      <c r="AI679" s="2041"/>
      <c r="AJ679" s="2041"/>
      <c r="AK679" s="2041"/>
      <c r="AZ679" s="58"/>
      <c r="BA679" s="446" t="str">
        <f t="shared" si="40"/>
        <v>N/A</v>
      </c>
      <c r="BB679" s="58"/>
      <c r="BC679" s="58"/>
      <c r="BD679" s="58"/>
      <c r="BE679" s="58"/>
      <c r="BF679" s="382"/>
      <c r="BG679" s="457">
        <f t="shared" si="41"/>
        <v>5</v>
      </c>
      <c r="BH679" s="460">
        <f t="shared" si="43"/>
        <v>4.3859649122807015E-2</v>
      </c>
      <c r="BI679" s="461">
        <f t="shared" si="42"/>
        <v>2.6315789473684209E-2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8"/>
      <c r="H680" s="2048"/>
      <c r="I680" s="2048"/>
      <c r="J680" s="2048"/>
      <c r="K680" s="2048"/>
      <c r="L680" s="2048"/>
      <c r="M680" s="2048"/>
      <c r="N680" s="2048"/>
      <c r="O680" s="2048"/>
      <c r="P680" s="2048"/>
      <c r="Q680" s="2048"/>
      <c r="R680" s="2048"/>
      <c r="T680" s="35"/>
      <c r="U680" s="12" t="s">
        <v>17</v>
      </c>
      <c r="Z680" s="2041"/>
      <c r="AA680" s="2041"/>
      <c r="AB680" s="2041"/>
      <c r="AC680" s="2041"/>
      <c r="AD680" s="2041"/>
      <c r="AE680" s="2041"/>
      <c r="AF680" s="2041"/>
      <c r="AG680" s="2041"/>
      <c r="AH680" s="2041"/>
      <c r="AI680" s="2041"/>
      <c r="AJ680" s="2041"/>
      <c r="AK680" s="2041"/>
      <c r="AZ680" s="58"/>
      <c r="BA680" s="446">
        <f t="shared" si="40"/>
        <v>5300</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73"/>
      <c r="H681" s="2073"/>
      <c r="I681" s="2073"/>
      <c r="J681" s="2073"/>
      <c r="K681" s="2073"/>
      <c r="L681" s="2073"/>
      <c r="O681" s="137" t="s">
        <v>212</v>
      </c>
      <c r="P681" s="2039"/>
      <c r="Q681" s="2039"/>
      <c r="R681" s="2039"/>
      <c r="T681" s="35"/>
      <c r="U681" s="12" t="s">
        <v>325</v>
      </c>
      <c r="Z681" s="2073"/>
      <c r="AA681" s="2073"/>
      <c r="AB681" s="2073"/>
      <c r="AC681" s="2073"/>
      <c r="AD681" s="2073"/>
      <c r="AE681" s="2073"/>
      <c r="AH681" s="137" t="s">
        <v>212</v>
      </c>
      <c r="AI681" s="2039"/>
      <c r="AJ681" s="2039"/>
      <c r="AK681" s="2039"/>
      <c r="AZ681" s="58"/>
      <c r="BA681" s="446">
        <f t="shared" si="40"/>
        <v>5300</v>
      </c>
      <c r="BB681" s="58"/>
      <c r="BC681" s="58"/>
      <c r="BD681" s="58"/>
      <c r="BE681" s="58"/>
      <c r="BF681" s="382"/>
      <c r="BG681" s="457">
        <f t="shared" si="41"/>
        <v>2</v>
      </c>
      <c r="BH681" s="460">
        <f t="shared" si="43"/>
        <v>1.7543859649122806E-2</v>
      </c>
      <c r="BI681" s="461">
        <f t="shared" si="42"/>
        <v>5.263157894736842E-3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8"/>
      <c r="I682" s="2048"/>
      <c r="J682" s="2048"/>
      <c r="K682" s="2048"/>
      <c r="L682" s="2048"/>
      <c r="M682" s="2048"/>
      <c r="N682" s="2048"/>
      <c r="O682" s="2048"/>
      <c r="P682" s="2048"/>
      <c r="Q682" s="2048"/>
      <c r="R682" s="2048"/>
      <c r="T682" s="35"/>
      <c r="U682" s="12" t="s">
        <v>18</v>
      </c>
      <c r="AA682" s="2048"/>
      <c r="AB682" s="2048"/>
      <c r="AC682" s="2048"/>
      <c r="AD682" s="2048"/>
      <c r="AE682" s="2048"/>
      <c r="AF682" s="2048"/>
      <c r="AG682" s="2048"/>
      <c r="AH682" s="2048"/>
      <c r="AI682" s="2048"/>
      <c r="AJ682" s="2048"/>
      <c r="AK682" s="2048"/>
      <c r="AZ682" s="58"/>
      <c r="BA682" s="446">
        <f t="shared" si="40"/>
        <v>5300</v>
      </c>
      <c r="BB682" s="58"/>
      <c r="BC682" s="58"/>
      <c r="BD682" s="58"/>
      <c r="BE682" s="58"/>
      <c r="BF682" s="382"/>
      <c r="BG682" s="457">
        <f t="shared" si="41"/>
        <v>3</v>
      </c>
      <c r="BH682" s="460">
        <f t="shared" si="43"/>
        <v>2.6315789473684209E-2</v>
      </c>
      <c r="BI682" s="461">
        <f t="shared" si="42"/>
        <v>1.3157894736842105E-2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8" t="s">
        <v>705</v>
      </c>
      <c r="O683" s="2038"/>
      <c r="T683" s="35"/>
      <c r="U683" s="12" t="s">
        <v>20</v>
      </c>
      <c r="AG683" s="2038" t="s">
        <v>705</v>
      </c>
      <c r="AH683" s="2038"/>
      <c r="AZ683" s="58"/>
      <c r="BA683" s="446" t="str">
        <f t="shared" si="40"/>
        <v>N/A</v>
      </c>
      <c r="BB683" s="58"/>
      <c r="BC683" s="58"/>
      <c r="BD683" s="58"/>
      <c r="BE683" s="58"/>
      <c r="BF683" s="382"/>
      <c r="BG683" s="457">
        <f t="shared" si="41"/>
        <v>4</v>
      </c>
      <c r="BH683" s="460">
        <f t="shared" si="43"/>
        <v>3.5087719298245612E-2</v>
      </c>
      <c r="BI683" s="461">
        <f t="shared" si="42"/>
        <v>2.1052631578947368E-2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28">
        <f>C645</f>
        <v>0</v>
      </c>
      <c r="H685" s="2028"/>
      <c r="I685" s="2028"/>
      <c r="J685" s="2028"/>
      <c r="K685" s="2028"/>
      <c r="L685" s="2028"/>
      <c r="M685" s="2028"/>
      <c r="N685" s="2028"/>
      <c r="O685" s="2028"/>
      <c r="P685" s="2028"/>
      <c r="Q685" s="2028"/>
      <c r="R685" s="2028"/>
      <c r="T685" s="87" t="s">
        <v>680</v>
      </c>
      <c r="U685" s="12" t="s">
        <v>495</v>
      </c>
      <c r="Z685" s="2028">
        <f>C646</f>
        <v>0</v>
      </c>
      <c r="AA685" s="2028"/>
      <c r="AB685" s="2028"/>
      <c r="AC685" s="2028"/>
      <c r="AD685" s="2028"/>
      <c r="AE685" s="2028"/>
      <c r="AF685" s="2028"/>
      <c r="AG685" s="2028"/>
      <c r="AH685" s="2028"/>
      <c r="AI685" s="2028"/>
      <c r="AJ685" s="2028"/>
      <c r="AK685" s="202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8"/>
      <c r="H686" s="2048"/>
      <c r="I686" s="2048"/>
      <c r="J686" s="2048"/>
      <c r="K686" s="2048"/>
      <c r="L686" s="2048"/>
      <c r="M686" s="2048"/>
      <c r="N686" s="2048"/>
      <c r="O686" s="2048"/>
      <c r="P686" s="2048"/>
      <c r="Q686" s="2048"/>
      <c r="R686" s="2048"/>
      <c r="T686" s="35"/>
      <c r="U686" s="12" t="s">
        <v>90</v>
      </c>
      <c r="Z686" s="2048"/>
      <c r="AA686" s="2048"/>
      <c r="AB686" s="2048"/>
      <c r="AC686" s="2048"/>
      <c r="AD686" s="2048"/>
      <c r="AE686" s="2048"/>
      <c r="AF686" s="2048"/>
      <c r="AG686" s="2048"/>
      <c r="AH686" s="2048"/>
      <c r="AI686" s="2048"/>
      <c r="AJ686" s="2048"/>
      <c r="AK686" s="204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8"/>
      <c r="H687" s="2048"/>
      <c r="I687" s="2048"/>
      <c r="J687" s="2048"/>
      <c r="K687" s="2048"/>
      <c r="L687" s="2048"/>
      <c r="M687" s="2048"/>
      <c r="N687" s="2048"/>
      <c r="O687" s="2048"/>
      <c r="P687" s="2048"/>
      <c r="Q687" s="2048"/>
      <c r="R687" s="2048"/>
      <c r="T687" s="35"/>
      <c r="U687" s="12" t="s">
        <v>614</v>
      </c>
      <c r="Z687" s="2041"/>
      <c r="AA687" s="2041"/>
      <c r="AB687" s="2041"/>
      <c r="AC687" s="2041"/>
      <c r="AD687" s="2041"/>
      <c r="AE687" s="2041"/>
      <c r="AF687" s="2041"/>
      <c r="AG687" s="2041"/>
      <c r="AH687" s="2041"/>
      <c r="AI687" s="2041"/>
      <c r="AJ687" s="2041"/>
      <c r="AK687" s="204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8"/>
      <c r="H688" s="2048"/>
      <c r="I688" s="2048"/>
      <c r="J688" s="2048"/>
      <c r="K688" s="2048"/>
      <c r="L688" s="2048"/>
      <c r="M688" s="2048"/>
      <c r="N688" s="2048"/>
      <c r="O688" s="2048"/>
      <c r="P688" s="2048"/>
      <c r="Q688" s="2048"/>
      <c r="R688" s="2048"/>
      <c r="T688" s="35"/>
      <c r="U688" s="12" t="s">
        <v>17</v>
      </c>
      <c r="Z688" s="2041"/>
      <c r="AA688" s="2041"/>
      <c r="AB688" s="2041"/>
      <c r="AC688" s="2041"/>
      <c r="AD688" s="2041"/>
      <c r="AE688" s="2041"/>
      <c r="AF688" s="2041"/>
      <c r="AG688" s="2041"/>
      <c r="AH688" s="2041"/>
      <c r="AI688" s="2041"/>
      <c r="AJ688" s="2041"/>
      <c r="AK688" s="204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73"/>
      <c r="H689" s="2073"/>
      <c r="I689" s="2073"/>
      <c r="J689" s="2073"/>
      <c r="K689" s="2073"/>
      <c r="L689" s="2073"/>
      <c r="O689" s="137" t="s">
        <v>212</v>
      </c>
      <c r="P689" s="2039"/>
      <c r="Q689" s="2039"/>
      <c r="R689" s="2039"/>
      <c r="T689" s="35"/>
      <c r="U689" s="12" t="s">
        <v>325</v>
      </c>
      <c r="Z689" s="2073"/>
      <c r="AA689" s="2073"/>
      <c r="AB689" s="2073"/>
      <c r="AC689" s="2073"/>
      <c r="AD689" s="2073"/>
      <c r="AE689" s="2073"/>
      <c r="AH689" s="137" t="s">
        <v>212</v>
      </c>
      <c r="AI689" s="2039"/>
      <c r="AJ689" s="2039"/>
      <c r="AK689" s="203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8"/>
      <c r="I690" s="2048"/>
      <c r="J690" s="2048"/>
      <c r="K690" s="2048"/>
      <c r="L690" s="2048"/>
      <c r="M690" s="2048"/>
      <c r="N690" s="2048"/>
      <c r="O690" s="2048"/>
      <c r="P690" s="2048"/>
      <c r="Q690" s="2048"/>
      <c r="R690" s="2048"/>
      <c r="T690" s="35"/>
      <c r="U690" s="12" t="s">
        <v>18</v>
      </c>
      <c r="AA690" s="2048"/>
      <c r="AB690" s="2048"/>
      <c r="AC690" s="2048"/>
      <c r="AD690" s="2048"/>
      <c r="AE690" s="2048"/>
      <c r="AF690" s="2048"/>
      <c r="AG690" s="2048"/>
      <c r="AH690" s="2048"/>
      <c r="AI690" s="2048"/>
      <c r="AJ690" s="2048"/>
      <c r="AK690" s="204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8" t="s">
        <v>705</v>
      </c>
      <c r="O691" s="2038"/>
      <c r="T691" s="35"/>
      <c r="U691" s="12" t="s">
        <v>20</v>
      </c>
      <c r="AG691" s="2038" t="s">
        <v>705</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28">
        <f>C647</f>
        <v>0</v>
      </c>
      <c r="H693" s="2028"/>
      <c r="I693" s="2028"/>
      <c r="J693" s="2028"/>
      <c r="K693" s="2028"/>
      <c r="L693" s="2028"/>
      <c r="M693" s="2028"/>
      <c r="N693" s="2028"/>
      <c r="O693" s="2028"/>
      <c r="P693" s="2028"/>
      <c r="Q693" s="2028"/>
      <c r="R693" s="2028"/>
      <c r="T693" s="87" t="s">
        <v>373</v>
      </c>
      <c r="U693" s="12" t="s">
        <v>495</v>
      </c>
      <c r="Z693" s="2028">
        <f>C648</f>
        <v>0</v>
      </c>
      <c r="AA693" s="2028"/>
      <c r="AB693" s="2028"/>
      <c r="AC693" s="2028"/>
      <c r="AD693" s="2028"/>
      <c r="AE693" s="2028"/>
      <c r="AF693" s="2028"/>
      <c r="AG693" s="2028"/>
      <c r="AH693" s="2028"/>
      <c r="AI693" s="2028"/>
      <c r="AJ693" s="2028"/>
      <c r="AK693" s="202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8"/>
      <c r="H694" s="2048"/>
      <c r="I694" s="2048"/>
      <c r="J694" s="2048"/>
      <c r="K694" s="2048"/>
      <c r="L694" s="2048"/>
      <c r="M694" s="2048"/>
      <c r="N694" s="2048"/>
      <c r="O694" s="2048"/>
      <c r="P694" s="2048"/>
      <c r="Q694" s="2048"/>
      <c r="R694" s="2048"/>
      <c r="T694" s="35"/>
      <c r="U694" s="12" t="s">
        <v>90</v>
      </c>
      <c r="Z694" s="2048"/>
      <c r="AA694" s="2048"/>
      <c r="AB694" s="2048"/>
      <c r="AC694" s="2048"/>
      <c r="AD694" s="2048"/>
      <c r="AE694" s="2048"/>
      <c r="AF694" s="2048"/>
      <c r="AG694" s="2048"/>
      <c r="AH694" s="2048"/>
      <c r="AI694" s="2048"/>
      <c r="AJ694" s="2048"/>
      <c r="AK694" s="204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8"/>
      <c r="H695" s="2048"/>
      <c r="I695" s="2048"/>
      <c r="J695" s="2048"/>
      <c r="K695" s="2048"/>
      <c r="L695" s="2048"/>
      <c r="M695" s="2048"/>
      <c r="N695" s="2048"/>
      <c r="O695" s="2048"/>
      <c r="P695" s="2048"/>
      <c r="Q695" s="2048"/>
      <c r="R695" s="2048"/>
      <c r="U695" s="12" t="s">
        <v>614</v>
      </c>
      <c r="Z695" s="2041"/>
      <c r="AA695" s="2041"/>
      <c r="AB695" s="2041"/>
      <c r="AC695" s="2041"/>
      <c r="AD695" s="2041"/>
      <c r="AE695" s="2041"/>
      <c r="AF695" s="2041"/>
      <c r="AG695" s="2041"/>
      <c r="AH695" s="2041"/>
      <c r="AI695" s="2041"/>
      <c r="AJ695" s="2041"/>
      <c r="AK695" s="2041"/>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8"/>
      <c r="H696" s="2048"/>
      <c r="I696" s="2048"/>
      <c r="J696" s="2048"/>
      <c r="K696" s="2048"/>
      <c r="L696" s="2048"/>
      <c r="M696" s="2048"/>
      <c r="N696" s="2048"/>
      <c r="O696" s="2048"/>
      <c r="P696" s="2048"/>
      <c r="Q696" s="2048"/>
      <c r="R696" s="2048"/>
      <c r="U696" s="12" t="s">
        <v>17</v>
      </c>
      <c r="Z696" s="2041"/>
      <c r="AA696" s="2041"/>
      <c r="AB696" s="2041"/>
      <c r="AC696" s="2041"/>
      <c r="AD696" s="2041"/>
      <c r="AE696" s="2041"/>
      <c r="AF696" s="2041"/>
      <c r="AG696" s="2041"/>
      <c r="AH696" s="2041"/>
      <c r="AI696" s="2041"/>
      <c r="AJ696" s="2041"/>
      <c r="AK696" s="2041"/>
      <c r="AZ696" s="58"/>
      <c r="BA696" s="58"/>
      <c r="BB696" s="58"/>
      <c r="BC696" s="58"/>
      <c r="BD696" s="58"/>
      <c r="BF696" s="453" t="s">
        <v>967</v>
      </c>
      <c r="BG696" s="462">
        <f>SUM(BG671:BG695)</f>
        <v>114</v>
      </c>
      <c r="BH696" s="463">
        <f>SUM(BH671:BH695)</f>
        <v>1</v>
      </c>
      <c r="BI696" s="463">
        <f>SUM(BI671:BI695)</f>
        <v>0.39912280701754388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3"/>
      <c r="H697" s="2073"/>
      <c r="I697" s="2073"/>
      <c r="J697" s="2073"/>
      <c r="K697" s="2073"/>
      <c r="L697" s="2073"/>
      <c r="O697" s="137" t="s">
        <v>212</v>
      </c>
      <c r="P697" s="2039"/>
      <c r="Q697" s="2039"/>
      <c r="R697" s="2039"/>
      <c r="U697" s="12" t="s">
        <v>325</v>
      </c>
      <c r="Z697" s="2073"/>
      <c r="AA697" s="2073"/>
      <c r="AB697" s="2073"/>
      <c r="AC697" s="2073"/>
      <c r="AD697" s="2073"/>
      <c r="AE697" s="2073"/>
      <c r="AH697" s="137" t="s">
        <v>212</v>
      </c>
      <c r="AI697" s="2039"/>
      <c r="AJ697" s="2039"/>
      <c r="AK697" s="203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8"/>
      <c r="I698" s="2048"/>
      <c r="J698" s="2048"/>
      <c r="K698" s="2048"/>
      <c r="L698" s="2048"/>
      <c r="M698" s="2048"/>
      <c r="N698" s="2048"/>
      <c r="O698" s="2048"/>
      <c r="P698" s="2048"/>
      <c r="Q698" s="2048"/>
      <c r="R698" s="2048"/>
      <c r="U698" s="12" t="s">
        <v>18</v>
      </c>
      <c r="AA698" s="2048"/>
      <c r="AB698" s="2048"/>
      <c r="AC698" s="2048"/>
      <c r="AD698" s="2048"/>
      <c r="AE698" s="2048"/>
      <c r="AF698" s="2048"/>
      <c r="AG698" s="2048"/>
      <c r="AH698" s="2048"/>
      <c r="AI698" s="2048"/>
      <c r="AJ698" s="2048"/>
      <c r="AK698" s="204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8" t="s">
        <v>705</v>
      </c>
      <c r="O699" s="2038"/>
      <c r="U699" s="12" t="s">
        <v>20</v>
      </c>
      <c r="AG699" s="2038" t="s">
        <v>705</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577</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7.0175438596491224E-2</v>
      </c>
      <c r="BI703" s="461">
        <f t="shared" ref="BI703:BI727" si="45">IF(BH703=0," ",BH703*AM728)</f>
        <v>3.5087719298245612E-2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577</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15</v>
      </c>
      <c r="BH704" s="460">
        <f t="shared" ref="BH704:BH727" si="46">BG704/$BG$728</f>
        <v>0.13157894736842105</v>
      </c>
      <c r="BI704" s="461">
        <f t="shared" si="45"/>
        <v>7.5160537069468764E-2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44341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51</v>
      </c>
      <c r="BH705" s="460">
        <f t="shared" si="46"/>
        <v>0.44736842105263158</v>
      </c>
      <c r="BI705" s="461">
        <f t="shared" si="45"/>
        <v>0.13414524882244522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44419</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1.7543859649122806E-2</v>
      </c>
      <c r="BI706" s="461">
        <f t="shared" si="45"/>
        <v>8.771929824561403E-3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2.6315789473684209E-2</v>
      </c>
      <c r="BI707" s="461">
        <f t="shared" si="45"/>
        <v>1.5788193733360639E-2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44562</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3">
        <f>'[9]main spreadsheet'!$CE$44</f>
        <v>0.54899999999999993</v>
      </c>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0.15789473684210525</v>
      </c>
      <c r="BI709" s="461">
        <f t="shared" si="45"/>
        <v>4.7368421052631574E-2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8" t="str">
        <f>H334</f>
        <v xml:space="preserve">City and County of San Francisco </v>
      </c>
      <c r="X710" s="2028"/>
      <c r="Y710" s="2028"/>
      <c r="Z710" s="2028"/>
      <c r="AA710" s="2028"/>
      <c r="AB710" s="2028"/>
      <c r="AC710" s="2028"/>
      <c r="AD710" s="2028"/>
      <c r="AE710" s="2028"/>
      <c r="AF710" s="2028"/>
      <c r="AG710" s="2028"/>
      <c r="AH710" s="2028"/>
      <c r="AI710" s="2028"/>
      <c r="AJ710" s="2028"/>
      <c r="AK710" s="202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2.6315789473684209E-2</v>
      </c>
      <c r="BI710" s="461">
        <f t="shared" si="45"/>
        <v>1.3157894736842105E-2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4.3859649122807015E-2</v>
      </c>
      <c r="BI711" s="461">
        <f t="shared" si="45"/>
        <v>2.6315789473684209E-2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705</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8" t="s">
        <v>625</v>
      </c>
      <c r="X713" s="2048"/>
      <c r="Y713" s="2048"/>
      <c r="Z713" s="2048"/>
      <c r="AA713" s="2048"/>
      <c r="AB713" s="2048"/>
      <c r="AC713" s="2048"/>
      <c r="AD713" s="2048"/>
      <c r="AE713" s="2048"/>
      <c r="AF713" s="2048"/>
      <c r="AG713" s="2048"/>
      <c r="AH713" s="2048"/>
      <c r="AI713" s="2048"/>
      <c r="AJ713" s="2048"/>
      <c r="AK713" s="204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1.7543859649122806E-2</v>
      </c>
      <c r="BI713" s="461">
        <f t="shared" si="45"/>
        <v>5.263157894736842E-3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8" t="s">
        <v>625</v>
      </c>
      <c r="K714" s="2048"/>
      <c r="L714" s="2048"/>
      <c r="M714" s="2048"/>
      <c r="N714" s="2048"/>
      <c r="O714" s="2048"/>
      <c r="P714" s="2048"/>
      <c r="Q714" s="2048"/>
      <c r="R714" s="2048"/>
      <c r="S714" s="2048"/>
      <c r="T714" s="2048"/>
      <c r="U714" s="2048"/>
      <c r="V714" s="2048"/>
      <c r="W714" s="2048"/>
      <c r="X714" s="204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3</v>
      </c>
      <c r="BH714" s="460">
        <f t="shared" si="46"/>
        <v>2.6315789473684209E-2</v>
      </c>
      <c r="BI714" s="461">
        <f t="shared" si="45"/>
        <v>1.3157894736842105E-2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23" t="s">
        <v>625</v>
      </c>
      <c r="K715" s="2073"/>
      <c r="L715" s="2073"/>
      <c r="M715" s="2073"/>
      <c r="N715" s="2073"/>
      <c r="O715" s="2073"/>
      <c r="P715" s="7" t="s">
        <v>212</v>
      </c>
      <c r="Q715" s="7"/>
      <c r="R715" s="2039"/>
      <c r="S715" s="2039"/>
      <c r="T715" s="203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3.5087719298245612E-2</v>
      </c>
      <c r="BI715" s="461">
        <f t="shared" si="45"/>
        <v>2.1052631578947368E-2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8" t="s">
        <v>316</v>
      </c>
      <c r="X716" s="2048"/>
      <c r="Y716" s="2048"/>
      <c r="Z716" s="2048"/>
      <c r="AA716" s="2048"/>
      <c r="AB716" s="2048"/>
      <c r="AC716" s="2048"/>
      <c r="AD716" s="2048"/>
      <c r="AE716" s="2048"/>
      <c r="AF716" s="2048"/>
      <c r="AG716" s="2048"/>
      <c r="AH716" s="2048"/>
      <c r="AI716" s="2048"/>
      <c r="AJ716" s="2048"/>
      <c r="AK716" s="204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8" t="s">
        <v>343</v>
      </c>
      <c r="F717" s="2048"/>
      <c r="G717" s="2048"/>
      <c r="H717" s="2048"/>
      <c r="I717" s="2048"/>
      <c r="J717" s="2048"/>
      <c r="K717" s="2048"/>
      <c r="L717" s="2048"/>
      <c r="M717" s="2048"/>
      <c r="N717" s="2048"/>
      <c r="O717" s="2048"/>
      <c r="P717" s="2048"/>
      <c r="Q717" s="2048"/>
      <c r="R717" s="2048"/>
      <c r="S717" s="2048"/>
      <c r="T717" s="2048"/>
      <c r="U717" s="2048"/>
      <c r="V717" s="2048"/>
      <c r="W717" s="2048"/>
      <c r="X717" s="2048"/>
      <c r="Y717" s="2048"/>
      <c r="Z717" s="2048"/>
      <c r="AA717" s="2048"/>
      <c r="AB717" s="2048"/>
      <c r="AC717" s="2048"/>
      <c r="AD717" s="2048"/>
      <c r="AE717" s="2048"/>
      <c r="AF717" s="2048"/>
      <c r="AG717" s="2048"/>
      <c r="AH717" s="2048"/>
      <c r="AI717" s="2048"/>
      <c r="AJ717" s="2048"/>
      <c r="AK717" s="204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4" t="s">
        <v>407</v>
      </c>
      <c r="C724" s="2295"/>
      <c r="D724" s="2295"/>
      <c r="E724" s="2295"/>
      <c r="F724" s="2296"/>
      <c r="G724" s="2294" t="s">
        <v>291</v>
      </c>
      <c r="H724" s="2295"/>
      <c r="I724" s="2295"/>
      <c r="J724" s="2296"/>
      <c r="K724" s="2273" t="s">
        <v>2155</v>
      </c>
      <c r="L724" s="2274"/>
      <c r="M724" s="2274"/>
      <c r="N724" s="2275"/>
      <c r="O724" s="2294" t="s">
        <v>477</v>
      </c>
      <c r="P724" s="2295"/>
      <c r="Q724" s="2295"/>
      <c r="R724" s="2295"/>
      <c r="S724" s="2296"/>
      <c r="T724" s="2294" t="s">
        <v>292</v>
      </c>
      <c r="U724" s="2295"/>
      <c r="V724" s="2295"/>
      <c r="W724" s="2295"/>
      <c r="X724" s="2296"/>
      <c r="Y724" s="2294" t="s">
        <v>293</v>
      </c>
      <c r="Z724" s="2295"/>
      <c r="AA724" s="2295"/>
      <c r="AB724" s="2296"/>
      <c r="AC724" s="2294" t="s">
        <v>294</v>
      </c>
      <c r="AD724" s="2295"/>
      <c r="AE724" s="2295"/>
      <c r="AF724" s="2295"/>
      <c r="AG724" s="2296"/>
      <c r="AH724" s="2294" t="s">
        <v>408</v>
      </c>
      <c r="AI724" s="2295"/>
      <c r="AJ724" s="2295"/>
      <c r="AK724" s="2295"/>
      <c r="AL724" s="2296"/>
      <c r="AM724" s="2294" t="s">
        <v>681</v>
      </c>
      <c r="AN724" s="2295"/>
      <c r="AO724" s="229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7"/>
      <c r="C725" s="2298"/>
      <c r="D725" s="2298"/>
      <c r="E725" s="2298"/>
      <c r="F725" s="2299"/>
      <c r="G725" s="2297"/>
      <c r="H725" s="2298"/>
      <c r="I725" s="2298"/>
      <c r="J725" s="2299"/>
      <c r="K725" s="2276"/>
      <c r="L725" s="2277"/>
      <c r="M725" s="2277"/>
      <c r="N725" s="2278"/>
      <c r="O725" s="2297"/>
      <c r="P725" s="2298"/>
      <c r="Q725" s="2298"/>
      <c r="R725" s="2298"/>
      <c r="S725" s="2299"/>
      <c r="T725" s="2297"/>
      <c r="U725" s="2298"/>
      <c r="V725" s="2298"/>
      <c r="W725" s="2298"/>
      <c r="X725" s="2299"/>
      <c r="Y725" s="2297"/>
      <c r="Z725" s="2298"/>
      <c r="AA725" s="2298"/>
      <c r="AB725" s="2299"/>
      <c r="AC725" s="2297"/>
      <c r="AD725" s="2298"/>
      <c r="AE725" s="2298"/>
      <c r="AF725" s="2298"/>
      <c r="AG725" s="2299"/>
      <c r="AH725" s="2297"/>
      <c r="AI725" s="2298"/>
      <c r="AJ725" s="2298"/>
      <c r="AK725" s="2298"/>
      <c r="AL725" s="2299"/>
      <c r="AM725" s="2297"/>
      <c r="AN725" s="2298"/>
      <c r="AO725" s="229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7"/>
      <c r="C726" s="2298"/>
      <c r="D726" s="2298"/>
      <c r="E726" s="2298"/>
      <c r="F726" s="2299"/>
      <c r="G726" s="2297"/>
      <c r="H726" s="2298"/>
      <c r="I726" s="2298"/>
      <c r="J726" s="2299"/>
      <c r="K726" s="2276"/>
      <c r="L726" s="2277"/>
      <c r="M726" s="2277"/>
      <c r="N726" s="2278"/>
      <c r="O726" s="2297"/>
      <c r="P726" s="2298"/>
      <c r="Q726" s="2298"/>
      <c r="R726" s="2298"/>
      <c r="S726" s="2299"/>
      <c r="T726" s="2297"/>
      <c r="U726" s="2298"/>
      <c r="V726" s="2298"/>
      <c r="W726" s="2298"/>
      <c r="X726" s="2299"/>
      <c r="Y726" s="2297"/>
      <c r="Z726" s="2298"/>
      <c r="AA726" s="2298"/>
      <c r="AB726" s="2299"/>
      <c r="AC726" s="2297"/>
      <c r="AD726" s="2298"/>
      <c r="AE726" s="2298"/>
      <c r="AF726" s="2298"/>
      <c r="AG726" s="2299"/>
      <c r="AH726" s="2297"/>
      <c r="AI726" s="2298"/>
      <c r="AJ726" s="2298"/>
      <c r="AK726" s="2298"/>
      <c r="AL726" s="2299"/>
      <c r="AM726" s="2297"/>
      <c r="AN726" s="2298"/>
      <c r="AO726" s="229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00"/>
      <c r="C727" s="2301"/>
      <c r="D727" s="2301"/>
      <c r="E727" s="2301"/>
      <c r="F727" s="2302"/>
      <c r="G727" s="2300"/>
      <c r="H727" s="2301"/>
      <c r="I727" s="2301"/>
      <c r="J727" s="2302"/>
      <c r="K727" s="2276"/>
      <c r="L727" s="2277"/>
      <c r="M727" s="2277"/>
      <c r="N727" s="2278"/>
      <c r="O727" s="2300"/>
      <c r="P727" s="2301"/>
      <c r="Q727" s="2301"/>
      <c r="R727" s="2301"/>
      <c r="S727" s="2302"/>
      <c r="T727" s="2300"/>
      <c r="U727" s="2301"/>
      <c r="V727" s="2301"/>
      <c r="W727" s="2301"/>
      <c r="X727" s="2302"/>
      <c r="Y727" s="2300"/>
      <c r="Z727" s="2301"/>
      <c r="AA727" s="2301"/>
      <c r="AB727" s="2302"/>
      <c r="AC727" s="2300"/>
      <c r="AD727" s="2301"/>
      <c r="AE727" s="2301"/>
      <c r="AF727" s="2301"/>
      <c r="AG727" s="2302"/>
      <c r="AH727" s="2300"/>
      <c r="AI727" s="2301"/>
      <c r="AJ727" s="2301"/>
      <c r="AK727" s="2301"/>
      <c r="AL727" s="2302"/>
      <c r="AM727" s="2300"/>
      <c r="AN727" s="2301"/>
      <c r="AO727" s="230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43" t="s">
        <v>334</v>
      </c>
      <c r="C728" s="2244"/>
      <c r="D728" s="2244"/>
      <c r="E728" s="2244"/>
      <c r="F728" s="2245"/>
      <c r="G728" s="2289">
        <v>8</v>
      </c>
      <c r="H728" s="2290"/>
      <c r="I728" s="2290"/>
      <c r="J728" s="2291"/>
      <c r="K728" s="2282">
        <f>'[9]main spreadsheet'!$DK$44</f>
        <v>543</v>
      </c>
      <c r="L728" s="2283"/>
      <c r="M728" s="2283"/>
      <c r="N728" s="2284"/>
      <c r="O728" s="2240">
        <v>1611</v>
      </c>
      <c r="P728" s="2241"/>
      <c r="Q728" s="2241"/>
      <c r="R728" s="2241"/>
      <c r="S728" s="2242"/>
      <c r="T728" s="2032">
        <f t="shared" ref="T728:T752" si="47">G728*O728</f>
        <v>12888</v>
      </c>
      <c r="U728" s="2033"/>
      <c r="V728" s="2033"/>
      <c r="W728" s="2033"/>
      <c r="X728" s="2034"/>
      <c r="Y728" s="2240">
        <v>102</v>
      </c>
      <c r="Z728" s="2241"/>
      <c r="AA728" s="2241"/>
      <c r="AB728" s="2242"/>
      <c r="AC728" s="2032">
        <f t="shared" ref="AC728:AC752" si="48">O728+Y728</f>
        <v>1713</v>
      </c>
      <c r="AD728" s="2033"/>
      <c r="AE728" s="2033"/>
      <c r="AF728" s="2033"/>
      <c r="AG728" s="2034"/>
      <c r="AH728" s="2035">
        <v>0.5</v>
      </c>
      <c r="AI728" s="2036"/>
      <c r="AJ728" s="2036"/>
      <c r="AK728" s="2036"/>
      <c r="AL728" s="2037"/>
      <c r="AM728" s="2013">
        <f t="shared" ref="AM728:AM752" si="49">IF($AH728&gt;0,($AC728/$BA670), " ")</f>
        <v>0.5</v>
      </c>
      <c r="AN728" s="2014"/>
      <c r="AO728" s="2015"/>
      <c r="AP728" s="239"/>
      <c r="AQ728" s="239"/>
      <c r="AR728" s="239"/>
      <c r="AS728" s="239"/>
      <c r="AT728" s="239"/>
      <c r="AU728" s="239"/>
      <c r="AV728" s="239"/>
      <c r="AW728" s="239"/>
      <c r="AX728" s="239"/>
      <c r="AY728" s="239"/>
      <c r="AZ728" s="58"/>
      <c r="BA728" s="58"/>
      <c r="BB728" s="58"/>
      <c r="BC728" s="58"/>
      <c r="BD728" s="58"/>
      <c r="BE728" s="58"/>
      <c r="BF728" s="58"/>
      <c r="BG728" s="1420">
        <f>SUM(BG703:BG727)</f>
        <v>114</v>
      </c>
      <c r="BH728" s="463">
        <f>SUM(BH703:BH727)</f>
        <v>1</v>
      </c>
      <c r="BI728" s="463">
        <f>SUM(BI703:BI727)</f>
        <v>0.39526941822176587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43" t="s">
        <v>334</v>
      </c>
      <c r="C729" s="2244"/>
      <c r="D729" s="2244"/>
      <c r="E729" s="2244"/>
      <c r="F729" s="2245"/>
      <c r="G729" s="2289">
        <v>15</v>
      </c>
      <c r="H729" s="2290"/>
      <c r="I729" s="2290"/>
      <c r="J729" s="2291"/>
      <c r="K729" s="2282">
        <f>K728</f>
        <v>543</v>
      </c>
      <c r="L729" s="2283"/>
      <c r="M729" s="2283"/>
      <c r="N729" s="2284"/>
      <c r="O729" s="2240">
        <v>1855</v>
      </c>
      <c r="P729" s="2241"/>
      <c r="Q729" s="2241"/>
      <c r="R729" s="2241"/>
      <c r="S729" s="2242"/>
      <c r="T729" s="2032">
        <f t="shared" si="47"/>
        <v>27825</v>
      </c>
      <c r="U729" s="2033"/>
      <c r="V729" s="2033"/>
      <c r="W729" s="2033"/>
      <c r="X729" s="2034"/>
      <c r="Y729" s="2240">
        <v>102</v>
      </c>
      <c r="Z729" s="2241"/>
      <c r="AA729" s="2241"/>
      <c r="AB729" s="2242"/>
      <c r="AC729" s="2032">
        <f t="shared" si="48"/>
        <v>1957</v>
      </c>
      <c r="AD729" s="2033"/>
      <c r="AE729" s="2033"/>
      <c r="AF729" s="2033"/>
      <c r="AG729" s="2034"/>
      <c r="AH729" s="2035">
        <v>0.6</v>
      </c>
      <c r="AI729" s="2036"/>
      <c r="AJ729" s="2036"/>
      <c r="AK729" s="2036"/>
      <c r="AL729" s="2037"/>
      <c r="AM729" s="2013">
        <f t="shared" si="49"/>
        <v>0.57122008172796268</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43" t="s">
        <v>168</v>
      </c>
      <c r="C730" s="2244"/>
      <c r="D730" s="2244"/>
      <c r="E730" s="2244"/>
      <c r="F730" s="2245"/>
      <c r="G730" s="2289">
        <v>51</v>
      </c>
      <c r="H730" s="2290"/>
      <c r="I730" s="2290"/>
      <c r="J730" s="2291"/>
      <c r="K730" s="2282">
        <f>'[9]main spreadsheet'!$DK$45</f>
        <v>825</v>
      </c>
      <c r="L730" s="2283"/>
      <c r="M730" s="2283"/>
      <c r="N730" s="2284"/>
      <c r="O730" s="2240">
        <v>1089</v>
      </c>
      <c r="P730" s="2241"/>
      <c r="Q730" s="2241"/>
      <c r="R730" s="2241"/>
      <c r="S730" s="2242"/>
      <c r="T730" s="2032">
        <f t="shared" si="47"/>
        <v>55539</v>
      </c>
      <c r="U730" s="2033"/>
      <c r="V730" s="2033"/>
      <c r="W730" s="2033"/>
      <c r="X730" s="2034"/>
      <c r="Y730" s="2240">
        <f>U830</f>
        <v>144</v>
      </c>
      <c r="Z730" s="2241"/>
      <c r="AA730" s="2241"/>
      <c r="AB730" s="2242"/>
      <c r="AC730" s="2032">
        <f t="shared" si="48"/>
        <v>1233</v>
      </c>
      <c r="AD730" s="2033"/>
      <c r="AE730" s="2033"/>
      <c r="AF730" s="2033"/>
      <c r="AG730" s="2034"/>
      <c r="AH730" s="2035">
        <v>0.3</v>
      </c>
      <c r="AI730" s="2036"/>
      <c r="AJ730" s="2036"/>
      <c r="AK730" s="2036"/>
      <c r="AL730" s="2037"/>
      <c r="AM730" s="2013">
        <f t="shared" si="49"/>
        <v>0.29985408560311283</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43" t="s">
        <v>168</v>
      </c>
      <c r="C731" s="2244"/>
      <c r="D731" s="2244"/>
      <c r="E731" s="2244"/>
      <c r="F731" s="2245"/>
      <c r="G731" s="2289">
        <v>2</v>
      </c>
      <c r="H731" s="2290"/>
      <c r="I731" s="2290"/>
      <c r="J731" s="2291"/>
      <c r="K731" s="2282">
        <f>K730</f>
        <v>825</v>
      </c>
      <c r="L731" s="2283"/>
      <c r="M731" s="2283"/>
      <c r="N731" s="2284"/>
      <c r="O731" s="2240">
        <v>1912</v>
      </c>
      <c r="P731" s="2241"/>
      <c r="Q731" s="2241"/>
      <c r="R731" s="2241"/>
      <c r="S731" s="2242"/>
      <c r="T731" s="2032">
        <f t="shared" si="47"/>
        <v>3824</v>
      </c>
      <c r="U731" s="2033"/>
      <c r="V731" s="2033"/>
      <c r="W731" s="2033"/>
      <c r="X731" s="2034"/>
      <c r="Y731" s="2240">
        <f>Y730</f>
        <v>144</v>
      </c>
      <c r="Z731" s="2241"/>
      <c r="AA731" s="2241"/>
      <c r="AB731" s="2242"/>
      <c r="AC731" s="2032">
        <f t="shared" si="48"/>
        <v>2056</v>
      </c>
      <c r="AD731" s="2033"/>
      <c r="AE731" s="2033"/>
      <c r="AF731" s="2033"/>
      <c r="AG731" s="2034"/>
      <c r="AH731" s="2035">
        <v>0.5</v>
      </c>
      <c r="AI731" s="2036"/>
      <c r="AJ731" s="2036"/>
      <c r="AK731" s="2036"/>
      <c r="AL731" s="2037"/>
      <c r="AM731" s="2013">
        <f t="shared" si="49"/>
        <v>0.5</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43" t="s">
        <v>168</v>
      </c>
      <c r="C732" s="2244"/>
      <c r="D732" s="2244"/>
      <c r="E732" s="2244"/>
      <c r="F732" s="2245"/>
      <c r="G732" s="2289">
        <v>3</v>
      </c>
      <c r="H732" s="2290"/>
      <c r="I732" s="2290"/>
      <c r="J732" s="2291"/>
      <c r="K732" s="2282">
        <f>K730</f>
        <v>825</v>
      </c>
      <c r="L732" s="2283"/>
      <c r="M732" s="2283"/>
      <c r="N732" s="2284"/>
      <c r="O732" s="2240">
        <v>2323</v>
      </c>
      <c r="P732" s="2241"/>
      <c r="Q732" s="2241"/>
      <c r="R732" s="2241"/>
      <c r="S732" s="2242"/>
      <c r="T732" s="2032">
        <f t="shared" si="47"/>
        <v>6969</v>
      </c>
      <c r="U732" s="2033"/>
      <c r="V732" s="2033"/>
      <c r="W732" s="2033"/>
      <c r="X732" s="2034"/>
      <c r="Y732" s="2240">
        <f>Y730</f>
        <v>144</v>
      </c>
      <c r="Z732" s="2241"/>
      <c r="AA732" s="2241"/>
      <c r="AB732" s="2242"/>
      <c r="AC732" s="2032">
        <f t="shared" si="48"/>
        <v>2467</v>
      </c>
      <c r="AD732" s="2033"/>
      <c r="AE732" s="2033"/>
      <c r="AF732" s="2033"/>
      <c r="AG732" s="2034"/>
      <c r="AH732" s="2035">
        <v>0.6</v>
      </c>
      <c r="AI732" s="2036"/>
      <c r="AJ732" s="2036"/>
      <c r="AK732" s="2036"/>
      <c r="AL732" s="2037"/>
      <c r="AM732" s="2013">
        <f t="shared" si="49"/>
        <v>0.59995136186770426</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43"/>
      <c r="C733" s="2244"/>
      <c r="D733" s="2244"/>
      <c r="E733" s="2244"/>
      <c r="F733" s="2245"/>
      <c r="G733" s="2289"/>
      <c r="H733" s="2290"/>
      <c r="I733" s="2290"/>
      <c r="J733" s="2291"/>
      <c r="K733" s="2282"/>
      <c r="L733" s="2283"/>
      <c r="M733" s="2283"/>
      <c r="N733" s="2284"/>
      <c r="O733" s="2240"/>
      <c r="P733" s="2241"/>
      <c r="Q733" s="2241"/>
      <c r="R733" s="2241"/>
      <c r="S733" s="2242"/>
      <c r="T733" s="2032">
        <f t="shared" si="47"/>
        <v>0</v>
      </c>
      <c r="U733" s="2033"/>
      <c r="V733" s="2033"/>
      <c r="W733" s="2033"/>
      <c r="X733" s="2034"/>
      <c r="Y733" s="2240"/>
      <c r="Z733" s="2241"/>
      <c r="AA733" s="2241"/>
      <c r="AB733" s="2242"/>
      <c r="AC733" s="2032">
        <f t="shared" si="48"/>
        <v>0</v>
      </c>
      <c r="AD733" s="2033"/>
      <c r="AE733" s="2033"/>
      <c r="AF733" s="2033"/>
      <c r="AG733" s="2034"/>
      <c r="AH733" s="2035"/>
      <c r="AI733" s="2036"/>
      <c r="AJ733" s="2036"/>
      <c r="AK733" s="2036"/>
      <c r="AL733" s="2037"/>
      <c r="AM733" s="2013" t="str">
        <f t="shared" si="49"/>
        <v xml:space="preserve"> </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43" t="s">
        <v>169</v>
      </c>
      <c r="C734" s="2244"/>
      <c r="D734" s="2244"/>
      <c r="E734" s="2244"/>
      <c r="F734" s="2245"/>
      <c r="G734" s="2289">
        <v>18</v>
      </c>
      <c r="H734" s="2290"/>
      <c r="I734" s="2290"/>
      <c r="J734" s="2291"/>
      <c r="K734" s="2282">
        <f>'[9]main spreadsheet'!$DK$46</f>
        <v>1108</v>
      </c>
      <c r="L734" s="2283"/>
      <c r="M734" s="2283"/>
      <c r="N734" s="2284"/>
      <c r="O734" s="2240">
        <v>1239</v>
      </c>
      <c r="P734" s="2241"/>
      <c r="Q734" s="2241"/>
      <c r="R734" s="2241"/>
      <c r="S734" s="2242"/>
      <c r="T734" s="2032">
        <f t="shared" si="47"/>
        <v>22302</v>
      </c>
      <c r="U734" s="2033"/>
      <c r="V734" s="2033"/>
      <c r="W734" s="2033"/>
      <c r="X734" s="2034"/>
      <c r="Y734" s="2240">
        <f>Y830</f>
        <v>186</v>
      </c>
      <c r="Z734" s="2241"/>
      <c r="AA734" s="2241"/>
      <c r="AB734" s="2242"/>
      <c r="AC734" s="2032">
        <f t="shared" si="48"/>
        <v>1425</v>
      </c>
      <c r="AD734" s="2033"/>
      <c r="AE734" s="2033"/>
      <c r="AF734" s="2033"/>
      <c r="AG734" s="2034"/>
      <c r="AH734" s="2035">
        <v>0.3</v>
      </c>
      <c r="AI734" s="2036"/>
      <c r="AJ734" s="2036"/>
      <c r="AK734" s="2036"/>
      <c r="AL734" s="2037"/>
      <c r="AM734" s="2013">
        <f t="shared" si="49"/>
        <v>0.3</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43" t="s">
        <v>169</v>
      </c>
      <c r="C735" s="2244"/>
      <c r="D735" s="2244"/>
      <c r="E735" s="2244"/>
      <c r="F735" s="2245"/>
      <c r="G735" s="2289">
        <v>3</v>
      </c>
      <c r="H735" s="2290"/>
      <c r="I735" s="2290"/>
      <c r="J735" s="2291"/>
      <c r="K735" s="2282">
        <f>K734</f>
        <v>1108</v>
      </c>
      <c r="L735" s="2283"/>
      <c r="M735" s="2283"/>
      <c r="N735" s="2284"/>
      <c r="O735" s="2240">
        <v>2189</v>
      </c>
      <c r="P735" s="2241"/>
      <c r="Q735" s="2241"/>
      <c r="R735" s="2241"/>
      <c r="S735" s="2242"/>
      <c r="T735" s="2032">
        <f t="shared" si="47"/>
        <v>6567</v>
      </c>
      <c r="U735" s="2033"/>
      <c r="V735" s="2033"/>
      <c r="W735" s="2033"/>
      <c r="X735" s="2034"/>
      <c r="Y735" s="2240">
        <f>Y734</f>
        <v>186</v>
      </c>
      <c r="Z735" s="2241"/>
      <c r="AA735" s="2241"/>
      <c r="AB735" s="2242"/>
      <c r="AC735" s="2032">
        <f t="shared" si="48"/>
        <v>2375</v>
      </c>
      <c r="AD735" s="2033"/>
      <c r="AE735" s="2033"/>
      <c r="AF735" s="2033"/>
      <c r="AG735" s="2034"/>
      <c r="AH735" s="2035">
        <v>0.5</v>
      </c>
      <c r="AI735" s="2036"/>
      <c r="AJ735" s="2036"/>
      <c r="AK735" s="2036"/>
      <c r="AL735" s="2037"/>
      <c r="AM735" s="2013">
        <f t="shared" si="49"/>
        <v>0.5</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43" t="s">
        <v>169</v>
      </c>
      <c r="C736" s="2244"/>
      <c r="D736" s="2244"/>
      <c r="E736" s="2244"/>
      <c r="F736" s="2245"/>
      <c r="G736" s="2289">
        <v>5</v>
      </c>
      <c r="H736" s="2290"/>
      <c r="I736" s="2290"/>
      <c r="J736" s="2291"/>
      <c r="K736" s="2282">
        <f>K734</f>
        <v>1108</v>
      </c>
      <c r="L736" s="2283"/>
      <c r="M736" s="2283"/>
      <c r="N736" s="2284"/>
      <c r="O736" s="2240">
        <v>2664</v>
      </c>
      <c r="P736" s="2241"/>
      <c r="Q736" s="2241"/>
      <c r="R736" s="2241"/>
      <c r="S736" s="2242"/>
      <c r="T736" s="2032">
        <f t="shared" si="47"/>
        <v>13320</v>
      </c>
      <c r="U736" s="2033"/>
      <c r="V736" s="2033"/>
      <c r="W736" s="2033"/>
      <c r="X736" s="2034"/>
      <c r="Y736" s="2240">
        <f>Y734</f>
        <v>186</v>
      </c>
      <c r="Z736" s="2241"/>
      <c r="AA736" s="2241"/>
      <c r="AB736" s="2242"/>
      <c r="AC736" s="2032">
        <f t="shared" si="48"/>
        <v>2850</v>
      </c>
      <c r="AD736" s="2033"/>
      <c r="AE736" s="2033"/>
      <c r="AF736" s="2033"/>
      <c r="AG736" s="2034"/>
      <c r="AH736" s="2035">
        <v>0.6</v>
      </c>
      <c r="AI736" s="2036"/>
      <c r="AJ736" s="2036"/>
      <c r="AK736" s="2036"/>
      <c r="AL736" s="2037"/>
      <c r="AM736" s="2013">
        <f t="shared" si="49"/>
        <v>0.6</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43"/>
      <c r="C737" s="2244"/>
      <c r="D737" s="2244"/>
      <c r="E737" s="2244"/>
      <c r="F737" s="2245"/>
      <c r="G737" s="2289"/>
      <c r="H737" s="2290"/>
      <c r="I737" s="2290"/>
      <c r="J737" s="2291"/>
      <c r="K737" s="2282"/>
      <c r="L737" s="2283"/>
      <c r="M737" s="2283"/>
      <c r="N737" s="2284"/>
      <c r="O737" s="2240"/>
      <c r="P737" s="2241"/>
      <c r="Q737" s="2241"/>
      <c r="R737" s="2241"/>
      <c r="S737" s="2242"/>
      <c r="T737" s="2032">
        <f t="shared" si="47"/>
        <v>0</v>
      </c>
      <c r="U737" s="2033"/>
      <c r="V737" s="2033"/>
      <c r="W737" s="2033"/>
      <c r="X737" s="2034"/>
      <c r="Y737" s="2240"/>
      <c r="Z737" s="2241"/>
      <c r="AA737" s="2241"/>
      <c r="AB737" s="2242"/>
      <c r="AC737" s="2032">
        <f t="shared" si="48"/>
        <v>0</v>
      </c>
      <c r="AD737" s="2033"/>
      <c r="AE737" s="2033"/>
      <c r="AF737" s="2033"/>
      <c r="AG737" s="2034"/>
      <c r="AH737" s="2035"/>
      <c r="AI737" s="2036"/>
      <c r="AJ737" s="2036"/>
      <c r="AK737" s="2036"/>
      <c r="AL737" s="2037"/>
      <c r="AM737" s="2013" t="str">
        <f t="shared" si="49"/>
        <v xml:space="preserve"> </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43" t="s">
        <v>170</v>
      </c>
      <c r="C738" s="2244"/>
      <c r="D738" s="2244"/>
      <c r="E738" s="2244"/>
      <c r="F738" s="2245"/>
      <c r="G738" s="2289">
        <v>2</v>
      </c>
      <c r="H738" s="2290"/>
      <c r="I738" s="2290"/>
      <c r="J738" s="2291"/>
      <c r="K738" s="2282">
        <f>'[9]main spreadsheet'!$DK$47</f>
        <v>1390</v>
      </c>
      <c r="L738" s="2283"/>
      <c r="M738" s="2283"/>
      <c r="N738" s="2284"/>
      <c r="O738" s="2240">
        <v>1358</v>
      </c>
      <c r="P738" s="2241"/>
      <c r="Q738" s="2241"/>
      <c r="R738" s="2241"/>
      <c r="S738" s="2242"/>
      <c r="T738" s="2032">
        <f t="shared" si="47"/>
        <v>2716</v>
      </c>
      <c r="U738" s="2033"/>
      <c r="V738" s="2033"/>
      <c r="W738" s="2033"/>
      <c r="X738" s="2034"/>
      <c r="Y738" s="2240">
        <f>AC830</f>
        <v>232</v>
      </c>
      <c r="Z738" s="2241"/>
      <c r="AA738" s="2241"/>
      <c r="AB738" s="2242"/>
      <c r="AC738" s="2032">
        <f t="shared" si="48"/>
        <v>1590</v>
      </c>
      <c r="AD738" s="2033"/>
      <c r="AE738" s="2033"/>
      <c r="AF738" s="2033"/>
      <c r="AG738" s="2034"/>
      <c r="AH738" s="2035">
        <v>0.3</v>
      </c>
      <c r="AI738" s="2036"/>
      <c r="AJ738" s="2036"/>
      <c r="AK738" s="2036"/>
      <c r="AL738" s="2037"/>
      <c r="AM738" s="2013">
        <f t="shared" si="49"/>
        <v>0.3</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43" t="s">
        <v>170</v>
      </c>
      <c r="C739" s="2244"/>
      <c r="D739" s="2244"/>
      <c r="E739" s="2244"/>
      <c r="F739" s="2245"/>
      <c r="G739" s="2289">
        <v>3</v>
      </c>
      <c r="H739" s="2290"/>
      <c r="I739" s="2290"/>
      <c r="J739" s="2291"/>
      <c r="K739" s="2282">
        <f>K738</f>
        <v>1390</v>
      </c>
      <c r="L739" s="2283"/>
      <c r="M739" s="2283"/>
      <c r="N739" s="2284"/>
      <c r="O739" s="2240">
        <v>2418</v>
      </c>
      <c r="P739" s="2241"/>
      <c r="Q739" s="2241"/>
      <c r="R739" s="2241"/>
      <c r="S739" s="2242"/>
      <c r="T739" s="2032">
        <f t="shared" si="47"/>
        <v>7254</v>
      </c>
      <c r="U739" s="2033"/>
      <c r="V739" s="2033"/>
      <c r="W739" s="2033"/>
      <c r="X739" s="2034"/>
      <c r="Y739" s="2240">
        <f>Y738</f>
        <v>232</v>
      </c>
      <c r="Z739" s="2241"/>
      <c r="AA739" s="2241"/>
      <c r="AB739" s="2242"/>
      <c r="AC739" s="2032">
        <f t="shared" si="48"/>
        <v>2650</v>
      </c>
      <c r="AD739" s="2033"/>
      <c r="AE739" s="2033"/>
      <c r="AF739" s="2033"/>
      <c r="AG739" s="2034"/>
      <c r="AH739" s="2035">
        <v>0.5</v>
      </c>
      <c r="AI739" s="2036"/>
      <c r="AJ739" s="2036"/>
      <c r="AK739" s="2036"/>
      <c r="AL739" s="2037"/>
      <c r="AM739" s="2013">
        <f t="shared" si="49"/>
        <v>0.5</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43" t="s">
        <v>170</v>
      </c>
      <c r="C740" s="2244"/>
      <c r="D740" s="2244"/>
      <c r="E740" s="2244"/>
      <c r="F740" s="2245"/>
      <c r="G740" s="2289">
        <v>4</v>
      </c>
      <c r="H740" s="2290"/>
      <c r="I740" s="2290"/>
      <c r="J740" s="2291"/>
      <c r="K740" s="2282">
        <f>K738</f>
        <v>1390</v>
      </c>
      <c r="L740" s="2283"/>
      <c r="M740" s="2283"/>
      <c r="N740" s="2284"/>
      <c r="O740" s="2240">
        <v>2948</v>
      </c>
      <c r="P740" s="2241"/>
      <c r="Q740" s="2241"/>
      <c r="R740" s="2241"/>
      <c r="S740" s="2242"/>
      <c r="T740" s="2032">
        <f t="shared" si="47"/>
        <v>11792</v>
      </c>
      <c r="U740" s="2033"/>
      <c r="V740" s="2033"/>
      <c r="W740" s="2033"/>
      <c r="X740" s="2034"/>
      <c r="Y740" s="2240">
        <f>Y738</f>
        <v>232</v>
      </c>
      <c r="Z740" s="2241"/>
      <c r="AA740" s="2241"/>
      <c r="AB740" s="2242"/>
      <c r="AC740" s="2032">
        <f t="shared" si="48"/>
        <v>3180</v>
      </c>
      <c r="AD740" s="2033"/>
      <c r="AE740" s="2033"/>
      <c r="AF740" s="2033"/>
      <c r="AG740" s="2034"/>
      <c r="AH740" s="2035">
        <v>0.6</v>
      </c>
      <c r="AI740" s="2036"/>
      <c r="AJ740" s="2036"/>
      <c r="AK740" s="2036"/>
      <c r="AL740" s="2037"/>
      <c r="AM740" s="2013">
        <f t="shared" si="49"/>
        <v>0.6</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43"/>
      <c r="C741" s="2244"/>
      <c r="D741" s="2244"/>
      <c r="E741" s="2244"/>
      <c r="F741" s="2245"/>
      <c r="G741" s="2289"/>
      <c r="H741" s="2290"/>
      <c r="I741" s="2290"/>
      <c r="J741" s="2291"/>
      <c r="K741" s="2282"/>
      <c r="L741" s="2283"/>
      <c r="M741" s="2283"/>
      <c r="N741" s="2284"/>
      <c r="O741" s="2240"/>
      <c r="P741" s="2241"/>
      <c r="Q741" s="2241"/>
      <c r="R741" s="2241"/>
      <c r="S741" s="2242"/>
      <c r="T741" s="2032">
        <f t="shared" si="47"/>
        <v>0</v>
      </c>
      <c r="U741" s="2033"/>
      <c r="V741" s="2033"/>
      <c r="W741" s="2033"/>
      <c r="X741" s="2034"/>
      <c r="Y741" s="2240">
        <v>0</v>
      </c>
      <c r="Z741" s="2241"/>
      <c r="AA741" s="2241"/>
      <c r="AB741" s="2242"/>
      <c r="AC741" s="2032">
        <f t="shared" si="48"/>
        <v>0</v>
      </c>
      <c r="AD741" s="2033"/>
      <c r="AE741" s="2033"/>
      <c r="AF741" s="2033"/>
      <c r="AG741" s="2034"/>
      <c r="AH741" s="2035">
        <v>0</v>
      </c>
      <c r="AI741" s="2036"/>
      <c r="AJ741" s="2036"/>
      <c r="AK741" s="2036"/>
      <c r="AL741" s="2037"/>
      <c r="AM741" s="2013" t="str">
        <f t="shared" si="49"/>
        <v xml:space="preserve"> </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43"/>
      <c r="C742" s="2244"/>
      <c r="D742" s="2244"/>
      <c r="E742" s="2244"/>
      <c r="F742" s="2245"/>
      <c r="G742" s="2289"/>
      <c r="H742" s="2290"/>
      <c r="I742" s="2290"/>
      <c r="J742" s="2291"/>
      <c r="K742" s="2282"/>
      <c r="L742" s="2283"/>
      <c r="M742" s="2283"/>
      <c r="N742" s="2284"/>
      <c r="O742" s="2240"/>
      <c r="P742" s="2241"/>
      <c r="Q742" s="2241"/>
      <c r="R742" s="2241"/>
      <c r="S742" s="2242"/>
      <c r="T742" s="2032">
        <f t="shared" si="47"/>
        <v>0</v>
      </c>
      <c r="U742" s="2033"/>
      <c r="V742" s="2033"/>
      <c r="W742" s="2033"/>
      <c r="X742" s="2034"/>
      <c r="Y742" s="2240">
        <v>0</v>
      </c>
      <c r="Z742" s="2241"/>
      <c r="AA742" s="2241"/>
      <c r="AB742" s="2242"/>
      <c r="AC742" s="2032">
        <f t="shared" si="48"/>
        <v>0</v>
      </c>
      <c r="AD742" s="2033"/>
      <c r="AE742" s="2033"/>
      <c r="AF742" s="2033"/>
      <c r="AG742" s="2034"/>
      <c r="AH742" s="2035">
        <v>0</v>
      </c>
      <c r="AI742" s="2036"/>
      <c r="AJ742" s="2036"/>
      <c r="AK742" s="2036"/>
      <c r="AL742" s="2037"/>
      <c r="AM742" s="2013" t="str">
        <f t="shared" si="49"/>
        <v xml:space="preserve"> </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43"/>
      <c r="C743" s="2244"/>
      <c r="D743" s="2244"/>
      <c r="E743" s="2244"/>
      <c r="F743" s="2245"/>
      <c r="G743" s="2289"/>
      <c r="H743" s="2290"/>
      <c r="I743" s="2290"/>
      <c r="J743" s="2291"/>
      <c r="K743" s="2282"/>
      <c r="L743" s="2283"/>
      <c r="M743" s="2283"/>
      <c r="N743" s="2284"/>
      <c r="O743" s="2240"/>
      <c r="P743" s="2241"/>
      <c r="Q743" s="2241"/>
      <c r="R743" s="2241"/>
      <c r="S743" s="2242"/>
      <c r="T743" s="2032">
        <f t="shared" si="47"/>
        <v>0</v>
      </c>
      <c r="U743" s="2033"/>
      <c r="V743" s="2033"/>
      <c r="W743" s="2033"/>
      <c r="X743" s="2034"/>
      <c r="Y743" s="2240">
        <v>0</v>
      </c>
      <c r="Z743" s="2241"/>
      <c r="AA743" s="2241"/>
      <c r="AB743" s="2242"/>
      <c r="AC743" s="2032">
        <f t="shared" si="48"/>
        <v>0</v>
      </c>
      <c r="AD743" s="2033"/>
      <c r="AE743" s="2033"/>
      <c r="AF743" s="2033"/>
      <c r="AG743" s="2034"/>
      <c r="AH743" s="2035">
        <v>0</v>
      </c>
      <c r="AI743" s="2036"/>
      <c r="AJ743" s="2036"/>
      <c r="AK743" s="2036"/>
      <c r="AL743" s="2037"/>
      <c r="AM743" s="2013" t="str">
        <f t="shared" si="49"/>
        <v xml:space="preserve"> </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43"/>
      <c r="C744" s="2244"/>
      <c r="D744" s="2244"/>
      <c r="E744" s="2244"/>
      <c r="F744" s="2245"/>
      <c r="G744" s="2289"/>
      <c r="H744" s="2290"/>
      <c r="I744" s="2290"/>
      <c r="J744" s="2291"/>
      <c r="K744" s="2282"/>
      <c r="L744" s="2283"/>
      <c r="M744" s="2283"/>
      <c r="N744" s="2284"/>
      <c r="O744" s="2240"/>
      <c r="P744" s="2241"/>
      <c r="Q744" s="2241"/>
      <c r="R744" s="2241"/>
      <c r="S744" s="2242"/>
      <c r="T744" s="2032">
        <f t="shared" si="47"/>
        <v>0</v>
      </c>
      <c r="U744" s="2033"/>
      <c r="V744" s="2033"/>
      <c r="W744" s="2033"/>
      <c r="X744" s="2034"/>
      <c r="Y744" s="2240">
        <v>0</v>
      </c>
      <c r="Z744" s="2241"/>
      <c r="AA744" s="2241"/>
      <c r="AB744" s="2242"/>
      <c r="AC744" s="2032">
        <f t="shared" si="48"/>
        <v>0</v>
      </c>
      <c r="AD744" s="2033"/>
      <c r="AE744" s="2033"/>
      <c r="AF744" s="2033"/>
      <c r="AG744" s="2034"/>
      <c r="AH744" s="2035">
        <v>0</v>
      </c>
      <c r="AI744" s="2036"/>
      <c r="AJ744" s="2036"/>
      <c r="AK744" s="2036"/>
      <c r="AL744" s="2037"/>
      <c r="AM744" s="2013" t="str">
        <f t="shared" si="49"/>
        <v xml:space="preserve"> </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43"/>
      <c r="C745" s="2244"/>
      <c r="D745" s="2244"/>
      <c r="E745" s="2244"/>
      <c r="F745" s="2245"/>
      <c r="G745" s="2289"/>
      <c r="H745" s="2290"/>
      <c r="I745" s="2290"/>
      <c r="J745" s="2291"/>
      <c r="K745" s="2282"/>
      <c r="L745" s="2283"/>
      <c r="M745" s="2283"/>
      <c r="N745" s="2284"/>
      <c r="O745" s="2240"/>
      <c r="P745" s="2241"/>
      <c r="Q745" s="2241"/>
      <c r="R745" s="2241"/>
      <c r="S745" s="2242"/>
      <c r="T745" s="2032">
        <f t="shared" si="47"/>
        <v>0</v>
      </c>
      <c r="U745" s="2033"/>
      <c r="V745" s="2033"/>
      <c r="W745" s="2033"/>
      <c r="X745" s="2034"/>
      <c r="Y745" s="2240">
        <v>0</v>
      </c>
      <c r="Z745" s="2241"/>
      <c r="AA745" s="2241"/>
      <c r="AB745" s="2242"/>
      <c r="AC745" s="2032">
        <f t="shared" si="48"/>
        <v>0</v>
      </c>
      <c r="AD745" s="2033"/>
      <c r="AE745" s="2033"/>
      <c r="AF745" s="2033"/>
      <c r="AG745" s="2034"/>
      <c r="AH745" s="2035">
        <v>0</v>
      </c>
      <c r="AI745" s="2036"/>
      <c r="AJ745" s="2036"/>
      <c r="AK745" s="2036"/>
      <c r="AL745" s="2037"/>
      <c r="AM745" s="2013" t="str">
        <f t="shared" si="49"/>
        <v xml:space="preserve"> </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43"/>
      <c r="C746" s="2244"/>
      <c r="D746" s="2244"/>
      <c r="E746" s="2244"/>
      <c r="F746" s="2245"/>
      <c r="G746" s="2289"/>
      <c r="H746" s="2290"/>
      <c r="I746" s="2290"/>
      <c r="J746" s="2291"/>
      <c r="K746" s="2282"/>
      <c r="L746" s="2283"/>
      <c r="M746" s="2283"/>
      <c r="N746" s="2284"/>
      <c r="O746" s="2240"/>
      <c r="P746" s="2241"/>
      <c r="Q746" s="2241"/>
      <c r="R746" s="2241"/>
      <c r="S746" s="2242"/>
      <c r="T746" s="2032">
        <f t="shared" si="47"/>
        <v>0</v>
      </c>
      <c r="U746" s="2033"/>
      <c r="V746" s="2033"/>
      <c r="W746" s="2033"/>
      <c r="X746" s="2034"/>
      <c r="Y746" s="2240">
        <v>0</v>
      </c>
      <c r="Z746" s="2241"/>
      <c r="AA746" s="2241"/>
      <c r="AB746" s="2242"/>
      <c r="AC746" s="2032">
        <f t="shared" si="48"/>
        <v>0</v>
      </c>
      <c r="AD746" s="2033"/>
      <c r="AE746" s="2033"/>
      <c r="AF746" s="2033"/>
      <c r="AG746" s="2034"/>
      <c r="AH746" s="2035">
        <v>0</v>
      </c>
      <c r="AI746" s="2036"/>
      <c r="AJ746" s="2036"/>
      <c r="AK746" s="2036"/>
      <c r="AL746" s="2037"/>
      <c r="AM746" s="2013" t="str">
        <f t="shared" si="49"/>
        <v xml:space="preserve"> </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43"/>
      <c r="C747" s="2244"/>
      <c r="D747" s="2244"/>
      <c r="E747" s="2244"/>
      <c r="F747" s="2245"/>
      <c r="G747" s="2289"/>
      <c r="H747" s="2290"/>
      <c r="I747" s="2290"/>
      <c r="J747" s="2291"/>
      <c r="K747" s="2282"/>
      <c r="L747" s="2283"/>
      <c r="M747" s="2283"/>
      <c r="N747" s="2284"/>
      <c r="O747" s="2240"/>
      <c r="P747" s="2241"/>
      <c r="Q747" s="2241"/>
      <c r="R747" s="2241"/>
      <c r="S747" s="2242"/>
      <c r="T747" s="2032">
        <f t="shared" si="47"/>
        <v>0</v>
      </c>
      <c r="U747" s="2033"/>
      <c r="V747" s="2033"/>
      <c r="W747" s="2033"/>
      <c r="X747" s="2034"/>
      <c r="Y747" s="2240">
        <v>0</v>
      </c>
      <c r="Z747" s="2241"/>
      <c r="AA747" s="2241"/>
      <c r="AB747" s="2242"/>
      <c r="AC747" s="2032">
        <f t="shared" si="48"/>
        <v>0</v>
      </c>
      <c r="AD747" s="2033"/>
      <c r="AE747" s="2033"/>
      <c r="AF747" s="2033"/>
      <c r="AG747" s="2034"/>
      <c r="AH747" s="2035">
        <v>0</v>
      </c>
      <c r="AI747" s="2036"/>
      <c r="AJ747" s="2036"/>
      <c r="AK747" s="2036"/>
      <c r="AL747" s="2037"/>
      <c r="AM747" s="2013" t="str">
        <f t="shared" si="49"/>
        <v xml:space="preserve"> </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43"/>
      <c r="C748" s="2244"/>
      <c r="D748" s="2244"/>
      <c r="E748" s="2244"/>
      <c r="F748" s="2245"/>
      <c r="G748" s="2289"/>
      <c r="H748" s="2290"/>
      <c r="I748" s="2290"/>
      <c r="J748" s="2291"/>
      <c r="K748" s="2282"/>
      <c r="L748" s="2283"/>
      <c r="M748" s="2283"/>
      <c r="N748" s="2284"/>
      <c r="O748" s="2240"/>
      <c r="P748" s="2241"/>
      <c r="Q748" s="2241"/>
      <c r="R748" s="2241"/>
      <c r="S748" s="2242"/>
      <c r="T748" s="2032">
        <f t="shared" si="47"/>
        <v>0</v>
      </c>
      <c r="U748" s="2033"/>
      <c r="V748" s="2033"/>
      <c r="W748" s="2033"/>
      <c r="X748" s="2034"/>
      <c r="Y748" s="2240">
        <v>0</v>
      </c>
      <c r="Z748" s="2241"/>
      <c r="AA748" s="2241"/>
      <c r="AB748" s="2242"/>
      <c r="AC748" s="2032">
        <f t="shared" si="48"/>
        <v>0</v>
      </c>
      <c r="AD748" s="2033"/>
      <c r="AE748" s="2033"/>
      <c r="AF748" s="2033"/>
      <c r="AG748" s="2034"/>
      <c r="AH748" s="2035">
        <v>0</v>
      </c>
      <c r="AI748" s="2036"/>
      <c r="AJ748" s="2036"/>
      <c r="AK748" s="2036"/>
      <c r="AL748" s="2037"/>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43"/>
      <c r="C749" s="2244"/>
      <c r="D749" s="2244"/>
      <c r="E749" s="2244"/>
      <c r="F749" s="2245"/>
      <c r="G749" s="2289"/>
      <c r="H749" s="2290"/>
      <c r="I749" s="2290"/>
      <c r="J749" s="2291"/>
      <c r="K749" s="2282"/>
      <c r="L749" s="2283"/>
      <c r="M749" s="2283"/>
      <c r="N749" s="2284"/>
      <c r="O749" s="2240"/>
      <c r="P749" s="2241"/>
      <c r="Q749" s="2241"/>
      <c r="R749" s="2241"/>
      <c r="S749" s="2242"/>
      <c r="T749" s="2032">
        <f t="shared" si="47"/>
        <v>0</v>
      </c>
      <c r="U749" s="2033"/>
      <c r="V749" s="2033"/>
      <c r="W749" s="2033"/>
      <c r="X749" s="2034"/>
      <c r="Y749" s="2240">
        <v>0</v>
      </c>
      <c r="Z749" s="2241"/>
      <c r="AA749" s="2241"/>
      <c r="AB749" s="2242"/>
      <c r="AC749" s="2032">
        <f t="shared" si="48"/>
        <v>0</v>
      </c>
      <c r="AD749" s="2033"/>
      <c r="AE749" s="2033"/>
      <c r="AF749" s="2033"/>
      <c r="AG749" s="2034"/>
      <c r="AH749" s="2035">
        <v>0</v>
      </c>
      <c r="AI749" s="2036"/>
      <c r="AJ749" s="2036"/>
      <c r="AK749" s="2036"/>
      <c r="AL749" s="2037"/>
      <c r="AM749" s="2013" t="str">
        <f t="shared" si="49"/>
        <v xml:space="preserve"> </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3"/>
      <c r="C750" s="2244"/>
      <c r="D750" s="2244"/>
      <c r="E750" s="2244"/>
      <c r="F750" s="2245"/>
      <c r="G750" s="2289"/>
      <c r="H750" s="2290"/>
      <c r="I750" s="2290"/>
      <c r="J750" s="2291"/>
      <c r="K750" s="2282"/>
      <c r="L750" s="2283"/>
      <c r="M750" s="2283"/>
      <c r="N750" s="2284"/>
      <c r="O750" s="2240"/>
      <c r="P750" s="2241"/>
      <c r="Q750" s="2241"/>
      <c r="R750" s="2241"/>
      <c r="S750" s="2242"/>
      <c r="T750" s="2032">
        <f t="shared" si="47"/>
        <v>0</v>
      </c>
      <c r="U750" s="2033"/>
      <c r="V750" s="2033"/>
      <c r="W750" s="2033"/>
      <c r="X750" s="2034"/>
      <c r="Y750" s="2240">
        <v>0</v>
      </c>
      <c r="Z750" s="2241"/>
      <c r="AA750" s="2241"/>
      <c r="AB750" s="2242"/>
      <c r="AC750" s="2032">
        <f t="shared" si="48"/>
        <v>0</v>
      </c>
      <c r="AD750" s="2033"/>
      <c r="AE750" s="2033"/>
      <c r="AF750" s="2033"/>
      <c r="AG750" s="2034"/>
      <c r="AH750" s="2035">
        <v>0</v>
      </c>
      <c r="AI750" s="2036"/>
      <c r="AJ750" s="2036"/>
      <c r="AK750" s="2036"/>
      <c r="AL750" s="2037"/>
      <c r="AM750" s="2013" t="str">
        <f t="shared" si="49"/>
        <v xml:space="preserve"> </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43"/>
      <c r="C751" s="2244"/>
      <c r="D751" s="2244"/>
      <c r="E751" s="2244"/>
      <c r="F751" s="2245"/>
      <c r="G751" s="2289"/>
      <c r="H751" s="2290"/>
      <c r="I751" s="2290"/>
      <c r="J751" s="2291"/>
      <c r="K751" s="2282"/>
      <c r="L751" s="2283"/>
      <c r="M751" s="2283"/>
      <c r="N751" s="2284"/>
      <c r="O751" s="2240"/>
      <c r="P751" s="2241"/>
      <c r="Q751" s="2241"/>
      <c r="R751" s="2241"/>
      <c r="S751" s="2242"/>
      <c r="T751" s="2032">
        <f t="shared" si="47"/>
        <v>0</v>
      </c>
      <c r="U751" s="2033"/>
      <c r="V751" s="2033"/>
      <c r="W751" s="2033"/>
      <c r="X751" s="2034"/>
      <c r="Y751" s="2240">
        <v>0</v>
      </c>
      <c r="Z751" s="2241"/>
      <c r="AA751" s="2241"/>
      <c r="AB751" s="2242"/>
      <c r="AC751" s="2032">
        <f t="shared" si="48"/>
        <v>0</v>
      </c>
      <c r="AD751" s="2033"/>
      <c r="AE751" s="2033"/>
      <c r="AF751" s="2033"/>
      <c r="AG751" s="2034"/>
      <c r="AH751" s="2035">
        <v>0</v>
      </c>
      <c r="AI751" s="2036"/>
      <c r="AJ751" s="2036"/>
      <c r="AK751" s="2036"/>
      <c r="AL751" s="2037"/>
      <c r="AM751" s="2013" t="str">
        <f t="shared" si="49"/>
        <v xml:space="preserve"> </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43"/>
      <c r="C752" s="2244"/>
      <c r="D752" s="2244"/>
      <c r="E752" s="2244"/>
      <c r="F752" s="2245"/>
      <c r="G752" s="2289"/>
      <c r="H752" s="2290"/>
      <c r="I752" s="2290"/>
      <c r="J752" s="2291"/>
      <c r="K752" s="2282"/>
      <c r="L752" s="2283"/>
      <c r="M752" s="2283"/>
      <c r="N752" s="2284"/>
      <c r="O752" s="2240"/>
      <c r="P752" s="2241"/>
      <c r="Q752" s="2241"/>
      <c r="R752" s="2241"/>
      <c r="S752" s="2242"/>
      <c r="T752" s="2032">
        <f t="shared" si="47"/>
        <v>0</v>
      </c>
      <c r="U752" s="2033"/>
      <c r="V752" s="2033"/>
      <c r="W752" s="2033"/>
      <c r="X752" s="2034"/>
      <c r="Y752" s="2240">
        <v>0</v>
      </c>
      <c r="Z752" s="2241"/>
      <c r="AA752" s="2241"/>
      <c r="AB752" s="2242"/>
      <c r="AC752" s="2032">
        <f t="shared" si="48"/>
        <v>0</v>
      </c>
      <c r="AD752" s="2033"/>
      <c r="AE752" s="2033"/>
      <c r="AF752" s="2033"/>
      <c r="AG752" s="2034"/>
      <c r="AH752" s="2035">
        <v>0</v>
      </c>
      <c r="AI752" s="2036"/>
      <c r="AJ752" s="2036"/>
      <c r="AK752" s="2036"/>
      <c r="AL752" s="2037"/>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6" t="s">
        <v>130</v>
      </c>
      <c r="C753" s="2287"/>
      <c r="D753" s="2287"/>
      <c r="E753" s="2287"/>
      <c r="F753" s="2288"/>
      <c r="G753" s="2407">
        <f>SUM(G728:J752)</f>
        <v>114</v>
      </c>
      <c r="H753" s="2408"/>
      <c r="I753" s="2408"/>
      <c r="J753" s="2409"/>
      <c r="O753" s="1585" t="s">
        <v>129</v>
      </c>
      <c r="P753" s="1586"/>
      <c r="Q753" s="1586"/>
      <c r="R753" s="1586"/>
      <c r="S753" s="1587"/>
      <c r="T753" s="2032">
        <f>SUM(T728:X752)</f>
        <v>170996</v>
      </c>
      <c r="U753" s="2033"/>
      <c r="V753" s="2033"/>
      <c r="W753" s="2033"/>
      <c r="X753" s="2034"/>
      <c r="AC753" s="1589" t="s">
        <v>968</v>
      </c>
      <c r="AD753" s="1588"/>
      <c r="AE753" s="1588"/>
      <c r="AF753" s="1588"/>
      <c r="AG753" s="1590"/>
      <c r="AH753" s="2226">
        <f>BI696</f>
        <v>0.39912280701754388</v>
      </c>
      <c r="AI753" s="2227"/>
      <c r="AJ753" s="2227"/>
      <c r="AK753" s="2227"/>
      <c r="AL753" s="2228"/>
      <c r="AM753" s="2226">
        <f>BI728</f>
        <v>0.39526941822176587</v>
      </c>
      <c r="AN753" s="2227"/>
      <c r="AO753" s="2228"/>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2" t="s">
        <v>625</v>
      </c>
      <c r="AG755" s="2272"/>
      <c r="AH755" s="227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4" t="s">
        <v>407</v>
      </c>
      <c r="K768" s="2295"/>
      <c r="L768" s="2295"/>
      <c r="M768" s="2295"/>
      <c r="N768" s="2296"/>
      <c r="O768" s="2361" t="s">
        <v>291</v>
      </c>
      <c r="P768" s="2361"/>
      <c r="Q768" s="2361"/>
      <c r="R768" s="2361"/>
      <c r="S768" s="2361"/>
      <c r="T768" s="2273" t="s">
        <v>2155</v>
      </c>
      <c r="U768" s="2274"/>
      <c r="V768" s="2274"/>
      <c r="W768" s="2275"/>
      <c r="X768" s="2294" t="s">
        <v>477</v>
      </c>
      <c r="Y768" s="2295"/>
      <c r="Z768" s="2295"/>
      <c r="AA768" s="2295"/>
      <c r="AB768" s="2296"/>
      <c r="AC768" s="2294" t="s">
        <v>292</v>
      </c>
      <c r="AD768" s="2295"/>
      <c r="AE768" s="2295"/>
      <c r="AF768" s="2295"/>
      <c r="AG768" s="229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7"/>
      <c r="K769" s="2298"/>
      <c r="L769" s="2298"/>
      <c r="M769" s="2298"/>
      <c r="N769" s="2299"/>
      <c r="O769" s="2361"/>
      <c r="P769" s="2361"/>
      <c r="Q769" s="2361"/>
      <c r="R769" s="2361"/>
      <c r="S769" s="2361"/>
      <c r="T769" s="2276"/>
      <c r="U769" s="2277"/>
      <c r="V769" s="2277"/>
      <c r="W769" s="2278"/>
      <c r="X769" s="2297"/>
      <c r="Y769" s="2298"/>
      <c r="Z769" s="2298"/>
      <c r="AA769" s="2298"/>
      <c r="AB769" s="2299"/>
      <c r="AC769" s="2297"/>
      <c r="AD769" s="2298"/>
      <c r="AE769" s="2298"/>
      <c r="AF769" s="2298"/>
      <c r="AG769" s="229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7"/>
      <c r="K770" s="2298"/>
      <c r="L770" s="2298"/>
      <c r="M770" s="2298"/>
      <c r="N770" s="2299"/>
      <c r="O770" s="2361"/>
      <c r="P770" s="2361"/>
      <c r="Q770" s="2361"/>
      <c r="R770" s="2361"/>
      <c r="S770" s="2361"/>
      <c r="T770" s="2276"/>
      <c r="U770" s="2277"/>
      <c r="V770" s="2277"/>
      <c r="W770" s="2278"/>
      <c r="X770" s="2297"/>
      <c r="Y770" s="2298"/>
      <c r="Z770" s="2298"/>
      <c r="AA770" s="2298"/>
      <c r="AB770" s="2299"/>
      <c r="AC770" s="2297"/>
      <c r="AD770" s="2298"/>
      <c r="AE770" s="2298"/>
      <c r="AF770" s="2298"/>
      <c r="AG770" s="229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0"/>
      <c r="K771" s="2301"/>
      <c r="L771" s="2301"/>
      <c r="M771" s="2301"/>
      <c r="N771" s="2302"/>
      <c r="O771" s="2361"/>
      <c r="P771" s="2361"/>
      <c r="Q771" s="2361"/>
      <c r="R771" s="2361"/>
      <c r="S771" s="2361"/>
      <c r="T771" s="2279"/>
      <c r="U771" s="2280"/>
      <c r="V771" s="2280"/>
      <c r="W771" s="2281"/>
      <c r="X771" s="2300"/>
      <c r="Y771" s="2301"/>
      <c r="Z771" s="2301"/>
      <c r="AA771" s="2301"/>
      <c r="AB771" s="2302"/>
      <c r="AC771" s="2300"/>
      <c r="AD771" s="2301"/>
      <c r="AE771" s="2301"/>
      <c r="AF771" s="2301"/>
      <c r="AG771" s="230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3" t="s">
        <v>168</v>
      </c>
      <c r="K772" s="2244"/>
      <c r="L772" s="2244"/>
      <c r="M772" s="2244"/>
      <c r="N772" s="2245"/>
      <c r="O772" s="2285">
        <v>1</v>
      </c>
      <c r="P772" s="2285"/>
      <c r="Q772" s="2285"/>
      <c r="R772" s="2285"/>
      <c r="S772" s="2285"/>
      <c r="T772" s="2282">
        <v>825</v>
      </c>
      <c r="U772" s="2283"/>
      <c r="V772" s="2283"/>
      <c r="W772" s="2284"/>
      <c r="X772" s="2564"/>
      <c r="Y772" s="2241"/>
      <c r="Z772" s="2241"/>
      <c r="AA772" s="2241"/>
      <c r="AB772" s="2242"/>
      <c r="AC772" s="2032">
        <f>X772*O772</f>
        <v>0</v>
      </c>
      <c r="AD772" s="2033"/>
      <c r="AE772" s="2033"/>
      <c r="AF772" s="2033"/>
      <c r="AG772" s="203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3"/>
      <c r="K773" s="2244"/>
      <c r="L773" s="2244"/>
      <c r="M773" s="2244"/>
      <c r="N773" s="2245"/>
      <c r="O773" s="2285"/>
      <c r="P773" s="2285"/>
      <c r="Q773" s="2285"/>
      <c r="R773" s="2285"/>
      <c r="S773" s="2285"/>
      <c r="T773" s="2282"/>
      <c r="U773" s="2283"/>
      <c r="V773" s="2283"/>
      <c r="W773" s="2284"/>
      <c r="X773" s="2240"/>
      <c r="Y773" s="2241"/>
      <c r="Z773" s="2241"/>
      <c r="AA773" s="2241"/>
      <c r="AB773" s="2242"/>
      <c r="AC773" s="2032">
        <f>X773*O773</f>
        <v>0</v>
      </c>
      <c r="AD773" s="2033"/>
      <c r="AE773" s="2033"/>
      <c r="AF773" s="2033"/>
      <c r="AG773" s="203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3"/>
      <c r="K774" s="2244"/>
      <c r="L774" s="2244"/>
      <c r="M774" s="2244"/>
      <c r="N774" s="2245"/>
      <c r="O774" s="2285"/>
      <c r="P774" s="2285"/>
      <c r="Q774" s="2285"/>
      <c r="R774" s="2285"/>
      <c r="S774" s="2285"/>
      <c r="T774" s="2282"/>
      <c r="U774" s="2283"/>
      <c r="V774" s="2283"/>
      <c r="W774" s="2284"/>
      <c r="X774" s="2240"/>
      <c r="Y774" s="2241"/>
      <c r="Z774" s="2241"/>
      <c r="AA774" s="2241"/>
      <c r="AB774" s="2242"/>
      <c r="AC774" s="2032">
        <f>X774*O774</f>
        <v>0</v>
      </c>
      <c r="AD774" s="2033"/>
      <c r="AE774" s="2033"/>
      <c r="AF774" s="2033"/>
      <c r="AG774" s="203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3"/>
      <c r="K775" s="2244"/>
      <c r="L775" s="2244"/>
      <c r="M775" s="2244"/>
      <c r="N775" s="2245"/>
      <c r="O775" s="2285"/>
      <c r="P775" s="2285"/>
      <c r="Q775" s="2285"/>
      <c r="R775" s="2285"/>
      <c r="S775" s="2285"/>
      <c r="T775" s="2282"/>
      <c r="U775" s="2283"/>
      <c r="V775" s="2283"/>
      <c r="W775" s="2284"/>
      <c r="X775" s="2240"/>
      <c r="Y775" s="2241"/>
      <c r="Z775" s="2241"/>
      <c r="AA775" s="2241"/>
      <c r="AB775" s="2242"/>
      <c r="AC775" s="2032">
        <f>X775*O775</f>
        <v>0</v>
      </c>
      <c r="AD775" s="2033"/>
      <c r="AE775" s="2033"/>
      <c r="AF775" s="2033"/>
      <c r="AG775" s="203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400">
        <f>SUM(O772:S775)</f>
        <v>1</v>
      </c>
      <c r="P776" s="2401"/>
      <c r="Q776" s="2401"/>
      <c r="R776" s="2401"/>
      <c r="S776" s="2402"/>
      <c r="X776" s="2344" t="s">
        <v>129</v>
      </c>
      <c r="Y776" s="2345"/>
      <c r="Z776" s="2345"/>
      <c r="AA776" s="2345"/>
      <c r="AB776" s="2346"/>
      <c r="AC776" s="2032">
        <f>SUM(AC772:AG775)</f>
        <v>0</v>
      </c>
      <c r="AD776" s="2033"/>
      <c r="AE776" s="2033"/>
      <c r="AF776" s="2033"/>
      <c r="AG776" s="203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705</v>
      </c>
      <c r="K778" s="234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4" t="s">
        <v>407</v>
      </c>
      <c r="K782" s="2295"/>
      <c r="L782" s="2295"/>
      <c r="M782" s="2295"/>
      <c r="N782" s="2296"/>
      <c r="O782" s="2361" t="s">
        <v>291</v>
      </c>
      <c r="P782" s="2361"/>
      <c r="Q782" s="2361"/>
      <c r="R782" s="2361"/>
      <c r="S782" s="2361"/>
      <c r="T782" s="2273" t="s">
        <v>2155</v>
      </c>
      <c r="U782" s="2274"/>
      <c r="V782" s="2274"/>
      <c r="W782" s="2275"/>
      <c r="X782" s="2294" t="s">
        <v>477</v>
      </c>
      <c r="Y782" s="2295"/>
      <c r="Z782" s="2295"/>
      <c r="AA782" s="2295"/>
      <c r="AB782" s="2296"/>
      <c r="AC782" s="2294" t="s">
        <v>292</v>
      </c>
      <c r="AD782" s="2295"/>
      <c r="AE782" s="2295"/>
      <c r="AF782" s="2295"/>
      <c r="AG782" s="2296"/>
      <c r="AH782" s="2411" t="s">
        <v>2395</v>
      </c>
      <c r="AI782" s="2295"/>
      <c r="AJ782" s="2295"/>
      <c r="AK782" s="2295"/>
      <c r="AL782" s="229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7"/>
      <c r="K783" s="2298"/>
      <c r="L783" s="2298"/>
      <c r="M783" s="2298"/>
      <c r="N783" s="2299"/>
      <c r="O783" s="2361"/>
      <c r="P783" s="2361"/>
      <c r="Q783" s="2361"/>
      <c r="R783" s="2361"/>
      <c r="S783" s="2361"/>
      <c r="T783" s="2276"/>
      <c r="U783" s="2277"/>
      <c r="V783" s="2277"/>
      <c r="W783" s="2278"/>
      <c r="X783" s="2297"/>
      <c r="Y783" s="2298"/>
      <c r="Z783" s="2298"/>
      <c r="AA783" s="2298"/>
      <c r="AB783" s="2299"/>
      <c r="AC783" s="2297"/>
      <c r="AD783" s="2298"/>
      <c r="AE783" s="2298"/>
      <c r="AF783" s="2298"/>
      <c r="AG783" s="2299"/>
      <c r="AH783" s="2297"/>
      <c r="AI783" s="2298"/>
      <c r="AJ783" s="2298"/>
      <c r="AK783" s="2298"/>
      <c r="AL783" s="229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7"/>
      <c r="K784" s="2298"/>
      <c r="L784" s="2298"/>
      <c r="M784" s="2298"/>
      <c r="N784" s="2299"/>
      <c r="O784" s="2361"/>
      <c r="P784" s="2361"/>
      <c r="Q784" s="2361"/>
      <c r="R784" s="2361"/>
      <c r="S784" s="2361"/>
      <c r="T784" s="2276"/>
      <c r="U784" s="2277"/>
      <c r="V784" s="2277"/>
      <c r="W784" s="2278"/>
      <c r="X784" s="2297"/>
      <c r="Y784" s="2298"/>
      <c r="Z784" s="2298"/>
      <c r="AA784" s="2298"/>
      <c r="AB784" s="2299"/>
      <c r="AC784" s="2297"/>
      <c r="AD784" s="2298"/>
      <c r="AE784" s="2298"/>
      <c r="AF784" s="2298"/>
      <c r="AG784" s="2299"/>
      <c r="AH784" s="2297"/>
      <c r="AI784" s="2298"/>
      <c r="AJ784" s="2298"/>
      <c r="AK784" s="2298"/>
      <c r="AL784" s="229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0"/>
      <c r="K785" s="2301"/>
      <c r="L785" s="2301"/>
      <c r="M785" s="2301"/>
      <c r="N785" s="2302"/>
      <c r="O785" s="2361"/>
      <c r="P785" s="2361"/>
      <c r="Q785" s="2361"/>
      <c r="R785" s="2361"/>
      <c r="S785" s="2361"/>
      <c r="T785" s="2279"/>
      <c r="U785" s="2280"/>
      <c r="V785" s="2280"/>
      <c r="W785" s="2281"/>
      <c r="X785" s="2300"/>
      <c r="Y785" s="2301"/>
      <c r="Z785" s="2301"/>
      <c r="AA785" s="2301"/>
      <c r="AB785" s="2302"/>
      <c r="AC785" s="2300"/>
      <c r="AD785" s="2301"/>
      <c r="AE785" s="2301"/>
      <c r="AF785" s="2301"/>
      <c r="AG785" s="2302"/>
      <c r="AH785" s="2300"/>
      <c r="AI785" s="2301"/>
      <c r="AJ785" s="2301"/>
      <c r="AK785" s="2301"/>
      <c r="AL785" s="230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3" t="s">
        <v>168</v>
      </c>
      <c r="K786" s="2244"/>
      <c r="L786" s="2244"/>
      <c r="M786" s="2244"/>
      <c r="N786" s="2245"/>
      <c r="O786" s="2285">
        <v>4</v>
      </c>
      <c r="P786" s="2285"/>
      <c r="Q786" s="2285"/>
      <c r="R786" s="2285"/>
      <c r="S786" s="2285"/>
      <c r="T786" s="2282">
        <f>K730</f>
        <v>825</v>
      </c>
      <c r="U786" s="2283"/>
      <c r="V786" s="2283"/>
      <c r="W786" s="2284"/>
      <c r="X786" s="2240">
        <v>1963</v>
      </c>
      <c r="Y786" s="2241"/>
      <c r="Z786" s="2241"/>
      <c r="AA786" s="2241"/>
      <c r="AB786" s="2242"/>
      <c r="AC786" s="2032">
        <f t="shared" ref="AC786:AC795" si="50">X786*O786</f>
        <v>7852</v>
      </c>
      <c r="AD786" s="2033"/>
      <c r="AE786" s="2033"/>
      <c r="AF786" s="2033"/>
      <c r="AG786" s="2034"/>
      <c r="AH786" s="2035">
        <v>1</v>
      </c>
      <c r="AI786" s="2036"/>
      <c r="AJ786" s="2036"/>
      <c r="AK786" s="2036"/>
      <c r="AL786" s="203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3" t="s">
        <v>169</v>
      </c>
      <c r="K787" s="2244"/>
      <c r="L787" s="2244"/>
      <c r="M787" s="2244"/>
      <c r="N787" s="2245"/>
      <c r="O787" s="2285">
        <v>14</v>
      </c>
      <c r="P787" s="2285"/>
      <c r="Q787" s="2285"/>
      <c r="R787" s="2285"/>
      <c r="S787" s="2285"/>
      <c r="T787" s="2282">
        <f>K734</f>
        <v>1108</v>
      </c>
      <c r="U787" s="2283"/>
      <c r="V787" s="2283"/>
      <c r="W787" s="2284"/>
      <c r="X787" s="2240">
        <v>2196</v>
      </c>
      <c r="Y787" s="2241"/>
      <c r="Z787" s="2241"/>
      <c r="AA787" s="2241"/>
      <c r="AB787" s="2242"/>
      <c r="AC787" s="2032">
        <f t="shared" si="50"/>
        <v>30744</v>
      </c>
      <c r="AD787" s="2033"/>
      <c r="AE787" s="2033"/>
      <c r="AF787" s="2033"/>
      <c r="AG787" s="2034"/>
      <c r="AH787" s="2035">
        <v>1</v>
      </c>
      <c r="AI787" s="2036"/>
      <c r="AJ787" s="2036"/>
      <c r="AK787" s="2036"/>
      <c r="AL787" s="203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3" t="s">
        <v>170</v>
      </c>
      <c r="K788" s="2244"/>
      <c r="L788" s="2244"/>
      <c r="M788" s="2244"/>
      <c r="N788" s="2245"/>
      <c r="O788" s="2285">
        <v>5</v>
      </c>
      <c r="P788" s="2285"/>
      <c r="Q788" s="2285"/>
      <c r="R788" s="2285"/>
      <c r="S788" s="2285"/>
      <c r="T788" s="2282">
        <f>K738</f>
        <v>1390</v>
      </c>
      <c r="U788" s="2283"/>
      <c r="V788" s="2283"/>
      <c r="W788" s="2284"/>
      <c r="X788" s="2240">
        <v>2416</v>
      </c>
      <c r="Y788" s="2241"/>
      <c r="Z788" s="2241"/>
      <c r="AA788" s="2241"/>
      <c r="AB788" s="2242"/>
      <c r="AC788" s="2032">
        <f t="shared" si="50"/>
        <v>12080</v>
      </c>
      <c r="AD788" s="2033"/>
      <c r="AE788" s="2033"/>
      <c r="AF788" s="2033"/>
      <c r="AG788" s="2034"/>
      <c r="AH788" s="2035">
        <v>1</v>
      </c>
      <c r="AI788" s="2036"/>
      <c r="AJ788" s="2036"/>
      <c r="AK788" s="2036"/>
      <c r="AL788" s="203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3"/>
      <c r="K789" s="2244"/>
      <c r="L789" s="2244"/>
      <c r="M789" s="2244"/>
      <c r="N789" s="2245"/>
      <c r="O789" s="2285"/>
      <c r="P789" s="2285"/>
      <c r="Q789" s="2285"/>
      <c r="R789" s="2285"/>
      <c r="S789" s="2285"/>
      <c r="T789" s="2282"/>
      <c r="U789" s="2283"/>
      <c r="V789" s="2283"/>
      <c r="W789" s="2284"/>
      <c r="X789" s="2240"/>
      <c r="Y789" s="2241"/>
      <c r="Z789" s="2241"/>
      <c r="AA789" s="2241"/>
      <c r="AB789" s="2242"/>
      <c r="AC789" s="2032">
        <f t="shared" si="50"/>
        <v>0</v>
      </c>
      <c r="AD789" s="2033"/>
      <c r="AE789" s="2033"/>
      <c r="AF789" s="2033"/>
      <c r="AG789" s="2034"/>
      <c r="AH789" s="2035"/>
      <c r="AI789" s="2036"/>
      <c r="AJ789" s="2036"/>
      <c r="AK789" s="2036"/>
      <c r="AL789" s="203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3"/>
      <c r="K790" s="2244"/>
      <c r="L790" s="2244"/>
      <c r="M790" s="2244"/>
      <c r="N790" s="2245"/>
      <c r="O790" s="2285"/>
      <c r="P790" s="2285"/>
      <c r="Q790" s="2285"/>
      <c r="R790" s="2285"/>
      <c r="S790" s="2285"/>
      <c r="T790" s="2282"/>
      <c r="U790" s="2283"/>
      <c r="V790" s="2283"/>
      <c r="W790" s="2284"/>
      <c r="X790" s="2240"/>
      <c r="Y790" s="2241"/>
      <c r="Z790" s="2241"/>
      <c r="AA790" s="2241"/>
      <c r="AB790" s="2242"/>
      <c r="AC790" s="2032">
        <f t="shared" si="50"/>
        <v>0</v>
      </c>
      <c r="AD790" s="2033"/>
      <c r="AE790" s="2033"/>
      <c r="AF790" s="2033"/>
      <c r="AG790" s="2034"/>
      <c r="AH790" s="2035"/>
      <c r="AI790" s="2036"/>
      <c r="AJ790" s="2036"/>
      <c r="AK790" s="2036"/>
      <c r="AL790" s="203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3"/>
      <c r="K791" s="2244"/>
      <c r="L791" s="2244"/>
      <c r="M791" s="2244"/>
      <c r="N791" s="2245"/>
      <c r="O791" s="2285"/>
      <c r="P791" s="2285"/>
      <c r="Q791" s="2285"/>
      <c r="R791" s="2285"/>
      <c r="S791" s="2285"/>
      <c r="T791" s="2282"/>
      <c r="U791" s="2283"/>
      <c r="V791" s="2283"/>
      <c r="W791" s="2284"/>
      <c r="X791" s="2240"/>
      <c r="Y791" s="2241"/>
      <c r="Z791" s="2241"/>
      <c r="AA791" s="2241"/>
      <c r="AB791" s="2242"/>
      <c r="AC791" s="2032">
        <f t="shared" si="50"/>
        <v>0</v>
      </c>
      <c r="AD791" s="2033"/>
      <c r="AE791" s="2033"/>
      <c r="AF791" s="2033"/>
      <c r="AG791" s="2034"/>
      <c r="AH791" s="2035"/>
      <c r="AI791" s="2036"/>
      <c r="AJ791" s="2036"/>
      <c r="AK791" s="2036"/>
      <c r="AL791" s="203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3"/>
      <c r="K792" s="2244"/>
      <c r="L792" s="2244"/>
      <c r="M792" s="2244"/>
      <c r="N792" s="2245"/>
      <c r="O792" s="2285"/>
      <c r="P792" s="2285"/>
      <c r="Q792" s="2285"/>
      <c r="R792" s="2285"/>
      <c r="S792" s="2285"/>
      <c r="T792" s="2282"/>
      <c r="U792" s="2283"/>
      <c r="V792" s="2283"/>
      <c r="W792" s="2284"/>
      <c r="X792" s="2240"/>
      <c r="Y792" s="2241"/>
      <c r="Z792" s="2241"/>
      <c r="AA792" s="2241"/>
      <c r="AB792" s="2242"/>
      <c r="AC792" s="2032">
        <f t="shared" si="50"/>
        <v>0</v>
      </c>
      <c r="AD792" s="2033"/>
      <c r="AE792" s="2033"/>
      <c r="AF792" s="2033"/>
      <c r="AG792" s="2034"/>
      <c r="AH792" s="2035"/>
      <c r="AI792" s="2036"/>
      <c r="AJ792" s="2036"/>
      <c r="AK792" s="2036"/>
      <c r="AL792" s="203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3"/>
      <c r="K793" s="2244"/>
      <c r="L793" s="2244"/>
      <c r="M793" s="2244"/>
      <c r="N793" s="2245"/>
      <c r="O793" s="2285"/>
      <c r="P793" s="2285"/>
      <c r="Q793" s="2285"/>
      <c r="R793" s="2285"/>
      <c r="S793" s="2285"/>
      <c r="T793" s="2282"/>
      <c r="U793" s="2283"/>
      <c r="V793" s="2283"/>
      <c r="W793" s="2284"/>
      <c r="X793" s="2240"/>
      <c r="Y793" s="2241"/>
      <c r="Z793" s="2241"/>
      <c r="AA793" s="2241"/>
      <c r="AB793" s="2242"/>
      <c r="AC793" s="2032">
        <f t="shared" si="50"/>
        <v>0</v>
      </c>
      <c r="AD793" s="2033"/>
      <c r="AE793" s="2033"/>
      <c r="AF793" s="2033"/>
      <c r="AG793" s="2034"/>
      <c r="AH793" s="2035"/>
      <c r="AI793" s="2036"/>
      <c r="AJ793" s="2036"/>
      <c r="AK793" s="2036"/>
      <c r="AL793" s="203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3"/>
      <c r="K794" s="2244"/>
      <c r="L794" s="2244"/>
      <c r="M794" s="2244"/>
      <c r="N794" s="2245"/>
      <c r="O794" s="2285"/>
      <c r="P794" s="2285"/>
      <c r="Q794" s="2285"/>
      <c r="R794" s="2285"/>
      <c r="S794" s="2285"/>
      <c r="T794" s="2282"/>
      <c r="U794" s="2283"/>
      <c r="V794" s="2283"/>
      <c r="W794" s="2284"/>
      <c r="X794" s="2240"/>
      <c r="Y794" s="2241"/>
      <c r="Z794" s="2241"/>
      <c r="AA794" s="2241"/>
      <c r="AB794" s="2242"/>
      <c r="AC794" s="2032">
        <f t="shared" si="50"/>
        <v>0</v>
      </c>
      <c r="AD794" s="2033"/>
      <c r="AE794" s="2033"/>
      <c r="AF794" s="2033"/>
      <c r="AG794" s="2034"/>
      <c r="AH794" s="2035"/>
      <c r="AI794" s="2036"/>
      <c r="AJ794" s="2036"/>
      <c r="AK794" s="2036"/>
      <c r="AL794" s="203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3"/>
      <c r="K795" s="2244"/>
      <c r="L795" s="2244"/>
      <c r="M795" s="2244"/>
      <c r="N795" s="2245"/>
      <c r="O795" s="2285"/>
      <c r="P795" s="2285"/>
      <c r="Q795" s="2285"/>
      <c r="R795" s="2285"/>
      <c r="S795" s="2285"/>
      <c r="T795" s="2282"/>
      <c r="U795" s="2283"/>
      <c r="V795" s="2283"/>
      <c r="W795" s="2284"/>
      <c r="X795" s="2240"/>
      <c r="Y795" s="2241"/>
      <c r="Z795" s="2241"/>
      <c r="AA795" s="2241"/>
      <c r="AB795" s="2242"/>
      <c r="AC795" s="2032">
        <f t="shared" si="50"/>
        <v>0</v>
      </c>
      <c r="AD795" s="2033"/>
      <c r="AE795" s="2033"/>
      <c r="AF795" s="2033"/>
      <c r="AG795" s="2034"/>
      <c r="AH795" s="2035"/>
      <c r="AI795" s="2036"/>
      <c r="AJ795" s="2036"/>
      <c r="AK795" s="2036"/>
      <c r="AL795" s="203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99">
        <f>SUM(O786:S795)</f>
        <v>23</v>
      </c>
      <c r="P796" s="2399"/>
      <c r="Q796" s="2399"/>
      <c r="R796" s="2399"/>
      <c r="S796" s="2399"/>
      <c r="X796" s="1602" t="s">
        <v>129</v>
      </c>
      <c r="Y796" s="1603"/>
      <c r="Z796" s="1603"/>
      <c r="AA796" s="1603"/>
      <c r="AB796" s="1604"/>
      <c r="AC796" s="2032">
        <f>SUM(AC786:AG795)</f>
        <v>50676</v>
      </c>
      <c r="AD796" s="2033"/>
      <c r="AE796" s="2033"/>
      <c r="AF796" s="2033"/>
      <c r="AG796" s="203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2">
        <f>T753+AC776+AC796</f>
        <v>221672</v>
      </c>
      <c r="Z798" s="2362"/>
      <c r="AA798" s="2362"/>
      <c r="AB798" s="2362"/>
      <c r="AC798" s="236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2">
        <f>(T753+AC776+AC796)*12</f>
        <v>2660064</v>
      </c>
      <c r="Z799" s="2362"/>
      <c r="AA799" s="2362"/>
      <c r="AB799" s="2362"/>
      <c r="AC799" s="2362"/>
      <c r="AZ799" s="58"/>
      <c r="BA799" s="51" t="s">
        <v>666</v>
      </c>
      <c r="BB799" s="51"/>
      <c r="BC799" s="51"/>
      <c r="BD799" s="51"/>
      <c r="BE799" s="51"/>
      <c r="BF799" s="51"/>
      <c r="BG799" s="51"/>
      <c r="BH799" s="51"/>
      <c r="BI799" s="51"/>
      <c r="BJ799" s="51"/>
      <c r="BK799" s="51"/>
      <c r="BL799" s="51"/>
      <c r="BM799" s="51"/>
      <c r="BN799" s="2359" t="s">
        <v>501</v>
      </c>
      <c r="BO799" s="2360"/>
      <c r="BP799" s="58"/>
      <c r="BQ799" s="58"/>
      <c r="BR799" s="58"/>
      <c r="BS799" s="51" t="s">
        <v>668</v>
      </c>
      <c r="BT799" s="51"/>
      <c r="BU799" s="51"/>
      <c r="BV799" s="51"/>
      <c r="BW799" s="51"/>
      <c r="BX799" s="51"/>
      <c r="BY799" s="51"/>
      <c r="BZ799" s="51"/>
      <c r="CA799" s="51"/>
      <c r="CB799" s="2356" t="str">
        <f>T189</f>
        <v>San Francisco</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v>71</v>
      </c>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0">
        <v>3</v>
      </c>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6" t="s">
        <v>2671</v>
      </c>
      <c r="AA806" s="2197"/>
      <c r="AB806" s="2197"/>
      <c r="AC806" s="2197"/>
      <c r="AD806" s="2197"/>
      <c r="AE806" s="219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9">
        <f>'Subsidy Contract Calculation'!I30</f>
        <v>1543704</v>
      </c>
      <c r="AA807" s="2200"/>
      <c r="AB807" s="2200"/>
      <c r="AC807" s="2200"/>
      <c r="AD807" s="2200"/>
      <c r="AE807" s="220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9">
        <f>'[9]main spreadsheet'!$M$23</f>
        <v>7696</v>
      </c>
      <c r="AA811" s="2030"/>
      <c r="AB811" s="2030"/>
      <c r="AC811" s="2030"/>
      <c r="AD811" s="2030"/>
      <c r="AE811" s="203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9"/>
      <c r="AA812" s="2030"/>
      <c r="AB812" s="2030"/>
      <c r="AC812" s="2030"/>
      <c r="AD812" s="2030"/>
      <c r="AE812" s="203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9"/>
      <c r="AA813" s="2030"/>
      <c r="AB813" s="2030"/>
      <c r="AC813" s="2030"/>
      <c r="AD813" s="2030"/>
      <c r="AE813" s="203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5" t="s">
        <v>343</v>
      </c>
      <c r="Q814" s="2238"/>
      <c r="R814" s="2238"/>
      <c r="S814" s="2238"/>
      <c r="T814" s="2238"/>
      <c r="U814" s="2238"/>
      <c r="V814" s="2238"/>
      <c r="W814" s="2238"/>
      <c r="X814" s="2238"/>
      <c r="Y814" s="2239"/>
      <c r="Z814" s="2029"/>
      <c r="AA814" s="2030"/>
      <c r="AB814" s="2030"/>
      <c r="AC814" s="2030"/>
      <c r="AD814" s="2030"/>
      <c r="AE814" s="203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9">
        <f>SUM(Z811:AE814)</f>
        <v>7696</v>
      </c>
      <c r="AA815" s="2200"/>
      <c r="AB815" s="2200"/>
      <c r="AC815" s="2200"/>
      <c r="AD815" s="2200"/>
      <c r="AE815" s="220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9">
        <f>Z815+Y799+Z807</f>
        <v>4211464</v>
      </c>
      <c r="AA816" s="2200"/>
      <c r="AB816" s="2200"/>
      <c r="AC816" s="2200"/>
      <c r="AD816" s="2200"/>
      <c r="AE816" s="220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3" t="s">
        <v>131</v>
      </c>
      <c r="N821" s="2403"/>
      <c r="O821" s="2403"/>
      <c r="P821" s="2404"/>
      <c r="Q821" s="2334" t="s">
        <v>298</v>
      </c>
      <c r="R821" s="2334"/>
      <c r="S821" s="2334"/>
      <c r="T821" s="2334"/>
      <c r="U821" s="2334" t="s">
        <v>299</v>
      </c>
      <c r="V821" s="2334"/>
      <c r="W821" s="2334"/>
      <c r="X821" s="2334"/>
      <c r="Y821" s="2334" t="s">
        <v>300</v>
      </c>
      <c r="Z821" s="2334"/>
      <c r="AA821" s="2334"/>
      <c r="AB821" s="2334"/>
      <c r="AC821" s="2334" t="s">
        <v>371</v>
      </c>
      <c r="AD821" s="2334"/>
      <c r="AE821" s="2334"/>
      <c r="AF821" s="2334"/>
      <c r="AG821" s="2292" t="s">
        <v>344</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5"/>
      <c r="N822" s="2405"/>
      <c r="O822" s="2405"/>
      <c r="P822" s="2406"/>
      <c r="Q822" s="2334"/>
      <c r="R822" s="2334"/>
      <c r="S822" s="2334"/>
      <c r="T822" s="2334"/>
      <c r="U822" s="2334"/>
      <c r="V822" s="2334"/>
      <c r="W822" s="2334"/>
      <c r="X822" s="2334"/>
      <c r="Y822" s="2334"/>
      <c r="Z822" s="2334"/>
      <c r="AA822" s="2334"/>
      <c r="AB822" s="2334"/>
      <c r="AC822" s="2334"/>
      <c r="AD822" s="2334"/>
      <c r="AE822" s="2334"/>
      <c r="AF822" s="2334"/>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8" t="s">
        <v>43</v>
      </c>
      <c r="D823" s="2269"/>
      <c r="E823" s="2269"/>
      <c r="F823" s="2269"/>
      <c r="G823" s="2269"/>
      <c r="H823" s="2269"/>
      <c r="I823" s="80"/>
      <c r="J823" s="80"/>
      <c r="K823" s="80"/>
      <c r="L823" s="81"/>
      <c r="M823" s="2212"/>
      <c r="N823" s="2212"/>
      <c r="O823" s="2212"/>
      <c r="P823" s="2212"/>
      <c r="Q823" s="2212">
        <v>41</v>
      </c>
      <c r="R823" s="2212"/>
      <c r="S823" s="2212"/>
      <c r="T823" s="2212"/>
      <c r="U823" s="2212">
        <v>53</v>
      </c>
      <c r="V823" s="2212"/>
      <c r="W823" s="2212"/>
      <c r="X823" s="2212"/>
      <c r="Y823" s="2212">
        <v>65</v>
      </c>
      <c r="Z823" s="2212"/>
      <c r="AA823" s="2212"/>
      <c r="AB823" s="2212"/>
      <c r="AC823" s="2070">
        <v>80</v>
      </c>
      <c r="AD823" s="2071"/>
      <c r="AE823" s="2071"/>
      <c r="AF823" s="2072"/>
      <c r="AG823" s="2070"/>
      <c r="AH823" s="2071"/>
      <c r="AI823" s="2071"/>
      <c r="AJ823" s="207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0" t="s">
        <v>44</v>
      </c>
      <c r="D824" s="2271"/>
      <c r="E824" s="2271"/>
      <c r="F824" s="2271"/>
      <c r="G824" s="2271"/>
      <c r="H824" s="2271"/>
      <c r="I824" s="77"/>
      <c r="J824" s="77"/>
      <c r="K824" s="77"/>
      <c r="L824" s="78"/>
      <c r="M824" s="2212"/>
      <c r="N824" s="2212"/>
      <c r="O824" s="2212"/>
      <c r="P824" s="2212"/>
      <c r="Q824" s="2212"/>
      <c r="R824" s="2212"/>
      <c r="S824" s="2212"/>
      <c r="T824" s="2212"/>
      <c r="U824" s="2212"/>
      <c r="V824" s="2212"/>
      <c r="W824" s="2212"/>
      <c r="X824" s="2212"/>
      <c r="Y824" s="2212"/>
      <c r="Z824" s="2212"/>
      <c r="AA824" s="2212"/>
      <c r="AB824" s="2212"/>
      <c r="AC824" s="2070"/>
      <c r="AD824" s="2071"/>
      <c r="AE824" s="2071"/>
      <c r="AF824" s="2072"/>
      <c r="AG824" s="2070"/>
      <c r="AH824" s="2071"/>
      <c r="AI824" s="2071"/>
      <c r="AJ824" s="207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0" t="s">
        <v>45</v>
      </c>
      <c r="D825" s="2271"/>
      <c r="E825" s="2271"/>
      <c r="F825" s="2271"/>
      <c r="G825" s="2271"/>
      <c r="H825" s="2271"/>
      <c r="I825" s="96"/>
      <c r="J825" s="96"/>
      <c r="K825" s="96"/>
      <c r="L825" s="97"/>
      <c r="M825" s="2212"/>
      <c r="N825" s="2212"/>
      <c r="O825" s="2212"/>
      <c r="P825" s="2212"/>
      <c r="Q825" s="2212">
        <v>13</v>
      </c>
      <c r="R825" s="2212"/>
      <c r="S825" s="2212"/>
      <c r="T825" s="2212"/>
      <c r="U825" s="2212">
        <v>23</v>
      </c>
      <c r="V825" s="2212"/>
      <c r="W825" s="2212"/>
      <c r="X825" s="2212"/>
      <c r="Y825" s="2212">
        <v>30</v>
      </c>
      <c r="Z825" s="2212"/>
      <c r="AA825" s="2212"/>
      <c r="AB825" s="2212"/>
      <c r="AC825" s="2070">
        <v>37</v>
      </c>
      <c r="AD825" s="2071"/>
      <c r="AE825" s="2071"/>
      <c r="AF825" s="2072"/>
      <c r="AG825" s="2070"/>
      <c r="AH825" s="2071"/>
      <c r="AI825" s="2071"/>
      <c r="AJ825" s="207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0" t="s">
        <v>819</v>
      </c>
      <c r="D826" s="2271"/>
      <c r="E826" s="2271"/>
      <c r="F826" s="2271"/>
      <c r="G826" s="2271"/>
      <c r="H826" s="2271"/>
      <c r="I826" s="96"/>
      <c r="J826" s="96"/>
      <c r="K826" s="96"/>
      <c r="L826" s="97"/>
      <c r="M826" s="2212"/>
      <c r="N826" s="2212"/>
      <c r="O826" s="2212"/>
      <c r="P826" s="2212"/>
      <c r="Q826" s="2212"/>
      <c r="R826" s="2212"/>
      <c r="S826" s="2212"/>
      <c r="T826" s="2212"/>
      <c r="U826" s="2212"/>
      <c r="V826" s="2212"/>
      <c r="W826" s="2212"/>
      <c r="X826" s="2212"/>
      <c r="Y826" s="2212"/>
      <c r="Z826" s="2212"/>
      <c r="AA826" s="2212"/>
      <c r="AB826" s="2212"/>
      <c r="AC826" s="2070"/>
      <c r="AD826" s="2071"/>
      <c r="AE826" s="2071"/>
      <c r="AF826" s="2072"/>
      <c r="AG826" s="2070"/>
      <c r="AH826" s="2071"/>
      <c r="AI826" s="2071"/>
      <c r="AJ826" s="207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0" t="s">
        <v>491</v>
      </c>
      <c r="D827" s="2271"/>
      <c r="E827" s="2271"/>
      <c r="F827" s="2271"/>
      <c r="G827" s="2271"/>
      <c r="H827" s="2271"/>
      <c r="I827" s="96"/>
      <c r="J827" s="96"/>
      <c r="K827" s="96"/>
      <c r="L827" s="97"/>
      <c r="M827" s="2212"/>
      <c r="N827" s="2212"/>
      <c r="O827" s="2212"/>
      <c r="P827" s="2212"/>
      <c r="Q827" s="2212"/>
      <c r="R827" s="2212"/>
      <c r="S827" s="2212"/>
      <c r="T827" s="2212"/>
      <c r="U827" s="2212"/>
      <c r="V827" s="2212"/>
      <c r="W827" s="2212"/>
      <c r="X827" s="2212"/>
      <c r="Y827" s="2212"/>
      <c r="Z827" s="2212"/>
      <c r="AA827" s="2212"/>
      <c r="AB827" s="2212"/>
      <c r="AC827" s="2070"/>
      <c r="AD827" s="2071"/>
      <c r="AE827" s="2071"/>
      <c r="AF827" s="2072"/>
      <c r="AG827" s="2070"/>
      <c r="AH827" s="2071"/>
      <c r="AI827" s="2071"/>
      <c r="AJ827" s="207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840</v>
      </c>
      <c r="D828" s="2271"/>
      <c r="E828" s="2271"/>
      <c r="F828" s="2271"/>
      <c r="G828" s="2271"/>
      <c r="H828" s="2271"/>
      <c r="I828" s="96"/>
      <c r="J828" s="96"/>
      <c r="K828" s="96"/>
      <c r="L828" s="97"/>
      <c r="M828" s="2212"/>
      <c r="N828" s="2212"/>
      <c r="O828" s="2212"/>
      <c r="P828" s="2212"/>
      <c r="Q828" s="2212"/>
      <c r="R828" s="2212"/>
      <c r="S828" s="2212"/>
      <c r="T828" s="2212"/>
      <c r="U828" s="2212"/>
      <c r="V828" s="2212"/>
      <c r="W828" s="2212"/>
      <c r="X828" s="2212"/>
      <c r="Y828" s="2212"/>
      <c r="Z828" s="2212"/>
      <c r="AA828" s="2212"/>
      <c r="AB828" s="2212"/>
      <c r="AC828" s="2070"/>
      <c r="AD828" s="2071"/>
      <c r="AE828" s="2071"/>
      <c r="AF828" s="2072"/>
      <c r="AG828" s="2070"/>
      <c r="AH828" s="2071"/>
      <c r="AI828" s="2071"/>
      <c r="AJ828" s="207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4" t="s">
        <v>2614</v>
      </c>
      <c r="G829" s="2223"/>
      <c r="H829" s="2223"/>
      <c r="I829" s="2223"/>
      <c r="J829" s="2223"/>
      <c r="K829" s="2223"/>
      <c r="L829" s="2224"/>
      <c r="M829" s="2212"/>
      <c r="N829" s="2212"/>
      <c r="O829" s="2212"/>
      <c r="P829" s="2212"/>
      <c r="Q829" s="2212">
        <v>48</v>
      </c>
      <c r="R829" s="2212"/>
      <c r="S829" s="2212"/>
      <c r="T829" s="2212"/>
      <c r="U829" s="2212">
        <v>68</v>
      </c>
      <c r="V829" s="2212"/>
      <c r="W829" s="2212"/>
      <c r="X829" s="2212"/>
      <c r="Y829" s="2212">
        <v>91</v>
      </c>
      <c r="Z829" s="2212"/>
      <c r="AA829" s="2212"/>
      <c r="AB829" s="2212"/>
      <c r="AC829" s="2070">
        <v>115</v>
      </c>
      <c r="AD829" s="2071"/>
      <c r="AE829" s="2071"/>
      <c r="AF829" s="2072"/>
      <c r="AG829" s="2070"/>
      <c r="AH829" s="2071"/>
      <c r="AI829" s="2071"/>
      <c r="AJ829" s="207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303">
        <f>SUM(M823:P829)</f>
        <v>0</v>
      </c>
      <c r="N830" s="2303"/>
      <c r="O830" s="2303"/>
      <c r="P830" s="2303"/>
      <c r="Q830" s="2303">
        <f>SUM(Q823:T829)</f>
        <v>102</v>
      </c>
      <c r="R830" s="2303"/>
      <c r="S830" s="2303"/>
      <c r="T830" s="2303"/>
      <c r="U830" s="2303">
        <f>SUM(U823:X829)</f>
        <v>144</v>
      </c>
      <c r="V830" s="2303"/>
      <c r="W830" s="2303"/>
      <c r="X830" s="2303"/>
      <c r="Y830" s="2303">
        <f>SUM(Y823:AB829)</f>
        <v>186</v>
      </c>
      <c r="Z830" s="2303"/>
      <c r="AA830" s="2303"/>
      <c r="AB830" s="2303"/>
      <c r="AC830" s="2303">
        <f>SUM(AC823:AF829)</f>
        <v>232</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2622</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3">
        <v>38048</v>
      </c>
      <c r="X840" s="2053"/>
      <c r="Y840" s="2053"/>
      <c r="Z840" s="2053"/>
      <c r="AA840" s="2053"/>
      <c r="AB840" s="2053"/>
      <c r="AC840" s="205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3">
        <v>10500</v>
      </c>
      <c r="X841" s="2053"/>
      <c r="Y841" s="2053"/>
      <c r="Z841" s="2053"/>
      <c r="AA841" s="2053"/>
      <c r="AB841" s="2053"/>
      <c r="AC841" s="205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3">
        <f>20250+12000</f>
        <v>32250</v>
      </c>
      <c r="X842" s="2053"/>
      <c r="Y842" s="2053"/>
      <c r="Z842" s="2053"/>
      <c r="AA842" s="2053"/>
      <c r="AB842" s="2053"/>
      <c r="AC842" s="205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3">
        <v>24000</v>
      </c>
      <c r="X843" s="2053"/>
      <c r="Y843" s="2053"/>
      <c r="Z843" s="2053"/>
      <c r="AA843" s="2053"/>
      <c r="AB843" s="2053"/>
      <c r="AC843" s="205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3" t="s">
        <v>343</v>
      </c>
      <c r="N844" s="2223"/>
      <c r="O844" s="2223"/>
      <c r="P844" s="2223"/>
      <c r="Q844" s="2223"/>
      <c r="R844" s="2223"/>
      <c r="S844" s="2223"/>
      <c r="T844" s="2223"/>
      <c r="U844" s="2223"/>
      <c r="V844" s="2224"/>
      <c r="W844" s="2053"/>
      <c r="X844" s="2053"/>
      <c r="Y844" s="2053"/>
      <c r="Z844" s="2053"/>
      <c r="AA844" s="2053"/>
      <c r="AB844" s="2053"/>
      <c r="AC844" s="205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9">
        <f>SUM(W840:AC844)</f>
        <v>104798</v>
      </c>
      <c r="X845" s="2200"/>
      <c r="Y845" s="2200"/>
      <c r="Z845" s="2200"/>
      <c r="AA845" s="2200"/>
      <c r="AB845" s="2200"/>
      <c r="AC845" s="220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2029">
        <v>113400</v>
      </c>
      <c r="X847" s="2030"/>
      <c r="Y847" s="2030"/>
      <c r="Z847" s="2030"/>
      <c r="AA847" s="2030"/>
      <c r="AB847" s="2030"/>
      <c r="AC847" s="203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13"/>
      <c r="X849" s="2213"/>
      <c r="Y849" s="2213"/>
      <c r="Z849" s="2213"/>
      <c r="AA849" s="2213"/>
      <c r="AB849" s="2213"/>
      <c r="AC849" s="22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3"/>
      <c r="X850" s="2213"/>
      <c r="Y850" s="2213"/>
      <c r="Z850" s="2213"/>
      <c r="AA850" s="2213"/>
      <c r="AB850" s="2213"/>
      <c r="AC850" s="22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3">
        <f>'[10]Operating Budget'!$B$25</f>
        <v>59478</v>
      </c>
      <c r="X851" s="2213"/>
      <c r="Y851" s="2213"/>
      <c r="Z851" s="2213"/>
      <c r="AA851" s="2213"/>
      <c r="AB851" s="2213"/>
      <c r="AC851" s="22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3">
        <f>'[10]Operating Budget'!$B$26+'[10]Operating Budget'!$B$28</f>
        <v>197640</v>
      </c>
      <c r="X852" s="2213"/>
      <c r="Y852" s="2213"/>
      <c r="Z852" s="2213"/>
      <c r="AA852" s="2213"/>
      <c r="AB852" s="2213"/>
      <c r="AC852" s="22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4">
        <f>SUM(W849:AC852)</f>
        <v>257118</v>
      </c>
      <c r="X853" s="2394"/>
      <c r="Y853" s="2394"/>
      <c r="Z853" s="2394"/>
      <c r="AA853" s="2394"/>
      <c r="AB853" s="2394"/>
      <c r="AC853" s="23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20">
        <v>267260</v>
      </c>
      <c r="X855" s="2221"/>
      <c r="Y855" s="2221"/>
      <c r="Z855" s="2221"/>
      <c r="AA855" s="2221"/>
      <c r="AB855" s="2221"/>
      <c r="AC855" s="222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90">
        <v>3.5</v>
      </c>
      <c r="U856" s="2066"/>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20">
        <v>183688</v>
      </c>
      <c r="X857" s="2221"/>
      <c r="Y857" s="2221"/>
      <c r="Z857" s="2221"/>
      <c r="AA857" s="2221"/>
      <c r="AB857" s="2221"/>
      <c r="AC857" s="222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0">
        <v>1</v>
      </c>
      <c r="U858" s="2066"/>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4" t="s">
        <v>2617</v>
      </c>
      <c r="N859" s="2223"/>
      <c r="O859" s="2223"/>
      <c r="P859" s="2223"/>
      <c r="Q859" s="2223"/>
      <c r="R859" s="2223"/>
      <c r="S859" s="2223"/>
      <c r="T859" s="2223"/>
      <c r="U859" s="2223"/>
      <c r="V859" s="2224"/>
      <c r="W859" s="2220">
        <f>72800+221590</f>
        <v>294390</v>
      </c>
      <c r="X859" s="2221"/>
      <c r="Y859" s="2221"/>
      <c r="Z859" s="2221"/>
      <c r="AA859" s="2221"/>
      <c r="AB859" s="2221"/>
      <c r="AC859" s="222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9">
        <f>SUM(W855:AC859)</f>
        <v>745338</v>
      </c>
      <c r="X860" s="2210"/>
      <c r="Y860" s="2210"/>
      <c r="Z860" s="2210"/>
      <c r="AA860" s="2210"/>
      <c r="AB860" s="2210"/>
      <c r="AC860" s="221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0">
        <v>215000</v>
      </c>
      <c r="X861" s="2221"/>
      <c r="Y861" s="2221"/>
      <c r="Z861" s="2221"/>
      <c r="AA861" s="2221"/>
      <c r="AB861" s="2221"/>
      <c r="AC861" s="222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53"/>
      <c r="X863" s="2053"/>
      <c r="Y863" s="2053"/>
      <c r="Z863" s="2053"/>
      <c r="AA863" s="2053"/>
      <c r="AB863" s="2053"/>
      <c r="AC863" s="205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3">
        <f>'[10]Operating Budget'!$B$32</f>
        <v>8000</v>
      </c>
      <c r="X864" s="2053"/>
      <c r="Y864" s="2053"/>
      <c r="Z864" s="2053"/>
      <c r="AA864" s="2053"/>
      <c r="AB864" s="2053"/>
      <c r="AC864" s="205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3">
        <v>91000</v>
      </c>
      <c r="X865" s="2053"/>
      <c r="Y865" s="2053"/>
      <c r="Z865" s="2053"/>
      <c r="AA865" s="2053"/>
      <c r="AB865" s="2053"/>
      <c r="AC865" s="205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3"/>
      <c r="X866" s="2053"/>
      <c r="Y866" s="2053"/>
      <c r="Z866" s="2053"/>
      <c r="AA866" s="2053"/>
      <c r="AB866" s="2053"/>
      <c r="AC866" s="205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3">
        <f>'[10]Operating Budget'!$B$34</f>
        <v>14000</v>
      </c>
      <c r="X867" s="2053"/>
      <c r="Y867" s="2053"/>
      <c r="Z867" s="2053"/>
      <c r="AA867" s="2053"/>
      <c r="AB867" s="2053"/>
      <c r="AC867" s="205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3"/>
      <c r="X868" s="2053"/>
      <c r="Y868" s="2053"/>
      <c r="Z868" s="2053"/>
      <c r="AA868" s="2053"/>
      <c r="AB868" s="2053"/>
      <c r="AC868" s="205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3" t="s">
        <v>343</v>
      </c>
      <c r="N869" s="2223"/>
      <c r="O869" s="2223"/>
      <c r="P869" s="2223"/>
      <c r="Q869" s="2223"/>
      <c r="R869" s="2223"/>
      <c r="S869" s="2223"/>
      <c r="T869" s="2223"/>
      <c r="U869" s="2223"/>
      <c r="V869" s="2224"/>
      <c r="W869" s="2053">
        <f>'[10]Operating Budget'!$B$41</f>
        <v>1200</v>
      </c>
      <c r="X869" s="2053"/>
      <c r="Y869" s="2053"/>
      <c r="Z869" s="2053"/>
      <c r="AA869" s="2053"/>
      <c r="AB869" s="2053"/>
      <c r="AC869" s="205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2">
        <f>SUM(W863:AC869)</f>
        <v>114200</v>
      </c>
      <c r="X870" s="2362"/>
      <c r="Y870" s="2362"/>
      <c r="Z870" s="2362"/>
      <c r="AA870" s="2362"/>
      <c r="AB870" s="2362"/>
      <c r="AC870" s="236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4" t="s">
        <v>2618</v>
      </c>
      <c r="N872" s="2223"/>
      <c r="O872" s="2223"/>
      <c r="P872" s="2223"/>
      <c r="Q872" s="2223"/>
      <c r="R872" s="2223"/>
      <c r="S872" s="2223"/>
      <c r="T872" s="2223"/>
      <c r="U872" s="2223"/>
      <c r="V872" s="2224"/>
      <c r="W872" s="2029">
        <f>'[10]Operating Budget'!$B$38</f>
        <v>28150</v>
      </c>
      <c r="X872" s="2030"/>
      <c r="Y872" s="2030"/>
      <c r="Z872" s="2030"/>
      <c r="AA872" s="2030"/>
      <c r="AB872" s="2030"/>
      <c r="AC872" s="203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054" t="s">
        <v>2619</v>
      </c>
      <c r="N873" s="2223"/>
      <c r="O873" s="2223"/>
      <c r="P873" s="2223"/>
      <c r="Q873" s="2223"/>
      <c r="R873" s="2223"/>
      <c r="S873" s="2223"/>
      <c r="T873" s="2223"/>
      <c r="U873" s="2223"/>
      <c r="V873" s="2224"/>
      <c r="W873" s="2029">
        <f>'[10]Operating Budget'!$B$39</f>
        <v>70650</v>
      </c>
      <c r="X873" s="2030"/>
      <c r="Y873" s="2030"/>
      <c r="Z873" s="2030"/>
      <c r="AA873" s="2030"/>
      <c r="AB873" s="2030"/>
      <c r="AC873" s="203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4" t="s">
        <v>2620</v>
      </c>
      <c r="N874" s="2223"/>
      <c r="O874" s="2223"/>
      <c r="P874" s="2223"/>
      <c r="Q874" s="2223"/>
      <c r="R874" s="2223"/>
      <c r="S874" s="2223"/>
      <c r="T874" s="2223"/>
      <c r="U874" s="2223"/>
      <c r="V874" s="2224"/>
      <c r="W874" s="2029">
        <f>'[10]Operating Budget'!$B$20</f>
        <v>17600</v>
      </c>
      <c r="X874" s="2030"/>
      <c r="Y874" s="2030"/>
      <c r="Z874" s="2030"/>
      <c r="AA874" s="2030"/>
      <c r="AB874" s="2030"/>
      <c r="AC874" s="203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54" t="s">
        <v>2621</v>
      </c>
      <c r="N875" s="2223"/>
      <c r="O875" s="2223"/>
      <c r="P875" s="2223"/>
      <c r="Q875" s="2223"/>
      <c r="R875" s="2223"/>
      <c r="S875" s="2223"/>
      <c r="T875" s="2223"/>
      <c r="U875" s="2223"/>
      <c r="V875" s="2224"/>
      <c r="W875" s="2029">
        <f>2000</f>
        <v>2000</v>
      </c>
      <c r="X875" s="2030"/>
      <c r="Y875" s="2030"/>
      <c r="Z875" s="2030"/>
      <c r="AA875" s="2030"/>
      <c r="AB875" s="2030"/>
      <c r="AC875" s="203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54"/>
      <c r="N876" s="2223"/>
      <c r="O876" s="2223"/>
      <c r="P876" s="2223"/>
      <c r="Q876" s="2223"/>
      <c r="R876" s="2223"/>
      <c r="S876" s="2223"/>
      <c r="T876" s="2223"/>
      <c r="U876" s="2223"/>
      <c r="V876" s="2224"/>
      <c r="W876" s="2029"/>
      <c r="X876" s="2030"/>
      <c r="Y876" s="2030"/>
      <c r="Z876" s="2030"/>
      <c r="AA876" s="2030"/>
      <c r="AB876" s="2030"/>
      <c r="AC876" s="203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9">
        <f>SUM(W872:AC876)</f>
        <v>118400</v>
      </c>
      <c r="X877" s="2200"/>
      <c r="Y877" s="2200"/>
      <c r="Z877" s="2200"/>
      <c r="AA877" s="2200"/>
      <c r="AB877" s="2200"/>
      <c r="AC877" s="220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00">
        <f>W845+W853+W860+W861+W870+W877+W847</f>
        <v>1668254</v>
      </c>
      <c r="AD881" s="2200"/>
      <c r="AE881" s="2200"/>
      <c r="AF881" s="2200"/>
      <c r="AG881" s="2200"/>
      <c r="AH881" s="220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8">
        <f>O796+O776+G753</f>
        <v>138</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2">
        <f>IF(ISERROR((ROUNDDOWN(AC881/AC882,0))),0,(ROUNDDOWN(AC881/AC882,0)))</f>
        <v>12088</v>
      </c>
      <c r="AD883" s="2362"/>
      <c r="AE883" s="2362"/>
      <c r="AF883" s="2362"/>
      <c r="AG883" s="2362"/>
      <c r="AH883" s="236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0">
        <f>'Sources and Uses Budget'!B75</f>
        <v>1871724.1047172765</v>
      </c>
      <c r="AD884" s="2030"/>
      <c r="AE884" s="2030"/>
      <c r="AF884" s="2030"/>
      <c r="AG884" s="2030"/>
      <c r="AH884" s="203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1"/>
      <c r="AD885" s="2053"/>
      <c r="AE885" s="2053"/>
      <c r="AF885" s="2053"/>
      <c r="AG885" s="2053"/>
      <c r="AH885" s="205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0">
        <v>100000</v>
      </c>
      <c r="AD886" s="2030"/>
      <c r="AE886" s="2030"/>
      <c r="AF886" s="2030"/>
      <c r="AG886" s="2030"/>
      <c r="AH886" s="203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f>'[9]main spreadsheet'!$M$50</f>
        <v>69000</v>
      </c>
      <c r="AD887" s="2030"/>
      <c r="AE887" s="2030"/>
      <c r="AF887" s="2030"/>
      <c r="AG887" s="2030"/>
      <c r="AH887" s="203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70"/>
      <c r="AD888" s="2071"/>
      <c r="AE888" s="2071"/>
      <c r="AF888" s="2071"/>
      <c r="AG888" s="2071"/>
      <c r="AH888" s="20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v>90931</v>
      </c>
      <c r="AD889" s="2030"/>
      <c r="AE889" s="2030"/>
      <c r="AF889" s="2030"/>
      <c r="AG889" s="2030"/>
      <c r="AH889" s="203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0"/>
      <c r="AD890" s="2030"/>
      <c r="AE890" s="2030"/>
      <c r="AF890" s="2030"/>
      <c r="AG890" s="2030"/>
      <c r="AH890" s="203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4" t="s">
        <v>2643</v>
      </c>
      <c r="D891" s="2545"/>
      <c r="E891" s="2545"/>
      <c r="F891" s="2545"/>
      <c r="G891" s="2545"/>
      <c r="H891" s="2545"/>
      <c r="I891" s="2545"/>
      <c r="J891" s="2545"/>
      <c r="K891" s="2545"/>
      <c r="L891" s="2545"/>
      <c r="M891" s="2545"/>
      <c r="N891" s="2545"/>
      <c r="O891" s="2545"/>
      <c r="P891" s="2545"/>
      <c r="Q891" s="2545"/>
      <c r="R891" s="2545"/>
      <c r="S891" s="2545"/>
      <c r="T891" s="2545"/>
      <c r="U891" s="2545"/>
      <c r="V891" s="2545"/>
      <c r="W891" s="2545"/>
      <c r="X891" s="2545"/>
      <c r="Y891" s="2545"/>
      <c r="Z891" s="2545"/>
      <c r="AA891" s="2545"/>
      <c r="AB891" s="2546"/>
      <c r="AC891" s="2053">
        <f>'[9]main spreadsheet'!$M$51</f>
        <v>15000</v>
      </c>
      <c r="AD891" s="2053"/>
      <c r="AE891" s="2053"/>
      <c r="AF891" s="2053"/>
      <c r="AG891" s="2053"/>
      <c r="AH891" s="205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4" t="s">
        <v>2644</v>
      </c>
      <c r="D892" s="2545"/>
      <c r="E892" s="2545"/>
      <c r="F892" s="2545"/>
      <c r="G892" s="2545"/>
      <c r="H892" s="2545"/>
      <c r="I892" s="2545"/>
      <c r="J892" s="2545"/>
      <c r="K892" s="2545"/>
      <c r="L892" s="2545"/>
      <c r="M892" s="2545"/>
      <c r="N892" s="2545"/>
      <c r="O892" s="2545"/>
      <c r="P892" s="2545"/>
      <c r="Q892" s="2545"/>
      <c r="R892" s="2545"/>
      <c r="S892" s="2545"/>
      <c r="T892" s="2545"/>
      <c r="U892" s="2545"/>
      <c r="V892" s="2545"/>
      <c r="W892" s="2545"/>
      <c r="X892" s="2545"/>
      <c r="Y892" s="2545"/>
      <c r="Z892" s="2545"/>
      <c r="AA892" s="2545"/>
      <c r="AB892" s="2546"/>
      <c r="AC892" s="2053">
        <f>'[9]main spreadsheet'!$M$44</f>
        <v>39518.75</v>
      </c>
      <c r="AD892" s="2053"/>
      <c r="AE892" s="2053"/>
      <c r="AF892" s="2053"/>
      <c r="AG892" s="2053"/>
      <c r="AH892" s="205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17">
        <v>0</v>
      </c>
      <c r="AA896" s="2030"/>
      <c r="AB896" s="2030"/>
      <c r="AC896" s="2030"/>
      <c r="AD896" s="2030"/>
      <c r="AE896" s="203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9">
        <v>0</v>
      </c>
      <c r="AA897" s="2030"/>
      <c r="AB897" s="2030"/>
      <c r="AC897" s="2030"/>
      <c r="AD897" s="2030"/>
      <c r="AE897" s="203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9">
        <v>0</v>
      </c>
      <c r="AA898" s="2030"/>
      <c r="AB898" s="2030"/>
      <c r="AC898" s="2030"/>
      <c r="AD898" s="2030"/>
      <c r="AE898" s="203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9">
        <f>Z896-(Z897+Z898)</f>
        <v>0</v>
      </c>
      <c r="AA899" s="2200"/>
      <c r="AB899" s="2200"/>
      <c r="AC899" s="2200"/>
      <c r="AD899" s="2200"/>
      <c r="AE899" s="220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2"/>
      <c r="BE901" s="239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6"/>
      <c r="BE902" s="239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7"/>
      <c r="BE903" s="233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7"/>
      <c r="BE904" s="233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7"/>
      <c r="BE905" s="233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2"/>
      <c r="BE906" s="233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5"/>
      <c r="BE907" s="2395"/>
      <c r="BF907" s="239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7"/>
      <c r="BE908" s="2397"/>
      <c r="BF908" s="239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7"/>
      <c r="BE909" s="233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2"/>
      <c r="BE910" s="233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7" t="s">
        <v>849</v>
      </c>
      <c r="G912" s="2108"/>
      <c r="H912" s="2108"/>
      <c r="I912" s="2108"/>
      <c r="J912" s="2108"/>
      <c r="K912" s="2108"/>
      <c r="L912" s="2108"/>
      <c r="M912" s="2108"/>
      <c r="N912" s="2108"/>
      <c r="O912" s="2108"/>
      <c r="P912" s="2108"/>
      <c r="Q912" s="2108"/>
      <c r="R912" s="2108"/>
      <c r="S912" s="2108"/>
      <c r="T912" s="2109"/>
      <c r="U912" s="2098" t="s">
        <v>32</v>
      </c>
      <c r="V912" s="2099"/>
      <c r="W912" s="2099"/>
      <c r="X912" s="2099"/>
      <c r="Y912" s="2099"/>
      <c r="Z912" s="2099"/>
      <c r="AA912" s="73"/>
      <c r="AB912" s="161"/>
      <c r="AC912" s="161"/>
      <c r="AD912" s="161"/>
      <c r="AE912" s="161"/>
      <c r="AF912" s="162"/>
      <c r="AZ912" s="61"/>
      <c r="BA912" s="1606"/>
      <c r="BB912" s="127"/>
      <c r="BC912" s="127"/>
      <c r="BD912" s="2392"/>
      <c r="BE912" s="233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101" t="s">
        <v>878</v>
      </c>
      <c r="G913" s="2102"/>
      <c r="H913" s="2102"/>
      <c r="I913" s="2102"/>
      <c r="J913" s="2102"/>
      <c r="K913" s="2102"/>
      <c r="L913" s="2102"/>
      <c r="M913" s="2102"/>
      <c r="N913" s="2102"/>
      <c r="O913" s="2102"/>
      <c r="P913" s="2102"/>
      <c r="Q913" s="2102"/>
      <c r="R913" s="2102"/>
      <c r="S913" s="2102"/>
      <c r="T913" s="2103"/>
      <c r="U913" s="2101"/>
      <c r="V913" s="2102"/>
      <c r="W913" s="2102"/>
      <c r="X913" s="2102"/>
      <c r="Y913" s="2102"/>
      <c r="Z913" s="210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4"/>
      <c r="G914" s="2105"/>
      <c r="H914" s="2105"/>
      <c r="I914" s="2105"/>
      <c r="J914" s="2105"/>
      <c r="K914" s="2105"/>
      <c r="L914" s="2105"/>
      <c r="M914" s="2105"/>
      <c r="N914" s="2105"/>
      <c r="O914" s="2105"/>
      <c r="P914" s="2105"/>
      <c r="Q914" s="2105"/>
      <c r="R914" s="2105"/>
      <c r="S914" s="2105"/>
      <c r="T914" s="2106"/>
      <c r="U914" s="2104"/>
      <c r="V914" s="2105"/>
      <c r="W914" s="2105"/>
      <c r="X914" s="2105"/>
      <c r="Y914" s="2105"/>
      <c r="Z914" s="2105"/>
      <c r="AA914" s="164"/>
      <c r="AB914" s="2393" t="s">
        <v>410</v>
      </c>
      <c r="AC914" s="2393"/>
      <c r="AD914" s="2393"/>
      <c r="AE914" s="239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2" t="s">
        <v>577</v>
      </c>
      <c r="V915" s="2203"/>
      <c r="W915" s="2203"/>
      <c r="X915" s="2203"/>
      <c r="Y915" s="2203"/>
      <c r="Z915" s="2204"/>
      <c r="AA915" s="2193">
        <f>AM564</f>
        <v>64374815.88952557</v>
      </c>
      <c r="AB915" s="2194"/>
      <c r="AC915" s="2194"/>
      <c r="AD915" s="2194"/>
      <c r="AE915" s="2194"/>
      <c r="AF915" s="219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2" t="s">
        <v>577</v>
      </c>
      <c r="V916" s="2203"/>
      <c r="W916" s="2203"/>
      <c r="X916" s="2203"/>
      <c r="Y916" s="2203"/>
      <c r="Z916" s="2204"/>
      <c r="AA916" s="2193">
        <f>AM565</f>
        <v>15465358.288561083</v>
      </c>
      <c r="AB916" s="2194"/>
      <c r="AC916" s="2194"/>
      <c r="AD916" s="2194"/>
      <c r="AE916" s="2194"/>
      <c r="AF916" s="219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2" t="s">
        <v>625</v>
      </c>
      <c r="V917" s="2203"/>
      <c r="W917" s="2203"/>
      <c r="X917" s="2203"/>
      <c r="Y917" s="2203"/>
      <c r="Z917" s="2204"/>
      <c r="AA917" s="2193"/>
      <c r="AB917" s="2194"/>
      <c r="AC917" s="2194"/>
      <c r="AD917" s="2194"/>
      <c r="AE917" s="2194"/>
      <c r="AF917" s="219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2" t="s">
        <v>625</v>
      </c>
      <c r="V918" s="2203"/>
      <c r="W918" s="2203"/>
      <c r="X918" s="2203"/>
      <c r="Y918" s="2203"/>
      <c r="Z918" s="2204"/>
      <c r="AA918" s="2193"/>
      <c r="AB918" s="2194"/>
      <c r="AC918" s="2194"/>
      <c r="AD918" s="2194"/>
      <c r="AE918" s="2194"/>
      <c r="AF918" s="219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2" t="s">
        <v>625</v>
      </c>
      <c r="V919" s="2203"/>
      <c r="W919" s="2203"/>
      <c r="X919" s="2203"/>
      <c r="Y919" s="2203"/>
      <c r="Z919" s="2204"/>
      <c r="AA919" s="2193"/>
      <c r="AB919" s="2194"/>
      <c r="AC919" s="2194"/>
      <c r="AD919" s="2194"/>
      <c r="AE919" s="2194"/>
      <c r="AF919" s="219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2" t="s">
        <v>625</v>
      </c>
      <c r="V920" s="2203"/>
      <c r="W920" s="2203"/>
      <c r="X920" s="2203"/>
      <c r="Y920" s="2203"/>
      <c r="Z920" s="2204"/>
      <c r="AA920" s="2193"/>
      <c r="AB920" s="2194"/>
      <c r="AC920" s="2194"/>
      <c r="AD920" s="2194"/>
      <c r="AE920" s="2194"/>
      <c r="AF920" s="219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2" t="s">
        <v>625</v>
      </c>
      <c r="V921" s="2203"/>
      <c r="W921" s="2203"/>
      <c r="X921" s="2203"/>
      <c r="Y921" s="2203"/>
      <c r="Z921" s="2204"/>
      <c r="AA921" s="2193"/>
      <c r="AB921" s="2194"/>
      <c r="AC921" s="2194"/>
      <c r="AD921" s="2194"/>
      <c r="AE921" s="2194"/>
      <c r="AF921" s="219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2" t="s">
        <v>625</v>
      </c>
      <c r="V922" s="2203"/>
      <c r="W922" s="2203"/>
      <c r="X922" s="2203"/>
      <c r="Y922" s="2203"/>
      <c r="Z922" s="2204"/>
      <c r="AA922" s="2193"/>
      <c r="AB922" s="2194"/>
      <c r="AC922" s="2194"/>
      <c r="AD922" s="2194"/>
      <c r="AE922" s="2194"/>
      <c r="AF922" s="219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2" t="s">
        <v>625</v>
      </c>
      <c r="V923" s="2203"/>
      <c r="W923" s="2203"/>
      <c r="X923" s="2203"/>
      <c r="Y923" s="2203"/>
      <c r="Z923" s="2204"/>
      <c r="AA923" s="2193"/>
      <c r="AB923" s="2194"/>
      <c r="AC923" s="2194"/>
      <c r="AD923" s="2194"/>
      <c r="AE923" s="2194"/>
      <c r="AF923" s="219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2" t="s">
        <v>625</v>
      </c>
      <c r="V924" s="2203"/>
      <c r="W924" s="2203"/>
      <c r="X924" s="2203"/>
      <c r="Y924" s="2203"/>
      <c r="Z924" s="2204"/>
      <c r="AA924" s="2193" t="s">
        <v>2645</v>
      </c>
      <c r="AB924" s="2194"/>
      <c r="AC924" s="2194"/>
      <c r="AD924" s="2194"/>
      <c r="AE924" s="2194"/>
      <c r="AF924" s="219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2" t="s">
        <v>625</v>
      </c>
      <c r="V925" s="2203"/>
      <c r="W925" s="2203"/>
      <c r="X925" s="2203"/>
      <c r="Y925" s="2203"/>
      <c r="Z925" s="2204"/>
      <c r="AA925" s="2193"/>
      <c r="AB925" s="2194"/>
      <c r="AC925" s="2194"/>
      <c r="AD925" s="2194"/>
      <c r="AE925" s="2194"/>
      <c r="AF925" s="219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2" t="s">
        <v>625</v>
      </c>
      <c r="V926" s="2203"/>
      <c r="W926" s="2203"/>
      <c r="X926" s="2203"/>
      <c r="Y926" s="2203"/>
      <c r="Z926" s="2204"/>
      <c r="AA926" s="2193"/>
      <c r="AB926" s="2194"/>
      <c r="AC926" s="2194"/>
      <c r="AD926" s="2194"/>
      <c r="AE926" s="2194"/>
      <c r="AF926" s="219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2" t="s">
        <v>625</v>
      </c>
      <c r="V927" s="2203"/>
      <c r="W927" s="2203"/>
      <c r="X927" s="2203"/>
      <c r="Y927" s="2203"/>
      <c r="Z927" s="2204"/>
      <c r="AA927" s="2193"/>
      <c r="AB927" s="2194"/>
      <c r="AC927" s="2194"/>
      <c r="AD927" s="2194"/>
      <c r="AE927" s="2194"/>
      <c r="AF927" s="219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2" t="s">
        <v>625</v>
      </c>
      <c r="V928" s="2203"/>
      <c r="W928" s="2203"/>
      <c r="X928" s="2203"/>
      <c r="Y928" s="2203"/>
      <c r="Z928" s="2204"/>
      <c r="AA928" s="2193"/>
      <c r="AB928" s="2194"/>
      <c r="AC928" s="2194"/>
      <c r="AD928" s="2194"/>
      <c r="AE928" s="2194"/>
      <c r="AF928" s="219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2" t="s">
        <v>625</v>
      </c>
      <c r="V929" s="2203"/>
      <c r="W929" s="2203"/>
      <c r="X929" s="2203"/>
      <c r="Y929" s="2203"/>
      <c r="Z929" s="2204"/>
      <c r="AA929" s="2193"/>
      <c r="AB929" s="2194"/>
      <c r="AC929" s="2194"/>
      <c r="AD929" s="2194"/>
      <c r="AE929" s="2194"/>
      <c r="AF929" s="219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2" t="s">
        <v>705</v>
      </c>
      <c r="Q930" s="2203"/>
      <c r="R930" s="2203"/>
      <c r="S930" s="2203"/>
      <c r="T930" s="2204"/>
      <c r="U930" s="2202" t="s">
        <v>625</v>
      </c>
      <c r="V930" s="2203"/>
      <c r="W930" s="2203"/>
      <c r="X930" s="2203"/>
      <c r="Y930" s="2203"/>
      <c r="Z930" s="2204"/>
      <c r="AA930" s="2193"/>
      <c r="AB930" s="2194"/>
      <c r="AC930" s="2194"/>
      <c r="AD930" s="2194"/>
      <c r="AE930" s="2194"/>
      <c r="AF930" s="219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5" t="s">
        <v>2623</v>
      </c>
      <c r="J931" s="2236"/>
      <c r="K931" s="2236"/>
      <c r="L931" s="2236"/>
      <c r="M931" s="2236"/>
      <c r="N931" s="2236"/>
      <c r="O931" s="2236"/>
      <c r="P931" s="2236"/>
      <c r="Q931" s="2236"/>
      <c r="R931" s="2236"/>
      <c r="S931" s="2236"/>
      <c r="T931" s="2237"/>
      <c r="U931" s="2202" t="s">
        <v>577</v>
      </c>
      <c r="V931" s="2203"/>
      <c r="W931" s="2203"/>
      <c r="X931" s="2203"/>
      <c r="Y931" s="2203"/>
      <c r="Z931" s="2204"/>
      <c r="AA931" s="2193">
        <v>13753000</v>
      </c>
      <c r="AB931" s="2194"/>
      <c r="AC931" s="2194"/>
      <c r="AD931" s="2194"/>
      <c r="AE931" s="2194"/>
      <c r="AF931" s="219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5" t="s">
        <v>2624</v>
      </c>
      <c r="J932" s="2238"/>
      <c r="K932" s="2238"/>
      <c r="L932" s="2238"/>
      <c r="M932" s="2238"/>
      <c r="N932" s="2238"/>
      <c r="O932" s="2238"/>
      <c r="P932" s="2238"/>
      <c r="Q932" s="2238"/>
      <c r="R932" s="2238"/>
      <c r="S932" s="2238"/>
      <c r="T932" s="2239"/>
      <c r="U932" s="2202" t="s">
        <v>577</v>
      </c>
      <c r="V932" s="2203"/>
      <c r="W932" s="2203"/>
      <c r="X932" s="2203"/>
      <c r="Y932" s="2203"/>
      <c r="Z932" s="2204"/>
      <c r="AA932" s="2193">
        <f>AO638</f>
        <v>32594529.475253925</v>
      </c>
      <c r="AB932" s="2194"/>
      <c r="AC932" s="2194"/>
      <c r="AD932" s="2194"/>
      <c r="AE932" s="2194"/>
      <c r="AF932" s="219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5" t="s">
        <v>343</v>
      </c>
      <c r="J933" s="2238"/>
      <c r="K933" s="2238"/>
      <c r="L933" s="2238"/>
      <c r="M933" s="2238"/>
      <c r="N933" s="2238"/>
      <c r="O933" s="2238"/>
      <c r="P933" s="2238"/>
      <c r="Q933" s="2238"/>
      <c r="R933" s="2238"/>
      <c r="S933" s="2238"/>
      <c r="T933" s="2239"/>
      <c r="U933" s="2202" t="s">
        <v>625</v>
      </c>
      <c r="V933" s="2203"/>
      <c r="W933" s="2203"/>
      <c r="X933" s="2203"/>
      <c r="Y933" s="2203"/>
      <c r="Z933" s="2204"/>
      <c r="AA933" s="2193"/>
      <c r="AB933" s="2194"/>
      <c r="AC933" s="2194"/>
      <c r="AD933" s="2194"/>
      <c r="AE933" s="2194"/>
      <c r="AF933" s="219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5" t="s">
        <v>343</v>
      </c>
      <c r="J934" s="2238"/>
      <c r="K934" s="2238"/>
      <c r="L934" s="2238"/>
      <c r="M934" s="2238"/>
      <c r="N934" s="2238"/>
      <c r="O934" s="2238"/>
      <c r="P934" s="2238"/>
      <c r="Q934" s="2238"/>
      <c r="R934" s="2238"/>
      <c r="S934" s="2238"/>
      <c r="T934" s="2239"/>
      <c r="U934" s="2202" t="s">
        <v>625</v>
      </c>
      <c r="V934" s="2203"/>
      <c r="W934" s="2203"/>
      <c r="X934" s="2203"/>
      <c r="Y934" s="2203"/>
      <c r="Z934" s="2204"/>
      <c r="AA934" s="2193"/>
      <c r="AB934" s="2194"/>
      <c r="AC934" s="2194"/>
      <c r="AD934" s="2194"/>
      <c r="AE934" s="2194"/>
      <c r="AF934" s="219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v>44013</v>
      </c>
      <c r="N939" s="2197"/>
      <c r="O939" s="2197"/>
      <c r="P939" s="2197"/>
      <c r="Q939" s="2197"/>
      <c r="R939" s="2197"/>
      <c r="S939" s="2198"/>
      <c r="U939" s="103" t="s">
        <v>11</v>
      </c>
      <c r="V939" s="77"/>
      <c r="W939" s="77"/>
      <c r="X939" s="77"/>
      <c r="Y939" s="77"/>
      <c r="Z939" s="77"/>
      <c r="AA939" s="77"/>
      <c r="AB939" s="77"/>
      <c r="AC939" s="77"/>
      <c r="AD939" s="78"/>
      <c r="AE939" s="2225" t="s">
        <v>625</v>
      </c>
      <c r="AF939" s="2197"/>
      <c r="AG939" s="2197"/>
      <c r="AH939" s="2197"/>
      <c r="AI939" s="2197"/>
      <c r="AJ939" s="2197"/>
      <c r="AK939" s="219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4" t="s">
        <v>2626</v>
      </c>
      <c r="N940" s="2215"/>
      <c r="O940" s="2215"/>
      <c r="P940" s="2215"/>
      <c r="Q940" s="2215"/>
      <c r="R940" s="2215"/>
      <c r="S940" s="2216"/>
      <c r="U940" s="103" t="s">
        <v>12</v>
      </c>
      <c r="V940" s="77"/>
      <c r="W940" s="77"/>
      <c r="X940" s="77"/>
      <c r="Y940" s="77"/>
      <c r="Z940" s="77"/>
      <c r="AA940" s="77"/>
      <c r="AB940" s="77"/>
      <c r="AC940" s="77"/>
      <c r="AD940" s="78"/>
      <c r="AE940" s="2225" t="s">
        <v>625</v>
      </c>
      <c r="AF940" s="2197"/>
      <c r="AG940" s="2197"/>
      <c r="AH940" s="2197"/>
      <c r="AI940" s="2197"/>
      <c r="AJ940" s="2197"/>
      <c r="AK940" s="219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2" t="s">
        <v>316</v>
      </c>
      <c r="K941" s="2373"/>
      <c r="L941" s="2373"/>
      <c r="M941" s="2373"/>
      <c r="N941" s="2373"/>
      <c r="O941" s="2373"/>
      <c r="P941" s="2373"/>
      <c r="Q941" s="2373"/>
      <c r="R941" s="2373"/>
      <c r="S941" s="2374"/>
      <c r="U941" s="103" t="s">
        <v>944</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9">
        <v>0.51</v>
      </c>
      <c r="N942" s="2230"/>
      <c r="O942" s="2230"/>
      <c r="P942" s="2230"/>
      <c r="Q942" s="2230"/>
      <c r="R942" s="2230"/>
      <c r="S942" s="2231"/>
      <c r="U942" s="103" t="s">
        <v>13</v>
      </c>
      <c r="V942" s="77"/>
      <c r="W942" s="77"/>
      <c r="X942" s="77"/>
      <c r="Y942" s="77"/>
      <c r="Z942" s="77"/>
      <c r="AA942" s="77"/>
      <c r="AB942" s="77"/>
      <c r="AC942" s="77"/>
      <c r="AD942" s="78"/>
      <c r="AE942" s="2225" t="s">
        <v>625</v>
      </c>
      <c r="AF942" s="2197"/>
      <c r="AG942" s="2197"/>
      <c r="AH942" s="2197"/>
      <c r="AI942" s="2197"/>
      <c r="AJ942" s="2197"/>
      <c r="AK942" s="21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v>71</v>
      </c>
      <c r="N943" s="2370"/>
      <c r="O943" s="2370"/>
      <c r="P943" s="2370"/>
      <c r="Q943" s="2370"/>
      <c r="R943" s="2370"/>
      <c r="S943" s="2371"/>
      <c r="U943" s="103" t="s">
        <v>14</v>
      </c>
      <c r="V943" s="77"/>
      <c r="W943" s="77"/>
      <c r="X943" s="77"/>
      <c r="Y943" s="77"/>
      <c r="Z943" s="77"/>
      <c r="AA943" s="77"/>
      <c r="AB943" s="77"/>
      <c r="AC943" s="77"/>
      <c r="AD943" s="78"/>
      <c r="AE943" s="2225" t="s">
        <v>625</v>
      </c>
      <c r="AF943" s="2197"/>
      <c r="AG943" s="2197"/>
      <c r="AH943" s="2197"/>
      <c r="AI943" s="2197"/>
      <c r="AJ943" s="2197"/>
      <c r="AK943" s="219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3">
        <f>Z807</f>
        <v>1543704</v>
      </c>
      <c r="N944" s="2194"/>
      <c r="O944" s="2194"/>
      <c r="P944" s="2194"/>
      <c r="Q944" s="2194"/>
      <c r="R944" s="2194"/>
      <c r="S944" s="2195"/>
      <c r="U944" s="103" t="s">
        <v>15</v>
      </c>
      <c r="V944" s="77"/>
      <c r="W944" s="77"/>
      <c r="X944" s="77"/>
      <c r="Y944" s="77"/>
      <c r="Z944" s="77"/>
      <c r="AA944" s="77"/>
      <c r="AB944" s="77"/>
      <c r="AC944" s="77"/>
      <c r="AD944" s="78"/>
      <c r="AE944" s="2225" t="s">
        <v>625</v>
      </c>
      <c r="AF944" s="2197"/>
      <c r="AG944" s="2197"/>
      <c r="AH944" s="2197"/>
      <c r="AI944" s="2197"/>
      <c r="AJ944" s="2197"/>
      <c r="AK944" s="21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3">
        <f>M944*M946</f>
        <v>4631112</v>
      </c>
      <c r="N945" s="2194"/>
      <c r="O945" s="2194"/>
      <c r="P945" s="2194"/>
      <c r="Q945" s="2194"/>
      <c r="R945" s="2194"/>
      <c r="S945" s="2195"/>
      <c r="U945" s="103" t="s">
        <v>16</v>
      </c>
      <c r="V945" s="77"/>
      <c r="W945" s="77"/>
      <c r="X945" s="77"/>
      <c r="Y945" s="77"/>
      <c r="Z945" s="77"/>
      <c r="AA945" s="77"/>
      <c r="AB945" s="77"/>
      <c r="AC945" s="77"/>
      <c r="AD945" s="78"/>
      <c r="AE945" s="2225" t="s">
        <v>625</v>
      </c>
      <c r="AF945" s="2197"/>
      <c r="AG945" s="2197"/>
      <c r="AH945" s="2197"/>
      <c r="AI945" s="2197"/>
      <c r="AJ945" s="2197"/>
      <c r="AK945" s="21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4">
        <v>3</v>
      </c>
      <c r="N946" s="2095"/>
      <c r="O946" s="2095"/>
      <c r="P946" s="2095"/>
      <c r="Q946" s="2095"/>
      <c r="R946" s="2095"/>
      <c r="S946" s="2096"/>
      <c r="U946" s="103" t="s">
        <v>604</v>
      </c>
      <c r="V946" s="77"/>
      <c r="W946" s="77"/>
      <c r="X946" s="77"/>
      <c r="Y946" s="77"/>
      <c r="Z946" s="77"/>
      <c r="AA946" s="77"/>
      <c r="AB946" s="77"/>
      <c r="AC946" s="77"/>
      <c r="AD946" s="78"/>
      <c r="AE946" s="2225" t="s">
        <v>625</v>
      </c>
      <c r="AF946" s="2197"/>
      <c r="AG946" s="2197"/>
      <c r="AH946" s="2197"/>
      <c r="AI946" s="2197"/>
      <c r="AJ946" s="2197"/>
      <c r="AK946" s="21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7" t="s">
        <v>625</v>
      </c>
      <c r="N951" s="2218"/>
      <c r="O951" s="2218"/>
      <c r="P951" s="2218"/>
      <c r="Q951" s="2218"/>
      <c r="R951" s="2218"/>
      <c r="S951" s="2219"/>
      <c r="T951" s="103" t="s">
        <v>847</v>
      </c>
      <c r="U951" s="77"/>
      <c r="V951" s="77"/>
      <c r="W951" s="77"/>
      <c r="X951" s="77"/>
      <c r="Y951" s="77"/>
      <c r="Z951" s="78"/>
      <c r="AA951" s="2225" t="s">
        <v>625</v>
      </c>
      <c r="AB951" s="2197"/>
      <c r="AC951" s="2197"/>
      <c r="AD951" s="2197"/>
      <c r="AE951" s="2197"/>
      <c r="AF951" s="2197"/>
      <c r="AG951" s="21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7" t="s">
        <v>625</v>
      </c>
      <c r="N952" s="2218"/>
      <c r="O952" s="2218"/>
      <c r="P952" s="2218"/>
      <c r="Q952" s="2218"/>
      <c r="R952" s="2218"/>
      <c r="S952" s="2219"/>
      <c r="T952" s="103" t="s">
        <v>846</v>
      </c>
      <c r="U952" s="77"/>
      <c r="V952" s="77"/>
      <c r="W952" s="77"/>
      <c r="X952" s="77"/>
      <c r="Y952" s="77"/>
      <c r="Z952" s="78"/>
      <c r="AA952" s="2225" t="s">
        <v>625</v>
      </c>
      <c r="AB952" s="2197"/>
      <c r="AC952" s="2197"/>
      <c r="AD952" s="2197"/>
      <c r="AE952" s="2197"/>
      <c r="AF952" s="2197"/>
      <c r="AG952" s="21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7" t="s">
        <v>625</v>
      </c>
      <c r="N953" s="2378"/>
      <c r="O953" s="2378"/>
      <c r="P953" s="2378"/>
      <c r="Q953" s="2378"/>
      <c r="R953" s="2378"/>
      <c r="S953" s="2379"/>
      <c r="T953" s="76" t="s">
        <v>346</v>
      </c>
      <c r="U953" s="77"/>
      <c r="V953" s="77"/>
      <c r="W953" s="77"/>
      <c r="X953" s="77"/>
      <c r="Y953" s="77"/>
      <c r="Z953" s="78"/>
      <c r="AA953" s="2225" t="s">
        <v>625</v>
      </c>
      <c r="AB953" s="2197"/>
      <c r="AC953" s="2197"/>
      <c r="AD953" s="2197"/>
      <c r="AE953" s="2197"/>
      <c r="AF953" s="2197"/>
      <c r="AG953" s="21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7" t="s">
        <v>625</v>
      </c>
      <c r="N954" s="2218"/>
      <c r="O954" s="2218"/>
      <c r="P954" s="2218"/>
      <c r="Q954" s="2218"/>
      <c r="R954" s="2218"/>
      <c r="S954" s="2219"/>
      <c r="T954" s="76" t="s">
        <v>347</v>
      </c>
      <c r="U954" s="77"/>
      <c r="V954" s="77"/>
      <c r="W954" s="77"/>
      <c r="X954" s="77"/>
      <c r="Y954" s="77"/>
      <c r="Z954" s="78"/>
      <c r="AA954" s="2225" t="s">
        <v>625</v>
      </c>
      <c r="AB954" s="2197"/>
      <c r="AC954" s="2197"/>
      <c r="AD954" s="2197"/>
      <c r="AE954" s="2197"/>
      <c r="AF954" s="2197"/>
      <c r="AG954" s="21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7" t="s">
        <v>625</v>
      </c>
      <c r="N955" s="2218"/>
      <c r="O955" s="2218"/>
      <c r="P955" s="2218"/>
      <c r="Q955" s="2218"/>
      <c r="R955" s="2218"/>
      <c r="S955" s="2219"/>
      <c r="T955" s="76" t="s">
        <v>394</v>
      </c>
      <c r="U955" s="77"/>
      <c r="V955" s="77"/>
      <c r="W955" s="77"/>
      <c r="X955" s="77"/>
      <c r="Y955" s="77"/>
      <c r="Z955" s="78"/>
      <c r="AA955" s="2225" t="s">
        <v>625</v>
      </c>
      <c r="AB955" s="2197"/>
      <c r="AC955" s="2197"/>
      <c r="AD955" s="2197"/>
      <c r="AE955" s="2197"/>
      <c r="AF955" s="2197"/>
      <c r="AG955" s="21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0" t="s">
        <v>316</v>
      </c>
      <c r="N956" s="2381"/>
      <c r="O956" s="2381"/>
      <c r="P956" s="2381"/>
      <c r="Q956" s="2381"/>
      <c r="R956" s="2381"/>
      <c r="S956" s="2382"/>
      <c r="T956" s="2232"/>
      <c r="U956" s="2233"/>
      <c r="V956" s="2233"/>
      <c r="W956" s="2233"/>
      <c r="X956" s="2233"/>
      <c r="Y956" s="2233"/>
      <c r="Z956" s="2234"/>
      <c r="AA956" s="2225" t="s">
        <v>625</v>
      </c>
      <c r="AB956" s="2197"/>
      <c r="AC956" s="2197"/>
      <c r="AD956" s="2197"/>
      <c r="AE956" s="2197"/>
      <c r="AF956" s="2197"/>
      <c r="AG956" s="21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7" t="s">
        <v>625</v>
      </c>
      <c r="N957" s="2218"/>
      <c r="O957" s="2218"/>
      <c r="P957" s="2218"/>
      <c r="Q957" s="2218"/>
      <c r="R957" s="2218"/>
      <c r="S957" s="2219"/>
      <c r="T957" s="2232"/>
      <c r="U957" s="2233"/>
      <c r="V957" s="2233"/>
      <c r="W957" s="2233"/>
      <c r="X957" s="2233"/>
      <c r="Y957" s="2233"/>
      <c r="Z957" s="2234"/>
      <c r="AA957" s="2225" t="s">
        <v>625</v>
      </c>
      <c r="AB957" s="2197"/>
      <c r="AC957" s="2197"/>
      <c r="AD957" s="2197"/>
      <c r="AE957" s="2197"/>
      <c r="AF957" s="2197"/>
      <c r="AG957" s="21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7" t="s">
        <v>705</v>
      </c>
      <c r="P958" s="2368"/>
      <c r="Q958" s="139"/>
      <c r="R958" s="139"/>
      <c r="S958" s="140"/>
      <c r="T958" s="71" t="s">
        <v>175</v>
      </c>
      <c r="U958" s="72"/>
      <c r="V958" s="72"/>
      <c r="W958" s="2293" t="s">
        <v>625</v>
      </c>
      <c r="X958" s="2223"/>
      <c r="Y958" s="2223"/>
      <c r="Z958" s="2223"/>
      <c r="AA958" s="2223"/>
      <c r="AB958" s="2223"/>
      <c r="AC958" s="2223"/>
      <c r="AD958" s="2223"/>
      <c r="AE958" s="2223"/>
      <c r="AF958" s="2223"/>
      <c r="AG958" s="22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8" t="s">
        <v>34</v>
      </c>
      <c r="G959" s="2269"/>
      <c r="H959" s="2269"/>
      <c r="I959" s="2269"/>
      <c r="J959" s="2269"/>
      <c r="K959" s="2269"/>
      <c r="L959" s="2269"/>
      <c r="M959" s="2217" t="s">
        <v>625</v>
      </c>
      <c r="N959" s="2218"/>
      <c r="O959" s="2218"/>
      <c r="P959" s="2218"/>
      <c r="Q959" s="2218"/>
      <c r="R959" s="2218"/>
      <c r="S959" s="2219"/>
      <c r="T959" s="79"/>
      <c r="U959" s="80"/>
      <c r="V959" s="80"/>
      <c r="W959" s="80"/>
      <c r="X959" s="80"/>
      <c r="Y959" s="80"/>
      <c r="Z959" s="188" t="s">
        <v>139</v>
      </c>
      <c r="AA959" s="2225" t="s">
        <v>625</v>
      </c>
      <c r="AB959" s="2197"/>
      <c r="AC959" s="2197"/>
      <c r="AD959" s="2197"/>
      <c r="AE959" s="2197"/>
      <c r="AF959" s="2197"/>
      <c r="AG959" s="21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3" t="s">
        <v>580</v>
      </c>
      <c r="B963" s="2343"/>
      <c r="C963" s="2343"/>
      <c r="D963" s="2343"/>
      <c r="E963" s="2343"/>
      <c r="F963" s="2343"/>
      <c r="G963" s="2343"/>
      <c r="H963" s="2343"/>
      <c r="I963" s="2343"/>
      <c r="J963" s="2343"/>
      <c r="K963" s="2343"/>
      <c r="L963" s="2343"/>
      <c r="M963" s="2343"/>
      <c r="N963" s="2343"/>
      <c r="O963" s="2343"/>
      <c r="P963" s="2343"/>
      <c r="Q963" s="2343"/>
      <c r="R963" s="2343"/>
      <c r="S963" s="2343"/>
      <c r="T963" s="2343"/>
      <c r="U963" s="2343"/>
      <c r="V963" s="2343"/>
      <c r="W963" s="2343"/>
      <c r="X963" s="2343"/>
      <c r="Y963" s="2343"/>
      <c r="Z963" s="2343"/>
      <c r="AA963" s="2343"/>
      <c r="AB963" s="2343"/>
      <c r="AC963" s="2343"/>
      <c r="AD963" s="2343"/>
      <c r="AE963" s="2343"/>
      <c r="AF963" s="2343"/>
      <c r="AG963" s="2343"/>
      <c r="AH963" s="2343"/>
      <c r="AI963" s="2343"/>
      <c r="AJ963" s="2343"/>
      <c r="AK963" s="2343"/>
      <c r="AL963" s="2343"/>
      <c r="AM963" s="2343"/>
      <c r="AN963" s="2343"/>
      <c r="AO963" s="2343"/>
      <c r="AP963" s="2343"/>
      <c r="AQ963" s="2343"/>
      <c r="AR963" s="2343"/>
      <c r="AS963" s="23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3"/>
      <c r="B964" s="2343"/>
      <c r="C964" s="2343"/>
      <c r="D964" s="2343"/>
      <c r="E964" s="2343"/>
      <c r="F964" s="2343"/>
      <c r="G964" s="2343"/>
      <c r="H964" s="2343"/>
      <c r="I964" s="2343"/>
      <c r="J964" s="2343"/>
      <c r="K964" s="2343"/>
      <c r="L964" s="2343"/>
      <c r="M964" s="2343"/>
      <c r="N964" s="2343"/>
      <c r="O964" s="2343"/>
      <c r="P964" s="2343"/>
      <c r="Q964" s="2343"/>
      <c r="R964" s="2343"/>
      <c r="S964" s="2343"/>
      <c r="T964" s="2343"/>
      <c r="U964" s="2343"/>
      <c r="V964" s="2343"/>
      <c r="W964" s="2343"/>
      <c r="X964" s="2343"/>
      <c r="Y964" s="2343"/>
      <c r="Z964" s="2343"/>
      <c r="AA964" s="2343"/>
      <c r="AB964" s="2343"/>
      <c r="AC964" s="2343"/>
      <c r="AD964" s="2343"/>
      <c r="AE964" s="2343"/>
      <c r="AF964" s="2343"/>
      <c r="AG964" s="2343"/>
      <c r="AH964" s="2343"/>
      <c r="AI964" s="2343"/>
      <c r="AJ964" s="2343"/>
      <c r="AK964" s="2343"/>
      <c r="AL964" s="2343"/>
      <c r="AM964" s="2343"/>
      <c r="AN964" s="2343"/>
      <c r="AO964" s="2343"/>
      <c r="AP964" s="2343"/>
      <c r="AQ964" s="2343"/>
      <c r="AR964" s="2343"/>
      <c r="AS964" s="23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42" t="s">
        <v>672</v>
      </c>
      <c r="E968" s="2143"/>
      <c r="F968" s="2143"/>
      <c r="G968" s="2143"/>
      <c r="H968" s="2143"/>
      <c r="I968" s="2143"/>
      <c r="J968" s="2143"/>
      <c r="K968" s="2143"/>
      <c r="L968" s="2143"/>
      <c r="M968" s="2143"/>
      <c r="N968" s="2143"/>
      <c r="O968" s="2143"/>
      <c r="P968" s="2143"/>
      <c r="Q968" s="2144"/>
      <c r="R968" s="2142" t="s">
        <v>673</v>
      </c>
      <c r="S968" s="2143"/>
      <c r="T968" s="2143"/>
      <c r="U968" s="2143"/>
      <c r="V968" s="2143"/>
      <c r="W968" s="2143"/>
      <c r="X968" s="2143"/>
      <c r="Y968" s="2143"/>
      <c r="Z968" s="2143"/>
      <c r="AA968" s="2144"/>
      <c r="AB968" s="2142" t="s">
        <v>674</v>
      </c>
      <c r="AC968" s="2143"/>
      <c r="AD968" s="2143"/>
      <c r="AE968" s="2143"/>
      <c r="AF968" s="2143"/>
      <c r="AG968" s="2143"/>
      <c r="AH968" s="2143"/>
      <c r="AI968" s="2144"/>
      <c r="AJ968" s="2142" t="s">
        <v>675</v>
      </c>
      <c r="AK968" s="2143"/>
      <c r="AL968" s="2143"/>
      <c r="AM968" s="2143"/>
      <c r="AN968" s="2143"/>
      <c r="AO968" s="2143"/>
      <c r="AP968" s="2143"/>
      <c r="AQ968" s="214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206" t="s">
        <v>667</v>
      </c>
      <c r="E969" s="2207"/>
      <c r="F969" s="2207"/>
      <c r="G969" s="2207"/>
      <c r="H969" s="2207"/>
      <c r="I969" s="2207"/>
      <c r="J969" s="2207"/>
      <c r="K969" s="2207"/>
      <c r="L969" s="2207"/>
      <c r="M969" s="2207"/>
      <c r="N969" s="2207"/>
      <c r="O969" s="2207"/>
      <c r="P969" s="2207"/>
      <c r="Q969" s="2208"/>
      <c r="R969" s="2205">
        <f>IF(ISNA(IF($BN$799="4%",(INDEX($BP$809:$BT$866,MATCH($CB$799,$BO$809:$BO$866,0),MATCH(D969,$BP$808:$BT$808,0))),(INDEX($BW$809:$CA$866,MATCH($CB$799,$BV$809:$BV$866,0),MATCH(D969,$BW$808:$CA$808,0))))),0,IF($BN$799="4%",(INDEX($BP$809:$BT$866,MATCH($CB$799,$BO$809:$BO$866,0),MATCH(D969,$BP$808:$BT$808,0))),(INDEX($BW$809:$CA$866,MATCH($CB$799,$BV$809:$BV$866,0),MATCH(D969,$BW$808:$CA$808,0)))))</f>
        <v>511928</v>
      </c>
      <c r="S969" s="2205"/>
      <c r="T969" s="2205"/>
      <c r="U969" s="2205"/>
      <c r="V969" s="2205"/>
      <c r="W969" s="2205"/>
      <c r="X969" s="2205"/>
      <c r="Y969" s="2205"/>
      <c r="Z969" s="2205"/>
      <c r="AA969" s="2205"/>
      <c r="AB969" s="2091">
        <f>BN663</f>
        <v>0</v>
      </c>
      <c r="AC969" s="2092"/>
      <c r="AD969" s="2092"/>
      <c r="AE969" s="2092"/>
      <c r="AF969" s="2092"/>
      <c r="AG969" s="2092"/>
      <c r="AH969" s="2092"/>
      <c r="AI969" s="2093"/>
      <c r="AJ969" s="2187">
        <f>IF(ISERROR((R969*AB969)),0,(R969*AB969))</f>
        <v>0</v>
      </c>
      <c r="AK969" s="2188"/>
      <c r="AL969" s="2188"/>
      <c r="AM969" s="2188"/>
      <c r="AN969" s="2188"/>
      <c r="AO969" s="2188"/>
      <c r="AP969" s="2188"/>
      <c r="AQ969" s="218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206" t="s">
        <v>334</v>
      </c>
      <c r="E970" s="2207"/>
      <c r="F970" s="2207"/>
      <c r="G970" s="2207"/>
      <c r="H970" s="2207"/>
      <c r="I970" s="2207"/>
      <c r="J970" s="2207"/>
      <c r="K970" s="2207"/>
      <c r="L970" s="2207"/>
      <c r="M970" s="2207"/>
      <c r="N970" s="2207"/>
      <c r="O970" s="2207"/>
      <c r="P970" s="2207"/>
      <c r="Q970" s="2208"/>
      <c r="R970" s="2205">
        <f>IF(ISNA(IF($BN$799="4%",(INDEX($BP$809:$BT$866,MATCH($CB$799,$BO$809:$BO$866,0),MATCH(D970,$BP$808:$BT$808,0))),(INDEX($BW$809:$CA$866,MATCH($CB$799,$BV$809:$BV$866,0),MATCH(D970,$BW$808:$CA$808,0))))),0,IF($BN$799="4%",(INDEX($BP$809:$BT$866,MATCH($CB$799,$BO$809:$BO$866,0),MATCH(D970,$BP$808:$BT$808,0))),(INDEX($BW$809:$CA$866,MATCH($CB$799,$BV$809:$BV$866,0),MATCH(D970,$BW$808:$CA$808,0)))))</f>
        <v>590248</v>
      </c>
      <c r="S970" s="2205"/>
      <c r="T970" s="2205"/>
      <c r="U970" s="2205"/>
      <c r="V970" s="2205"/>
      <c r="W970" s="2205"/>
      <c r="X970" s="2205"/>
      <c r="Y970" s="2205"/>
      <c r="Z970" s="2205"/>
      <c r="AA970" s="2205"/>
      <c r="AB970" s="2091">
        <f>BS663</f>
        <v>23</v>
      </c>
      <c r="AC970" s="2092"/>
      <c r="AD970" s="2092"/>
      <c r="AE970" s="2092"/>
      <c r="AF970" s="2092"/>
      <c r="AG970" s="2092"/>
      <c r="AH970" s="2092"/>
      <c r="AI970" s="2093"/>
      <c r="AJ970" s="2187">
        <f>IF(ISERROR((R970*AB970)),0,(R970*AB970))</f>
        <v>13575704</v>
      </c>
      <c r="AK970" s="2188"/>
      <c r="AL970" s="2188"/>
      <c r="AM970" s="2188"/>
      <c r="AN970" s="2188"/>
      <c r="AO970" s="2188"/>
      <c r="AP970" s="2188"/>
      <c r="AQ970" s="218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6" t="s">
        <v>168</v>
      </c>
      <c r="E971" s="2207"/>
      <c r="F971" s="2207"/>
      <c r="G971" s="2207"/>
      <c r="H971" s="2207"/>
      <c r="I971" s="2207"/>
      <c r="J971" s="2207"/>
      <c r="K971" s="2207"/>
      <c r="L971" s="2207"/>
      <c r="M971" s="2207"/>
      <c r="N971" s="2207"/>
      <c r="O971" s="2207"/>
      <c r="P971" s="2207"/>
      <c r="Q971" s="2208"/>
      <c r="R971" s="2205">
        <f>IF(ISNA(IF($BN$799="4%",(INDEX($BP$809:$BT$866,MATCH($CB$799,$BO$809:$BO$866,0),MATCH(D971,$BP$808:$BT$808,0))),(INDEX($BW$809:$CA$866,MATCH($CB$799,$BV$809:$BV$866,0),MATCH(D971,$BW$808:$CA$808,0))))),0,IF($BN$799="4%",(INDEX($BP$809:$BT$866,MATCH($CB$799,$BO$809:$BO$866,0),MATCH(D971,$BP$808:$BT$808,0))),(INDEX($BW$809:$CA$866,MATCH($CB$799,$BV$809:$BV$866,0),MATCH(D971,$BW$808:$CA$808,0)))))</f>
        <v>712000</v>
      </c>
      <c r="S971" s="2205"/>
      <c r="T971" s="2205"/>
      <c r="U971" s="2205"/>
      <c r="V971" s="2205"/>
      <c r="W971" s="2205"/>
      <c r="X971" s="2205"/>
      <c r="Y971" s="2205"/>
      <c r="Z971" s="2205"/>
      <c r="AA971" s="2205"/>
      <c r="AB971" s="2091">
        <f>BX663</f>
        <v>61</v>
      </c>
      <c r="AC971" s="2092"/>
      <c r="AD971" s="2092"/>
      <c r="AE971" s="2092"/>
      <c r="AF971" s="2092"/>
      <c r="AG971" s="2092"/>
      <c r="AH971" s="2092"/>
      <c r="AI971" s="2093"/>
      <c r="AJ971" s="2187">
        <f>IF(ISERROR((R971*AB971)),0,(R971*AB971))</f>
        <v>43432000</v>
      </c>
      <c r="AK971" s="2188"/>
      <c r="AL971" s="2188"/>
      <c r="AM971" s="2188"/>
      <c r="AN971" s="2188"/>
      <c r="AO971" s="2188"/>
      <c r="AP971" s="2188"/>
      <c r="AQ971" s="218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206" t="s">
        <v>169</v>
      </c>
      <c r="E972" s="2207"/>
      <c r="F972" s="2207"/>
      <c r="G972" s="2207"/>
      <c r="H972" s="2207"/>
      <c r="I972" s="2207"/>
      <c r="J972" s="2207"/>
      <c r="K972" s="2207"/>
      <c r="L972" s="2207"/>
      <c r="M972" s="2207"/>
      <c r="N972" s="2207"/>
      <c r="O972" s="2207"/>
      <c r="P972" s="2207"/>
      <c r="Q972" s="2208"/>
      <c r="R972" s="2205">
        <f>IF(ISNA(IF($BN$799="4%",(INDEX($BP$809:$BT$866,MATCH($CB$799,$BO$809:$BO$866,0),MATCH(D972,$BP$808:$BT$808,0))),(INDEX($BW$809:$CA$866,MATCH($CB$799,$BV$809:$BV$866,0),MATCH(D972,$BW$808:$CA$808,0))))),0,IF($BN$799="4%",(INDEX($BP$809:$BT$866,MATCH($CB$799,$BO$809:$BO$866,0),MATCH(D972,$BP$808:$BT$808,0))),(INDEX($BW$809:$CA$866,MATCH($CB$799,$BV$809:$BV$866,0),MATCH(D972,$BW$808:$CA$808,0)))))</f>
        <v>911360</v>
      </c>
      <c r="S972" s="2205"/>
      <c r="T972" s="2205"/>
      <c r="U972" s="2205"/>
      <c r="V972" s="2205"/>
      <c r="W972" s="2205"/>
      <c r="X972" s="2205"/>
      <c r="Y972" s="2205"/>
      <c r="Z972" s="2205"/>
      <c r="AA972" s="2205"/>
      <c r="AB972" s="2091">
        <f>CC663</f>
        <v>40</v>
      </c>
      <c r="AC972" s="2092"/>
      <c r="AD972" s="2092"/>
      <c r="AE972" s="2092"/>
      <c r="AF972" s="2092"/>
      <c r="AG972" s="2092"/>
      <c r="AH972" s="2092"/>
      <c r="AI972" s="2093"/>
      <c r="AJ972" s="2187">
        <f>IF(ISERROR((R972*AB972)),0,(R972*AB972))</f>
        <v>36454400</v>
      </c>
      <c r="AK972" s="2188"/>
      <c r="AL972" s="2188"/>
      <c r="AM972" s="2188"/>
      <c r="AN972" s="2188"/>
      <c r="AO972" s="2188"/>
      <c r="AP972" s="2188"/>
      <c r="AQ972" s="218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6" t="s">
        <v>492</v>
      </c>
      <c r="E973" s="2207"/>
      <c r="F973" s="2207"/>
      <c r="G973" s="2207"/>
      <c r="H973" s="2207"/>
      <c r="I973" s="2207"/>
      <c r="J973" s="2207"/>
      <c r="K973" s="2207"/>
      <c r="L973" s="2207"/>
      <c r="M973" s="2207"/>
      <c r="N973" s="2207"/>
      <c r="O973" s="2207"/>
      <c r="P973" s="2207"/>
      <c r="Q973" s="2208"/>
      <c r="R973" s="2205">
        <f>IF(ISNA(IF($BN$799="4%",(INDEX($BP$809:$BT$866,MATCH($CB$799,$BO$809:$BO$866,0),MATCH(D973,$BP$808:$BT$808,0))),(INDEX($BW$809:$CA$866,MATCH($CB$799,$BV$809:$BV$866,0),MATCH(D973,$BW$808:$CA$808,0))))),0,IF($BN$799="4%",(INDEX($BP$809:$BT$866,MATCH($CB$799,$BO$809:$BO$866,0),MATCH(D973,$BP$808:$BT$808,0))),(INDEX($BW$809:$CA$866,MATCH($CB$799,$BV$809:$BV$866,0),MATCH(D973,$BW$808:$CA$808,0)))))</f>
        <v>1015312</v>
      </c>
      <c r="S973" s="2205"/>
      <c r="T973" s="2205"/>
      <c r="U973" s="2205"/>
      <c r="V973" s="2205"/>
      <c r="W973" s="2205"/>
      <c r="X973" s="2205"/>
      <c r="Y973" s="2205"/>
      <c r="Z973" s="2205"/>
      <c r="AA973" s="2205"/>
      <c r="AB973" s="2091">
        <f>CM663+CH663</f>
        <v>14</v>
      </c>
      <c r="AC973" s="2092"/>
      <c r="AD973" s="2092"/>
      <c r="AE973" s="2092"/>
      <c r="AF973" s="2092"/>
      <c r="AG973" s="2092"/>
      <c r="AH973" s="2092"/>
      <c r="AI973" s="2093"/>
      <c r="AJ973" s="2187">
        <f>IF(ISERROR((R973*AB973)),0,(R973*AB973))</f>
        <v>14214368</v>
      </c>
      <c r="AK973" s="2188"/>
      <c r="AL973" s="2188"/>
      <c r="AM973" s="2188"/>
      <c r="AN973" s="2188"/>
      <c r="AO973" s="2188"/>
      <c r="AP973" s="2188"/>
      <c r="AQ973" s="218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5" t="s">
        <v>848</v>
      </c>
      <c r="C974" s="2146"/>
      <c r="D974" s="2146"/>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7"/>
      <c r="AB974" s="2091">
        <f>SUM(AB969:AI973)</f>
        <v>138</v>
      </c>
      <c r="AC974" s="2092"/>
      <c r="AD974" s="2092"/>
      <c r="AE974" s="2092"/>
      <c r="AF974" s="2092"/>
      <c r="AG974" s="2092"/>
      <c r="AH974" s="2092"/>
      <c r="AI974" s="2093"/>
      <c r="AJ974" s="2187"/>
      <c r="AK974" s="2188"/>
      <c r="AL974" s="2188"/>
      <c r="AM974" s="2188"/>
      <c r="AN974" s="2188"/>
      <c r="AO974" s="2188"/>
      <c r="AP974" s="2188"/>
      <c r="AQ974" s="218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4" t="s">
        <v>544</v>
      </c>
      <c r="C975" s="2185"/>
      <c r="D975" s="2185"/>
      <c r="E975" s="2185"/>
      <c r="F975" s="2185"/>
      <c r="G975" s="2185"/>
      <c r="H975" s="2185"/>
      <c r="I975" s="2185"/>
      <c r="J975" s="2185"/>
      <c r="K975" s="2185"/>
      <c r="L975" s="2185"/>
      <c r="M975" s="2185"/>
      <c r="N975" s="2185"/>
      <c r="O975" s="2185"/>
      <c r="P975" s="2185"/>
      <c r="Q975" s="2185"/>
      <c r="R975" s="2185"/>
      <c r="S975" s="2185"/>
      <c r="T975" s="2185"/>
      <c r="U975" s="2185"/>
      <c r="V975" s="2185"/>
      <c r="W975" s="2185"/>
      <c r="X975" s="2185"/>
      <c r="Y975" s="2185"/>
      <c r="Z975" s="2185"/>
      <c r="AA975" s="2185"/>
      <c r="AB975" s="2185"/>
      <c r="AC975" s="2185"/>
      <c r="AD975" s="2185"/>
      <c r="AE975" s="2185"/>
      <c r="AF975" s="2185"/>
      <c r="AG975" s="2185"/>
      <c r="AH975" s="2185"/>
      <c r="AI975" s="2186"/>
      <c r="AJ975" s="2187">
        <f>SUM(AJ969:AQ973)</f>
        <v>107676472</v>
      </c>
      <c r="AK975" s="2188"/>
      <c r="AL975" s="2188"/>
      <c r="AM975" s="2188"/>
      <c r="AN975" s="2188"/>
      <c r="AO975" s="2188"/>
      <c r="AP975" s="2188"/>
      <c r="AQ975" s="218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90"/>
      <c r="C976" s="2191"/>
      <c r="D976" s="2191"/>
      <c r="E976" s="2191"/>
      <c r="F976" s="2191"/>
      <c r="G976" s="2191"/>
      <c r="H976" s="2191"/>
      <c r="I976" s="2191"/>
      <c r="J976" s="2191"/>
      <c r="K976" s="2191"/>
      <c r="L976" s="2191"/>
      <c r="M976" s="2191"/>
      <c r="N976" s="2191"/>
      <c r="O976" s="2191"/>
      <c r="P976" s="2191"/>
      <c r="Q976" s="2191"/>
      <c r="R976" s="2191"/>
      <c r="S976" s="2191"/>
      <c r="T976" s="2191"/>
      <c r="U976" s="2191"/>
      <c r="V976" s="2191"/>
      <c r="W976" s="2191"/>
      <c r="X976" s="2191"/>
      <c r="Y976" s="2191"/>
      <c r="Z976" s="2191"/>
      <c r="AA976" s="2191"/>
      <c r="AB976" s="2191"/>
      <c r="AC976" s="2191"/>
      <c r="AD976" s="2191"/>
      <c r="AE976" s="2192"/>
      <c r="AF976" s="2081" t="s">
        <v>702</v>
      </c>
      <c r="AG976" s="2082"/>
      <c r="AH976" s="2082"/>
      <c r="AI976" s="2083"/>
      <c r="AJ976" s="2190"/>
      <c r="AK976" s="2191"/>
      <c r="AL976" s="2191"/>
      <c r="AM976" s="2191"/>
      <c r="AN976" s="2191"/>
      <c r="AO976" s="2191"/>
      <c r="AP976" s="2191"/>
      <c r="AQ976" s="219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8" t="s">
        <v>1429</v>
      </c>
      <c r="E977" s="2089"/>
      <c r="F977" s="2089"/>
      <c r="G977" s="2089"/>
      <c r="H977" s="2089"/>
      <c r="I977" s="2089"/>
      <c r="J977" s="2089"/>
      <c r="K977" s="2089"/>
      <c r="L977" s="2089"/>
      <c r="M977" s="2089"/>
      <c r="N977" s="2089"/>
      <c r="O977" s="2089"/>
      <c r="P977" s="2089"/>
      <c r="Q977" s="2089"/>
      <c r="R977" s="2089"/>
      <c r="S977" s="2089"/>
      <c r="T977" s="2089"/>
      <c r="U977" s="2089"/>
      <c r="V977" s="2089"/>
      <c r="W977" s="2089"/>
      <c r="X977" s="2089"/>
      <c r="Y977" s="2089"/>
      <c r="Z977" s="2089"/>
      <c r="AA977" s="2089"/>
      <c r="AB977" s="2089"/>
      <c r="AC977" s="2089"/>
      <c r="AD977" s="2089"/>
      <c r="AE977" s="2090"/>
      <c r="AF977" s="117"/>
      <c r="AG977" s="2084" t="s">
        <v>577</v>
      </c>
      <c r="AH977" s="2085"/>
      <c r="AI977" s="125"/>
      <c r="AJ977" s="2124">
        <f>ROUND(IF(AND(AG977="yes",D979&gt;0),AJ975*0.2,0),0)</f>
        <v>21535294</v>
      </c>
      <c r="AK977" s="2125"/>
      <c r="AL977" s="2125"/>
      <c r="AM977" s="2125"/>
      <c r="AN977" s="2125"/>
      <c r="AO977" s="2125"/>
      <c r="AP977" s="2125"/>
      <c r="AQ977" s="212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8" t="s">
        <v>1430</v>
      </c>
      <c r="E978" s="2149"/>
      <c r="F978" s="2149"/>
      <c r="G978" s="2149"/>
      <c r="H978" s="2149"/>
      <c r="I978" s="2149"/>
      <c r="J978" s="2149"/>
      <c r="K978" s="2149"/>
      <c r="L978" s="2149"/>
      <c r="M978" s="2149"/>
      <c r="N978" s="2149"/>
      <c r="O978" s="2149"/>
      <c r="P978" s="2149"/>
      <c r="Q978" s="2149"/>
      <c r="R978" s="2149"/>
      <c r="S978" s="2149"/>
      <c r="T978" s="2149"/>
      <c r="U978" s="2149"/>
      <c r="V978" s="2149"/>
      <c r="W978" s="2149"/>
      <c r="X978" s="2149"/>
      <c r="Y978" s="2149"/>
      <c r="Z978" s="2149"/>
      <c r="AA978" s="2149"/>
      <c r="AB978" s="2149"/>
      <c r="AC978" s="2149"/>
      <c r="AD978" s="2149"/>
      <c r="AE978" s="2150"/>
      <c r="AF978" s="110"/>
      <c r="AG978" s="112"/>
      <c r="AH978" s="112"/>
      <c r="AI978" s="121"/>
      <c r="AJ978" s="2127"/>
      <c r="AK978" s="2128"/>
      <c r="AL978" s="2128"/>
      <c r="AM978" s="2128"/>
      <c r="AN978" s="2128"/>
      <c r="AO978" s="2128"/>
      <c r="AP978" s="2128"/>
      <c r="AQ978" s="212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51" t="s">
        <v>2625</v>
      </c>
      <c r="E979" s="2152"/>
      <c r="F979" s="2152"/>
      <c r="G979" s="2152"/>
      <c r="H979" s="2152"/>
      <c r="I979" s="2152"/>
      <c r="J979" s="2152"/>
      <c r="K979" s="2152"/>
      <c r="L979" s="2152"/>
      <c r="M979" s="2152"/>
      <c r="N979" s="2152"/>
      <c r="O979" s="2152"/>
      <c r="P979" s="2152"/>
      <c r="Q979" s="2152"/>
      <c r="R979" s="2152"/>
      <c r="S979" s="2152"/>
      <c r="T979" s="2152"/>
      <c r="U979" s="2152"/>
      <c r="V979" s="2152"/>
      <c r="W979" s="2152"/>
      <c r="X979" s="2152"/>
      <c r="Y979" s="2152"/>
      <c r="Z979" s="2152"/>
      <c r="AA979" s="2152"/>
      <c r="AB979" s="2152"/>
      <c r="AC979" s="2152"/>
      <c r="AD979" s="2152"/>
      <c r="AE979" s="2153"/>
      <c r="AF979" s="115"/>
      <c r="AG979" s="11"/>
      <c r="AH979" s="11"/>
      <c r="AI979" s="116"/>
      <c r="AJ979" s="2130"/>
      <c r="AK979" s="2131"/>
      <c r="AL979" s="2131"/>
      <c r="AM979" s="2131"/>
      <c r="AN979" s="2131"/>
      <c r="AO979" s="2131"/>
      <c r="AP979" s="2131"/>
      <c r="AQ979" s="213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5" t="s">
        <v>1529</v>
      </c>
      <c r="E980" s="2116"/>
      <c r="F980" s="2116"/>
      <c r="G980" s="2116"/>
      <c r="H980" s="2116"/>
      <c r="I980" s="2116"/>
      <c r="J980" s="2116"/>
      <c r="K980" s="2116"/>
      <c r="L980" s="2116"/>
      <c r="M980" s="2116"/>
      <c r="N980" s="2116"/>
      <c r="O980" s="2116"/>
      <c r="P980" s="2116"/>
      <c r="Q980" s="2116"/>
      <c r="R980" s="2116"/>
      <c r="S980" s="2116"/>
      <c r="T980" s="2116"/>
      <c r="U980" s="2116"/>
      <c r="V980" s="2116"/>
      <c r="W980" s="2116"/>
      <c r="X980" s="2116"/>
      <c r="Y980" s="2116"/>
      <c r="Z980" s="2116"/>
      <c r="AA980" s="2116"/>
      <c r="AB980" s="2116"/>
      <c r="AC980" s="2116"/>
      <c r="AD980" s="2116"/>
      <c r="AE980" s="2117"/>
      <c r="AF980" s="117"/>
      <c r="AG980" s="2086" t="s">
        <v>705</v>
      </c>
      <c r="AH980" s="2087"/>
      <c r="AI980" s="125"/>
      <c r="AJ980" s="2124">
        <f>ROUND(IF(AG980="yes",AJ975*0.05,0),0)</f>
        <v>0</v>
      </c>
      <c r="AK980" s="2125"/>
      <c r="AL980" s="2125"/>
      <c r="AM980" s="2125"/>
      <c r="AN980" s="2125"/>
      <c r="AO980" s="2125"/>
      <c r="AP980" s="2125"/>
      <c r="AQ980" s="212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8" t="s">
        <v>1527</v>
      </c>
      <c r="E981" s="2149"/>
      <c r="F981" s="2149"/>
      <c r="G981" s="2149"/>
      <c r="H981" s="2149"/>
      <c r="I981" s="2149"/>
      <c r="J981" s="2149"/>
      <c r="K981" s="2149"/>
      <c r="L981" s="2149"/>
      <c r="M981" s="2149"/>
      <c r="N981" s="2149"/>
      <c r="O981" s="2149"/>
      <c r="P981" s="2149"/>
      <c r="Q981" s="2149"/>
      <c r="R981" s="2149"/>
      <c r="S981" s="2149"/>
      <c r="T981" s="2149"/>
      <c r="U981" s="2149"/>
      <c r="V981" s="2149"/>
      <c r="W981" s="2149"/>
      <c r="X981" s="2149"/>
      <c r="Y981" s="2149"/>
      <c r="Z981" s="2149"/>
      <c r="AA981" s="2149"/>
      <c r="AB981" s="2149"/>
      <c r="AC981" s="2149"/>
      <c r="AD981" s="2149"/>
      <c r="AE981" s="2150"/>
      <c r="AF981" s="110"/>
      <c r="AG981" s="112"/>
      <c r="AH981" s="112"/>
      <c r="AI981" s="121"/>
      <c r="AJ981" s="2127"/>
      <c r="AK981" s="2128"/>
      <c r="AL981" s="2128"/>
      <c r="AM981" s="2128"/>
      <c r="AN981" s="2128"/>
      <c r="AO981" s="2128"/>
      <c r="AP981" s="2128"/>
      <c r="AQ981" s="212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8"/>
      <c r="E982" s="2149"/>
      <c r="F982" s="2149"/>
      <c r="G982" s="2149"/>
      <c r="H982" s="2149"/>
      <c r="I982" s="2149"/>
      <c r="J982" s="2149"/>
      <c r="K982" s="2149"/>
      <c r="L982" s="2149"/>
      <c r="M982" s="2149"/>
      <c r="N982" s="2149"/>
      <c r="O982" s="2149"/>
      <c r="P982" s="2149"/>
      <c r="Q982" s="2149"/>
      <c r="R982" s="2149"/>
      <c r="S982" s="2149"/>
      <c r="T982" s="2149"/>
      <c r="U982" s="2149"/>
      <c r="V982" s="2149"/>
      <c r="W982" s="2149"/>
      <c r="X982" s="2149"/>
      <c r="Y982" s="2149"/>
      <c r="Z982" s="2149"/>
      <c r="AA982" s="2149"/>
      <c r="AB982" s="2149"/>
      <c r="AC982" s="2149"/>
      <c r="AD982" s="2149"/>
      <c r="AE982" s="2150"/>
      <c r="AF982" s="110"/>
      <c r="AG982" s="112"/>
      <c r="AH982" s="112"/>
      <c r="AI982" s="121"/>
      <c r="AJ982" s="2127"/>
      <c r="AK982" s="2128"/>
      <c r="AL982" s="2128"/>
      <c r="AM982" s="2128"/>
      <c r="AN982" s="2128"/>
      <c r="AO982" s="2128"/>
      <c r="AP982" s="2128"/>
      <c r="AQ982" s="212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8"/>
      <c r="E983" s="2149"/>
      <c r="F983" s="2149"/>
      <c r="G983" s="2149"/>
      <c r="H983" s="2149"/>
      <c r="I983" s="2149"/>
      <c r="J983" s="2149"/>
      <c r="K983" s="2149"/>
      <c r="L983" s="2149"/>
      <c r="M983" s="2149"/>
      <c r="N983" s="2149"/>
      <c r="O983" s="2149"/>
      <c r="P983" s="2149"/>
      <c r="Q983" s="2149"/>
      <c r="R983" s="2149"/>
      <c r="S983" s="2149"/>
      <c r="T983" s="2149"/>
      <c r="U983" s="2149"/>
      <c r="V983" s="2149"/>
      <c r="W983" s="2149"/>
      <c r="X983" s="2149"/>
      <c r="Y983" s="2149"/>
      <c r="Z983" s="2149"/>
      <c r="AA983" s="2149"/>
      <c r="AB983" s="2149"/>
      <c r="AC983" s="2149"/>
      <c r="AD983" s="2149"/>
      <c r="AE983" s="2150"/>
      <c r="AF983" s="110"/>
      <c r="AG983" s="112"/>
      <c r="AH983" s="112"/>
      <c r="AI983" s="121"/>
      <c r="AJ983" s="2127"/>
      <c r="AK983" s="2128"/>
      <c r="AL983" s="2128"/>
      <c r="AM983" s="2128"/>
      <c r="AN983" s="2128"/>
      <c r="AO983" s="2128"/>
      <c r="AP983" s="2128"/>
      <c r="AQ983" s="212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8"/>
      <c r="E984" s="2149"/>
      <c r="F984" s="2149"/>
      <c r="G984" s="2149"/>
      <c r="H984" s="2149"/>
      <c r="I984" s="2149"/>
      <c r="J984" s="2149"/>
      <c r="K984" s="2149"/>
      <c r="L984" s="2149"/>
      <c r="M984" s="2149"/>
      <c r="N984" s="2149"/>
      <c r="O984" s="2149"/>
      <c r="P984" s="2149"/>
      <c r="Q984" s="2149"/>
      <c r="R984" s="2149"/>
      <c r="S984" s="2149"/>
      <c r="T984" s="2149"/>
      <c r="U984" s="2149"/>
      <c r="V984" s="2149"/>
      <c r="W984" s="2149"/>
      <c r="X984" s="2149"/>
      <c r="Y984" s="2149"/>
      <c r="Z984" s="2149"/>
      <c r="AA984" s="2149"/>
      <c r="AB984" s="2149"/>
      <c r="AC984" s="2149"/>
      <c r="AD984" s="2149"/>
      <c r="AE984" s="2150"/>
      <c r="AF984" s="110"/>
      <c r="AG984" s="112"/>
      <c r="AH984" s="112"/>
      <c r="AI984" s="121"/>
      <c r="AJ984" s="2127"/>
      <c r="AK984" s="2128"/>
      <c r="AL984" s="2128"/>
      <c r="AM984" s="2128"/>
      <c r="AN984" s="2128"/>
      <c r="AO984" s="2128"/>
      <c r="AP984" s="2128"/>
      <c r="AQ984" s="212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4"/>
      <c r="E985" s="2155"/>
      <c r="F985" s="2155"/>
      <c r="G985" s="2155"/>
      <c r="H985" s="2155"/>
      <c r="I985" s="2155"/>
      <c r="J985" s="2155"/>
      <c r="K985" s="2155"/>
      <c r="L985" s="2155"/>
      <c r="M985" s="2155"/>
      <c r="N985" s="2155"/>
      <c r="O985" s="2155"/>
      <c r="P985" s="2155"/>
      <c r="Q985" s="2155"/>
      <c r="R985" s="2155"/>
      <c r="S985" s="2155"/>
      <c r="T985" s="2155"/>
      <c r="U985" s="2155"/>
      <c r="V985" s="2155"/>
      <c r="W985" s="2155"/>
      <c r="X985" s="2155"/>
      <c r="Y985" s="2155"/>
      <c r="Z985" s="2155"/>
      <c r="AA985" s="2155"/>
      <c r="AB985" s="2155"/>
      <c r="AC985" s="2155"/>
      <c r="AD985" s="2155"/>
      <c r="AE985" s="2156"/>
      <c r="AF985" s="115"/>
      <c r="AG985" s="11"/>
      <c r="AH985" s="11"/>
      <c r="AI985" s="116"/>
      <c r="AJ985" s="2130"/>
      <c r="AK985" s="2131"/>
      <c r="AL985" s="2131"/>
      <c r="AM985" s="2131"/>
      <c r="AN985" s="2131"/>
      <c r="AO985" s="2131"/>
      <c r="AP985" s="2131"/>
      <c r="AQ985" s="213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5" t="s">
        <v>2170</v>
      </c>
      <c r="E986" s="2116"/>
      <c r="F986" s="2116"/>
      <c r="G986" s="2116"/>
      <c r="H986" s="2116"/>
      <c r="I986" s="2116"/>
      <c r="J986" s="2116"/>
      <c r="K986" s="2116"/>
      <c r="L986" s="2116"/>
      <c r="M986" s="2116"/>
      <c r="N986" s="2116"/>
      <c r="O986" s="2116"/>
      <c r="P986" s="2116"/>
      <c r="Q986" s="2116"/>
      <c r="R986" s="2116"/>
      <c r="S986" s="2116"/>
      <c r="T986" s="2116"/>
      <c r="U986" s="2116"/>
      <c r="V986" s="2116"/>
      <c r="W986" s="2116"/>
      <c r="X986" s="2116"/>
      <c r="Y986" s="2116"/>
      <c r="Z986" s="2116"/>
      <c r="AA986" s="2116"/>
      <c r="AB986" s="2116"/>
      <c r="AC986" s="2116"/>
      <c r="AD986" s="2116"/>
      <c r="AE986" s="2117"/>
      <c r="AF986" s="124"/>
      <c r="AG986" s="2086" t="s">
        <v>577</v>
      </c>
      <c r="AH986" s="2087"/>
      <c r="AI986" s="125"/>
      <c r="AJ986" s="2124">
        <f>ROUND(IF(AG986="yes",AJ975*0.1,0),0)</f>
        <v>10767647</v>
      </c>
      <c r="AK986" s="2125"/>
      <c r="AL986" s="2125"/>
      <c r="AM986" s="2125"/>
      <c r="AN986" s="2125"/>
      <c r="AO986" s="2125"/>
      <c r="AP986" s="2125"/>
      <c r="AQ986" s="212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8" t="s">
        <v>1528</v>
      </c>
      <c r="E987" s="2179"/>
      <c r="F987" s="2179"/>
      <c r="G987" s="2179"/>
      <c r="H987" s="2179"/>
      <c r="I987" s="2179"/>
      <c r="J987" s="2179"/>
      <c r="K987" s="2179"/>
      <c r="L987" s="2179"/>
      <c r="M987" s="2179"/>
      <c r="N987" s="2179"/>
      <c r="O987" s="2179"/>
      <c r="P987" s="2179"/>
      <c r="Q987" s="2179"/>
      <c r="R987" s="2179"/>
      <c r="S987" s="2179"/>
      <c r="T987" s="2179"/>
      <c r="U987" s="2179"/>
      <c r="V987" s="2179"/>
      <c r="W987" s="2179"/>
      <c r="X987" s="2179"/>
      <c r="Y987" s="2179"/>
      <c r="Z987" s="2179"/>
      <c r="AA987" s="2179"/>
      <c r="AB987" s="2179"/>
      <c r="AC987" s="2179"/>
      <c r="AD987" s="2179"/>
      <c r="AE987" s="2180"/>
      <c r="AF987" s="110"/>
      <c r="AG987" s="25"/>
      <c r="AH987" s="25"/>
      <c r="AI987" s="121"/>
      <c r="AJ987" s="2127"/>
      <c r="AK987" s="2128"/>
      <c r="AL987" s="2128"/>
      <c r="AM987" s="2128"/>
      <c r="AN987" s="2128"/>
      <c r="AO987" s="2128"/>
      <c r="AP987" s="2128"/>
      <c r="AQ987" s="2129"/>
      <c r="AR987" s="1583"/>
      <c r="AS987" s="1583"/>
      <c r="AT987" s="1583"/>
      <c r="AU987" s="1583"/>
      <c r="AV987" s="1583"/>
      <c r="AW987" s="1583"/>
      <c r="AX987" s="1583"/>
      <c r="AY987" s="1583"/>
      <c r="AZ987" s="61"/>
      <c r="BA987" s="1612">
        <f>G753+O796</f>
        <v>137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8"/>
      <c r="E988" s="2179"/>
      <c r="F988" s="2179"/>
      <c r="G988" s="2179"/>
      <c r="H988" s="2179"/>
      <c r="I988" s="2179"/>
      <c r="J988" s="2179"/>
      <c r="K988" s="2179"/>
      <c r="L988" s="2179"/>
      <c r="M988" s="2179"/>
      <c r="N988" s="2179"/>
      <c r="O988" s="2179"/>
      <c r="P988" s="2179"/>
      <c r="Q988" s="2179"/>
      <c r="R988" s="2179"/>
      <c r="S988" s="2179"/>
      <c r="T988" s="2179"/>
      <c r="U988" s="2179"/>
      <c r="V988" s="2179"/>
      <c r="W988" s="2179"/>
      <c r="X988" s="2179"/>
      <c r="Y988" s="2179"/>
      <c r="Z988" s="2179"/>
      <c r="AA988" s="2179"/>
      <c r="AB988" s="2179"/>
      <c r="AC988" s="2179"/>
      <c r="AD988" s="2179"/>
      <c r="AE988" s="2180"/>
      <c r="AF988" s="110"/>
      <c r="AG988" s="112"/>
      <c r="AH988" s="112"/>
      <c r="AI988" s="121"/>
      <c r="AJ988" s="2127"/>
      <c r="AK988" s="2128"/>
      <c r="AL988" s="2128"/>
      <c r="AM988" s="2128"/>
      <c r="AN988" s="2128"/>
      <c r="AO988" s="2128"/>
      <c r="AP988" s="2128"/>
      <c r="AQ988" s="212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7"/>
      <c r="E989" s="2158"/>
      <c r="F989" s="2158"/>
      <c r="G989" s="2158"/>
      <c r="H989" s="2158"/>
      <c r="I989" s="2158"/>
      <c r="J989" s="2158"/>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115"/>
      <c r="AG989" s="11"/>
      <c r="AH989" s="11"/>
      <c r="AI989" s="116"/>
      <c r="AJ989" s="2130"/>
      <c r="AK989" s="2131"/>
      <c r="AL989" s="2131"/>
      <c r="AM989" s="2131"/>
      <c r="AN989" s="2131"/>
      <c r="AO989" s="2131"/>
      <c r="AP989" s="2131"/>
      <c r="AQ989" s="2132"/>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5" t="s">
        <v>1530</v>
      </c>
      <c r="E990" s="2116"/>
      <c r="F990" s="2116"/>
      <c r="G990" s="2116"/>
      <c r="H990" s="2116"/>
      <c r="I990" s="2116"/>
      <c r="J990" s="2116"/>
      <c r="K990" s="2116"/>
      <c r="L990" s="2116"/>
      <c r="M990" s="2116"/>
      <c r="N990" s="2116"/>
      <c r="O990" s="2116"/>
      <c r="P990" s="2116"/>
      <c r="Q990" s="2116"/>
      <c r="R990" s="2116"/>
      <c r="S990" s="2116"/>
      <c r="T990" s="2116"/>
      <c r="U990" s="2116"/>
      <c r="V990" s="2116"/>
      <c r="W990" s="2116"/>
      <c r="X990" s="2116"/>
      <c r="Y990" s="2116"/>
      <c r="Z990" s="2116"/>
      <c r="AA990" s="2116"/>
      <c r="AB990" s="2116"/>
      <c r="AC990" s="2116"/>
      <c r="AD990" s="2116"/>
      <c r="AE990" s="2117"/>
      <c r="AF990" s="117"/>
      <c r="AG990" s="2086" t="s">
        <v>705</v>
      </c>
      <c r="AH990" s="2087"/>
      <c r="AI990" s="125"/>
      <c r="AJ990" s="2124">
        <f>ROUND(IF(AG990="yes",AJ975*0.02,0),0)</f>
        <v>0</v>
      </c>
      <c r="AK990" s="2125"/>
      <c r="AL990" s="2125"/>
      <c r="AM990" s="2125"/>
      <c r="AN990" s="2125"/>
      <c r="AO990" s="2125"/>
      <c r="AP990" s="2125"/>
      <c r="AQ990" s="2126"/>
      <c r="AR990" s="1583"/>
      <c r="AS990" s="1583"/>
      <c r="AT990" s="1583"/>
      <c r="AU990" s="1583"/>
      <c r="AV990" s="1583"/>
      <c r="AW990" s="1583"/>
      <c r="AX990" s="1583"/>
      <c r="AY990" s="1583"/>
      <c r="AZ990" s="61"/>
      <c r="BA990" s="1611">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7" t="s">
        <v>1531</v>
      </c>
      <c r="E991" s="2158"/>
      <c r="F991" s="2158"/>
      <c r="G991" s="2158"/>
      <c r="H991" s="2158"/>
      <c r="I991" s="2158"/>
      <c r="J991" s="2158"/>
      <c r="K991" s="2158"/>
      <c r="L991" s="2158"/>
      <c r="M991" s="2158"/>
      <c r="N991" s="2158"/>
      <c r="O991" s="2158"/>
      <c r="P991" s="2158"/>
      <c r="Q991" s="2158"/>
      <c r="R991" s="2158"/>
      <c r="S991" s="2158"/>
      <c r="T991" s="2158"/>
      <c r="U991" s="2158"/>
      <c r="V991" s="2158"/>
      <c r="W991" s="2158"/>
      <c r="X991" s="2158"/>
      <c r="Y991" s="2158"/>
      <c r="Z991" s="2158"/>
      <c r="AA991" s="2158"/>
      <c r="AB991" s="2158"/>
      <c r="AC991" s="2158"/>
      <c r="AD991" s="2158"/>
      <c r="AE991" s="2159"/>
      <c r="AF991" s="115"/>
      <c r="AG991" s="11"/>
      <c r="AH991" s="11"/>
      <c r="AI991" s="116"/>
      <c r="AJ991" s="2130"/>
      <c r="AK991" s="2131"/>
      <c r="AL991" s="2131"/>
      <c r="AM991" s="2131"/>
      <c r="AN991" s="2131"/>
      <c r="AO991" s="2131"/>
      <c r="AP991" s="2131"/>
      <c r="AQ991" s="213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5" t="s">
        <v>1532</v>
      </c>
      <c r="E992" s="2116"/>
      <c r="F992" s="2116"/>
      <c r="G992" s="2116"/>
      <c r="H992" s="2116"/>
      <c r="I992" s="2116"/>
      <c r="J992" s="2116"/>
      <c r="K992" s="2116"/>
      <c r="L992" s="2116"/>
      <c r="M992" s="2116"/>
      <c r="N992" s="2116"/>
      <c r="O992" s="2116"/>
      <c r="P992" s="2116"/>
      <c r="Q992" s="2116"/>
      <c r="R992" s="2116"/>
      <c r="S992" s="2116"/>
      <c r="T992" s="2116"/>
      <c r="U992" s="2116"/>
      <c r="V992" s="2116"/>
      <c r="W992" s="2116"/>
      <c r="X992" s="2116"/>
      <c r="Y992" s="2116"/>
      <c r="Z992" s="2116"/>
      <c r="AA992" s="2116"/>
      <c r="AB992" s="2116"/>
      <c r="AC992" s="2116"/>
      <c r="AD992" s="2116"/>
      <c r="AE992" s="2117"/>
      <c r="AF992" s="117"/>
      <c r="AG992" s="2086" t="s">
        <v>705</v>
      </c>
      <c r="AH992" s="2087"/>
      <c r="AI992" s="117"/>
      <c r="AJ992" s="2124">
        <f>ROUND(IF(AG992="yes",AJ975*0.02,0),0)</f>
        <v>0</v>
      </c>
      <c r="AK992" s="2125"/>
      <c r="AL992" s="2125"/>
      <c r="AM992" s="2125"/>
      <c r="AN992" s="2125"/>
      <c r="AO992" s="2125"/>
      <c r="AP992" s="2125"/>
      <c r="AQ992" s="212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8" t="s">
        <v>1533</v>
      </c>
      <c r="E993" s="2179"/>
      <c r="F993" s="2179"/>
      <c r="G993" s="2179"/>
      <c r="H993" s="2179"/>
      <c r="I993" s="2179"/>
      <c r="J993" s="2179"/>
      <c r="K993" s="2179"/>
      <c r="L993" s="2179"/>
      <c r="M993" s="2179"/>
      <c r="N993" s="2179"/>
      <c r="O993" s="2179"/>
      <c r="P993" s="2179"/>
      <c r="Q993" s="2179"/>
      <c r="R993" s="2179"/>
      <c r="S993" s="2179"/>
      <c r="T993" s="2179"/>
      <c r="U993" s="2179"/>
      <c r="V993" s="2179"/>
      <c r="W993" s="2179"/>
      <c r="X993" s="2179"/>
      <c r="Y993" s="2179"/>
      <c r="Z993" s="2179"/>
      <c r="AA993" s="2179"/>
      <c r="AB993" s="2179"/>
      <c r="AC993" s="2179"/>
      <c r="AD993" s="2179"/>
      <c r="AE993" s="2180"/>
      <c r="AF993" s="110"/>
      <c r="AG993" s="25"/>
      <c r="AH993" s="25"/>
      <c r="AI993" s="112"/>
      <c r="AJ993" s="2127"/>
      <c r="AK993" s="2128"/>
      <c r="AL993" s="2128"/>
      <c r="AM993" s="2128"/>
      <c r="AN993" s="2128"/>
      <c r="AO993" s="2128"/>
      <c r="AP993" s="2128"/>
      <c r="AQ993" s="212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7"/>
      <c r="E994" s="2158"/>
      <c r="F994" s="2158"/>
      <c r="G994" s="2158"/>
      <c r="H994" s="2158"/>
      <c r="I994" s="2158"/>
      <c r="J994" s="2158"/>
      <c r="K994" s="2158"/>
      <c r="L994" s="2158"/>
      <c r="M994" s="2158"/>
      <c r="N994" s="2158"/>
      <c r="O994" s="2158"/>
      <c r="P994" s="2158"/>
      <c r="Q994" s="2158"/>
      <c r="R994" s="2158"/>
      <c r="S994" s="2158"/>
      <c r="T994" s="2158"/>
      <c r="U994" s="2158"/>
      <c r="V994" s="2158"/>
      <c r="W994" s="2158"/>
      <c r="X994" s="2158"/>
      <c r="Y994" s="2158"/>
      <c r="Z994" s="2158"/>
      <c r="AA994" s="2158"/>
      <c r="AB994" s="2158"/>
      <c r="AC994" s="2158"/>
      <c r="AD994" s="2158"/>
      <c r="AE994" s="2159"/>
      <c r="AF994" s="115"/>
      <c r="AG994" s="11"/>
      <c r="AH994" s="11"/>
      <c r="AI994" s="116"/>
      <c r="AJ994" s="2130"/>
      <c r="AK994" s="2131"/>
      <c r="AL994" s="2131"/>
      <c r="AM994" s="2131"/>
      <c r="AN994" s="2131"/>
      <c r="AO994" s="2131"/>
      <c r="AP994" s="2131"/>
      <c r="AQ994" s="2132"/>
      <c r="AR994" s="1583"/>
      <c r="AS994" s="1583"/>
      <c r="AT994" s="1583"/>
      <c r="AU994" s="1583"/>
      <c r="AV994" s="1583"/>
      <c r="AW994" s="1583"/>
      <c r="AX994" s="1583"/>
      <c r="AY994" s="1583"/>
    </row>
    <row r="995" spans="1:96" s="719" customFormat="1" ht="12.75" customHeight="1">
      <c r="A995" s="51"/>
      <c r="B995" s="117"/>
      <c r="C995" s="118" t="s">
        <v>224</v>
      </c>
      <c r="D995" s="2088" t="s">
        <v>1534</v>
      </c>
      <c r="E995" s="2089"/>
      <c r="F995" s="2089"/>
      <c r="G995" s="2089"/>
      <c r="H995" s="2089"/>
      <c r="I995" s="2089"/>
      <c r="J995" s="2089"/>
      <c r="K995" s="2089"/>
      <c r="L995" s="2089"/>
      <c r="M995" s="2089"/>
      <c r="N995" s="2089"/>
      <c r="O995" s="2089"/>
      <c r="P995" s="2089"/>
      <c r="Q995" s="2089"/>
      <c r="R995" s="2089"/>
      <c r="S995" s="2089"/>
      <c r="T995" s="2089"/>
      <c r="U995" s="2089"/>
      <c r="V995" s="2089"/>
      <c r="W995" s="2089"/>
      <c r="X995" s="2089"/>
      <c r="Y995" s="2089"/>
      <c r="Z995" s="2089"/>
      <c r="AA995" s="2089"/>
      <c r="AB995" s="2089"/>
      <c r="AC995" s="2089"/>
      <c r="AD995" s="2089"/>
      <c r="AE995" s="2090"/>
      <c r="AF995" s="117"/>
      <c r="AG995" s="2086" t="s">
        <v>705</v>
      </c>
      <c r="AH995" s="2087"/>
      <c r="AI995" s="125"/>
      <c r="AJ995" s="2124">
        <f>IF(AG995="yes",AJ975*BA995,0)</f>
        <v>0</v>
      </c>
      <c r="AK995" s="2125"/>
      <c r="AL995" s="2125"/>
      <c r="AM995" s="2125"/>
      <c r="AN995" s="2125"/>
      <c r="AO995" s="2125"/>
      <c r="AP995" s="2125"/>
      <c r="AQ995" s="212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8" t="s">
        <v>1535</v>
      </c>
      <c r="E996" s="2179"/>
      <c r="F996" s="2179"/>
      <c r="G996" s="2179"/>
      <c r="H996" s="2179"/>
      <c r="I996" s="2179"/>
      <c r="J996" s="2179"/>
      <c r="K996" s="2179"/>
      <c r="L996" s="2179"/>
      <c r="M996" s="2179"/>
      <c r="N996" s="2179"/>
      <c r="O996" s="2179"/>
      <c r="P996" s="2179"/>
      <c r="Q996" s="2179"/>
      <c r="R996" s="2179"/>
      <c r="S996" s="2179"/>
      <c r="T996" s="2179"/>
      <c r="U996" s="2179"/>
      <c r="V996" s="2179"/>
      <c r="W996" s="2179"/>
      <c r="X996" s="2179"/>
      <c r="Y996" s="2179"/>
      <c r="Z996" s="2179"/>
      <c r="AA996" s="2179"/>
      <c r="AB996" s="2179"/>
      <c r="AC996" s="2179"/>
      <c r="AD996" s="2179"/>
      <c r="AE996" s="2180"/>
      <c r="AF996" s="110"/>
      <c r="AG996" s="112"/>
      <c r="AH996" s="112"/>
      <c r="AI996" s="121"/>
      <c r="AJ996" s="2127"/>
      <c r="AK996" s="2128"/>
      <c r="AL996" s="2128"/>
      <c r="AM996" s="2128"/>
      <c r="AN996" s="2128"/>
      <c r="AO996" s="2128"/>
      <c r="AP996" s="2128"/>
      <c r="AQ996" s="2129"/>
      <c r="AR996" s="1583"/>
      <c r="AS996" s="1583"/>
      <c r="AT996" s="1583"/>
      <c r="AU996" s="1583"/>
      <c r="AV996" s="1583"/>
      <c r="AW996" s="1583"/>
      <c r="AX996" s="1583"/>
      <c r="AY996" s="1583"/>
    </row>
    <row r="997" spans="1:96" ht="12.75" customHeight="1">
      <c r="A997" s="51"/>
      <c r="B997" s="110"/>
      <c r="C997" s="111"/>
      <c r="D997" s="2178"/>
      <c r="E997" s="2179"/>
      <c r="F997" s="2179"/>
      <c r="G997" s="2179"/>
      <c r="H997" s="2179"/>
      <c r="I997" s="2179"/>
      <c r="J997" s="2179"/>
      <c r="K997" s="2179"/>
      <c r="L997" s="2179"/>
      <c r="M997" s="2179"/>
      <c r="N997" s="2179"/>
      <c r="O997" s="2179"/>
      <c r="P997" s="2179"/>
      <c r="Q997" s="2179"/>
      <c r="R997" s="2179"/>
      <c r="S997" s="2179"/>
      <c r="T997" s="2179"/>
      <c r="U997" s="2179"/>
      <c r="V997" s="2179"/>
      <c r="W997" s="2179"/>
      <c r="X997" s="2179"/>
      <c r="Y997" s="2179"/>
      <c r="Z997" s="2179"/>
      <c r="AA997" s="2179"/>
      <c r="AB997" s="2179"/>
      <c r="AC997" s="2179"/>
      <c r="AD997" s="2179"/>
      <c r="AE997" s="2180"/>
      <c r="AF997" s="110"/>
      <c r="AG997" s="112"/>
      <c r="AH997" s="112"/>
      <c r="AI997" s="121"/>
      <c r="AJ997" s="2127"/>
      <c r="AK997" s="2128"/>
      <c r="AL997" s="2128"/>
      <c r="AM997" s="2128"/>
      <c r="AN997" s="2128"/>
      <c r="AO997" s="2128"/>
      <c r="AP997" s="2128"/>
      <c r="AQ997" s="2129"/>
      <c r="AR997" s="1583"/>
      <c r="AS997" s="1583"/>
      <c r="AT997" s="1583"/>
      <c r="AU997" s="1583"/>
      <c r="AV997" s="1583"/>
      <c r="AW997" s="1583"/>
      <c r="AX997" s="1583"/>
      <c r="AY997" s="1583"/>
      <c r="BA997" s="320">
        <f>IF(A1044="Yes",0.05,0)</f>
        <v>0</v>
      </c>
    </row>
    <row r="998" spans="1:96" ht="15" customHeight="1">
      <c r="A998" s="51"/>
      <c r="B998" s="119"/>
      <c r="C998" s="120"/>
      <c r="D998" s="2157"/>
      <c r="E998" s="2158"/>
      <c r="F998" s="2158"/>
      <c r="G998" s="2158"/>
      <c r="H998" s="2158"/>
      <c r="I998" s="2158"/>
      <c r="J998" s="2158"/>
      <c r="K998" s="2158"/>
      <c r="L998" s="2158"/>
      <c r="M998" s="2158"/>
      <c r="N998" s="2158"/>
      <c r="O998" s="2158"/>
      <c r="P998" s="2158"/>
      <c r="Q998" s="2158"/>
      <c r="R998" s="2158"/>
      <c r="S998" s="2158"/>
      <c r="T998" s="2158"/>
      <c r="U998" s="2158"/>
      <c r="V998" s="2158"/>
      <c r="W998" s="2158"/>
      <c r="X998" s="2158"/>
      <c r="Y998" s="2158"/>
      <c r="Z998" s="2158"/>
      <c r="AA998" s="2158"/>
      <c r="AB998" s="2158"/>
      <c r="AC998" s="2158"/>
      <c r="AD998" s="2158"/>
      <c r="AE998" s="2159"/>
      <c r="AF998" s="115"/>
      <c r="AG998" s="11"/>
      <c r="AH998" s="11"/>
      <c r="AI998" s="116"/>
      <c r="AJ998" s="2130"/>
      <c r="AK998" s="2131"/>
      <c r="AL998" s="2131"/>
      <c r="AM998" s="2131"/>
      <c r="AN998" s="2131"/>
      <c r="AO998" s="2131"/>
      <c r="AP998" s="2131"/>
      <c r="AQ998" s="2132"/>
      <c r="AR998" s="1583"/>
      <c r="AS998" s="1583"/>
      <c r="AT998" s="1583"/>
      <c r="AU998" s="1583"/>
      <c r="AV998" s="1583"/>
      <c r="AW998" s="1583"/>
      <c r="AX998" s="1583"/>
      <c r="AY998" s="1583"/>
      <c r="BA998" s="320">
        <f>IF(A1050="Yes",0.02,0)</f>
        <v>0</v>
      </c>
    </row>
    <row r="999" spans="1:96" s="719" customFormat="1" ht="15" customHeight="1">
      <c r="A999" s="51"/>
      <c r="B999" s="117"/>
      <c r="C999" s="118" t="s">
        <v>229</v>
      </c>
      <c r="D999" s="2172" t="s">
        <v>1536</v>
      </c>
      <c r="E999" s="2173"/>
      <c r="F999" s="2173"/>
      <c r="G999" s="2173"/>
      <c r="H999" s="2173"/>
      <c r="I999" s="2173"/>
      <c r="J999" s="2173"/>
      <c r="K999" s="2173"/>
      <c r="L999" s="2173"/>
      <c r="M999" s="2173"/>
      <c r="N999" s="2173"/>
      <c r="O999" s="2173"/>
      <c r="P999" s="2173"/>
      <c r="Q999" s="2173"/>
      <c r="R999" s="2173"/>
      <c r="S999" s="2173"/>
      <c r="T999" s="2173"/>
      <c r="U999" s="2173"/>
      <c r="V999" s="2173"/>
      <c r="W999" s="2173"/>
      <c r="X999" s="2173"/>
      <c r="Y999" s="2173"/>
      <c r="Z999" s="2173"/>
      <c r="AA999" s="2173"/>
      <c r="AB999" s="2173"/>
      <c r="AC999" s="2173"/>
      <c r="AD999" s="2173"/>
      <c r="AE999" s="2174"/>
      <c r="AF999" s="117"/>
      <c r="AG999" s="2086" t="s">
        <v>705</v>
      </c>
      <c r="AH999" s="2087"/>
      <c r="AI999" s="125"/>
      <c r="AJ999" s="2133" t="s">
        <v>2665</v>
      </c>
      <c r="AK999" s="2134"/>
      <c r="AL999" s="2134"/>
      <c r="AM999" s="2134"/>
      <c r="AN999" s="2134"/>
      <c r="AO999" s="2134"/>
      <c r="AP999" s="2134"/>
      <c r="AQ999" s="2135"/>
      <c r="AR999" s="1583"/>
      <c r="AS999" s="1583"/>
      <c r="AT999" s="1583"/>
      <c r="AU999" s="1583"/>
      <c r="AV999" s="1583"/>
      <c r="AW999" s="1583"/>
      <c r="AX999" s="1583"/>
      <c r="AY999" s="1583"/>
      <c r="BA999" s="320">
        <f>IF(A1056="Yes",0.04,0)</f>
        <v>0</v>
      </c>
      <c r="CR999" s="25"/>
    </row>
    <row r="1000" spans="1:96" ht="12.5">
      <c r="A1000" s="51"/>
      <c r="B1000" s="119"/>
      <c r="C1000" s="122"/>
      <c r="D1000" s="2175"/>
      <c r="E1000" s="2176"/>
      <c r="F1000" s="2176"/>
      <c r="G1000" s="2176"/>
      <c r="H1000" s="2176"/>
      <c r="I1000" s="2176"/>
      <c r="J1000" s="2176"/>
      <c r="K1000" s="2176"/>
      <c r="L1000" s="2176"/>
      <c r="M1000" s="2176"/>
      <c r="N1000" s="2176"/>
      <c r="O1000" s="2176"/>
      <c r="P1000" s="2176"/>
      <c r="Q1000" s="2176"/>
      <c r="R1000" s="2176"/>
      <c r="S1000" s="2176"/>
      <c r="T1000" s="2176"/>
      <c r="U1000" s="2176"/>
      <c r="V1000" s="2176"/>
      <c r="W1000" s="2176"/>
      <c r="X1000" s="2176"/>
      <c r="Y1000" s="2176"/>
      <c r="Z1000" s="2176"/>
      <c r="AA1000" s="2176"/>
      <c r="AB1000" s="2176"/>
      <c r="AC1000" s="2176"/>
      <c r="AD1000" s="2176"/>
      <c r="AE1000" s="2177"/>
      <c r="AF1000" s="2160">
        <f>IF(AG999="yes","Please Select Type and Enter Amount:",0)</f>
        <v>0</v>
      </c>
      <c r="AG1000" s="2161"/>
      <c r="AH1000" s="2161"/>
      <c r="AI1000" s="2162"/>
      <c r="AJ1000" s="2136"/>
      <c r="AK1000" s="2137"/>
      <c r="AL1000" s="2137"/>
      <c r="AM1000" s="2137"/>
      <c r="AN1000" s="2137"/>
      <c r="AO1000" s="2137"/>
      <c r="AP1000" s="2137"/>
      <c r="AQ1000" s="2138"/>
      <c r="AR1000" s="1583"/>
      <c r="AS1000" s="1583"/>
      <c r="AT1000" s="1583"/>
      <c r="AU1000" s="1583"/>
      <c r="AV1000" s="1583"/>
      <c r="AW1000" s="1583"/>
      <c r="AX1000" s="1583"/>
      <c r="AY1000" s="1583"/>
      <c r="BA1000" s="320">
        <f>IF(A1063="Yes",0.04,0)</f>
        <v>0</v>
      </c>
    </row>
    <row r="1001" spans="1:96" ht="12.75" customHeight="1">
      <c r="A1001" s="51"/>
      <c r="B1001" s="119"/>
      <c r="C1001" s="122"/>
      <c r="D1001" s="2178" t="s">
        <v>1537</v>
      </c>
      <c r="E1001" s="2179"/>
      <c r="F1001" s="2179"/>
      <c r="G1001" s="2179"/>
      <c r="H1001" s="2179"/>
      <c r="I1001" s="2179"/>
      <c r="J1001" s="2179"/>
      <c r="K1001" s="2179"/>
      <c r="L1001" s="2179"/>
      <c r="M1001" s="2179"/>
      <c r="N1001" s="2179"/>
      <c r="O1001" s="2179"/>
      <c r="P1001" s="2179"/>
      <c r="Q1001" s="2179"/>
      <c r="R1001" s="2179"/>
      <c r="S1001" s="2179"/>
      <c r="T1001" s="2179"/>
      <c r="U1001" s="2179"/>
      <c r="V1001" s="2179"/>
      <c r="W1001" s="2179"/>
      <c r="X1001" s="2179"/>
      <c r="Y1001" s="2179"/>
      <c r="Z1001" s="2179"/>
      <c r="AA1001" s="2179"/>
      <c r="AB1001" s="2179"/>
      <c r="AC1001" s="2179"/>
      <c r="AD1001" s="2179"/>
      <c r="AE1001" s="2180"/>
      <c r="AF1001" s="2160"/>
      <c r="AG1001" s="2161"/>
      <c r="AH1001" s="2161"/>
      <c r="AI1001" s="2162"/>
      <c r="AJ1001" s="2136"/>
      <c r="AK1001" s="2137"/>
      <c r="AL1001" s="2137"/>
      <c r="AM1001" s="2137"/>
      <c r="AN1001" s="2137"/>
      <c r="AO1001" s="2137"/>
      <c r="AP1001" s="2137"/>
      <c r="AQ1001" s="2138"/>
      <c r="AR1001" s="1583"/>
      <c r="AS1001" s="1583"/>
      <c r="AT1001" s="1583"/>
      <c r="AU1001" s="1583"/>
      <c r="AV1001" s="1583"/>
      <c r="AW1001" s="1583"/>
      <c r="AX1001" s="1583"/>
      <c r="AY1001" s="1583"/>
      <c r="BA1001" s="320">
        <f>IF(A1066="Yes",0.01,0)</f>
        <v>0</v>
      </c>
    </row>
    <row r="1002" spans="1:96" ht="12.75" customHeight="1">
      <c r="A1002" s="51"/>
      <c r="B1002" s="119"/>
      <c r="C1002" s="122"/>
      <c r="D1002" s="2178"/>
      <c r="E1002" s="2179"/>
      <c r="F1002" s="2179"/>
      <c r="G1002" s="2179"/>
      <c r="H1002" s="2179"/>
      <c r="I1002" s="2179"/>
      <c r="J1002" s="2179"/>
      <c r="K1002" s="2179"/>
      <c r="L1002" s="2179"/>
      <c r="M1002" s="2179"/>
      <c r="N1002" s="2179"/>
      <c r="O1002" s="2179"/>
      <c r="P1002" s="2179"/>
      <c r="Q1002" s="2179"/>
      <c r="R1002" s="2179"/>
      <c r="S1002" s="2179"/>
      <c r="T1002" s="2179"/>
      <c r="U1002" s="2179"/>
      <c r="V1002" s="2179"/>
      <c r="W1002" s="2179"/>
      <c r="X1002" s="2179"/>
      <c r="Y1002" s="2179"/>
      <c r="Z1002" s="2179"/>
      <c r="AA1002" s="2179"/>
      <c r="AB1002" s="2179"/>
      <c r="AC1002" s="2179"/>
      <c r="AD1002" s="2179"/>
      <c r="AE1002" s="2180"/>
      <c r="AF1002" s="2160"/>
      <c r="AG1002" s="2161"/>
      <c r="AH1002" s="2161"/>
      <c r="AI1002" s="2162"/>
      <c r="AJ1002" s="2136"/>
      <c r="AK1002" s="2137"/>
      <c r="AL1002" s="2137"/>
      <c r="AM1002" s="2137"/>
      <c r="AN1002" s="2137"/>
      <c r="AO1002" s="2137"/>
      <c r="AP1002" s="2137"/>
      <c r="AQ1002" s="213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81" t="s">
        <v>625</v>
      </c>
      <c r="K1003" s="2182"/>
      <c r="L1003" s="2182"/>
      <c r="M1003" s="2182"/>
      <c r="N1003" s="2182"/>
      <c r="O1003" s="2182"/>
      <c r="P1003" s="2182"/>
      <c r="Q1003" s="2182"/>
      <c r="R1003" s="2182"/>
      <c r="S1003" s="2182"/>
      <c r="T1003" s="2182"/>
      <c r="U1003" s="2182"/>
      <c r="V1003" s="2182"/>
      <c r="W1003" s="2182"/>
      <c r="X1003" s="2182"/>
      <c r="Y1003" s="2182"/>
      <c r="Z1003" s="2182"/>
      <c r="AA1003" s="2182"/>
      <c r="AB1003" s="2182"/>
      <c r="AC1003" s="2182"/>
      <c r="AD1003" s="2182"/>
      <c r="AE1003" s="2183"/>
      <c r="AF1003" s="2163"/>
      <c r="AG1003" s="2164"/>
      <c r="AH1003" s="2164"/>
      <c r="AI1003" s="2165"/>
      <c r="AJ1003" s="2139"/>
      <c r="AK1003" s="2140"/>
      <c r="AL1003" s="2140"/>
      <c r="AM1003" s="2140"/>
      <c r="AN1003" s="2140"/>
      <c r="AO1003" s="2140"/>
      <c r="AP1003" s="2140"/>
      <c r="AQ1003" s="214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5" t="s">
        <v>1538</v>
      </c>
      <c r="E1004" s="2116"/>
      <c r="F1004" s="2116"/>
      <c r="G1004" s="2116"/>
      <c r="H1004" s="2116"/>
      <c r="I1004" s="2116"/>
      <c r="J1004" s="2116"/>
      <c r="K1004" s="2116"/>
      <c r="L1004" s="2116"/>
      <c r="M1004" s="2116"/>
      <c r="N1004" s="2116"/>
      <c r="O1004" s="2116"/>
      <c r="P1004" s="2116"/>
      <c r="Q1004" s="2116"/>
      <c r="R1004" s="2116"/>
      <c r="S1004" s="2116"/>
      <c r="T1004" s="2116"/>
      <c r="U1004" s="2116"/>
      <c r="V1004" s="2116"/>
      <c r="W1004" s="2116"/>
      <c r="X1004" s="2116"/>
      <c r="Y1004" s="2116"/>
      <c r="Z1004" s="2116"/>
      <c r="AA1004" s="2116"/>
      <c r="AB1004" s="2116"/>
      <c r="AC1004" s="2116"/>
      <c r="AD1004" s="2116"/>
      <c r="AE1004" s="2117"/>
      <c r="AF1004" s="117"/>
      <c r="AG1004" s="2086" t="s">
        <v>705</v>
      </c>
      <c r="AH1004" s="2087"/>
      <c r="AI1004" s="125"/>
      <c r="AJ1004" s="2133" t="s">
        <v>2665</v>
      </c>
      <c r="AK1004" s="2134"/>
      <c r="AL1004" s="2134"/>
      <c r="AM1004" s="2134"/>
      <c r="AN1004" s="2134"/>
      <c r="AO1004" s="2134"/>
      <c r="AP1004" s="2134"/>
      <c r="AQ1004" s="2135"/>
      <c r="AR1004" s="1583"/>
      <c r="AS1004" s="1583"/>
      <c r="AT1004" s="1583"/>
      <c r="AU1004" s="1583"/>
      <c r="AV1004" s="1583"/>
      <c r="AW1004" s="1583"/>
      <c r="AX1004" s="1583"/>
      <c r="AY1004" s="1583"/>
      <c r="BA1004" s="320">
        <f>IF(A1078="Yes",0.02,0)</f>
        <v>0</v>
      </c>
    </row>
    <row r="1005" spans="1:96" ht="12.75" customHeight="1">
      <c r="A1005" s="51"/>
      <c r="B1005" s="110"/>
      <c r="C1005" s="111"/>
      <c r="D1005" s="2178" t="s">
        <v>2177</v>
      </c>
      <c r="E1005" s="2179"/>
      <c r="F1005" s="2179"/>
      <c r="G1005" s="2179"/>
      <c r="H1005" s="2179"/>
      <c r="I1005" s="2179"/>
      <c r="J1005" s="2179"/>
      <c r="K1005" s="2179"/>
      <c r="L1005" s="2179"/>
      <c r="M1005" s="2179"/>
      <c r="N1005" s="2179"/>
      <c r="O1005" s="2179"/>
      <c r="P1005" s="2179"/>
      <c r="Q1005" s="2179"/>
      <c r="R1005" s="2179"/>
      <c r="S1005" s="2179"/>
      <c r="T1005" s="2179"/>
      <c r="U1005" s="2179"/>
      <c r="V1005" s="2179"/>
      <c r="W1005" s="2179"/>
      <c r="X1005" s="2179"/>
      <c r="Y1005" s="2179"/>
      <c r="Z1005" s="2179"/>
      <c r="AA1005" s="2179"/>
      <c r="AB1005" s="2179"/>
      <c r="AC1005" s="2179"/>
      <c r="AD1005" s="2179"/>
      <c r="AE1005" s="2180"/>
      <c r="AF1005" s="2166">
        <f>IF(AG1004="yes","Please Enter Amount:",0)</f>
        <v>0</v>
      </c>
      <c r="AG1005" s="2167"/>
      <c r="AH1005" s="2167"/>
      <c r="AI1005" s="2168"/>
      <c r="AJ1005" s="2136"/>
      <c r="AK1005" s="2137"/>
      <c r="AL1005" s="2137"/>
      <c r="AM1005" s="2137"/>
      <c r="AN1005" s="2137"/>
      <c r="AO1005" s="2137"/>
      <c r="AP1005" s="2137"/>
      <c r="AQ1005" s="2138"/>
      <c r="AR1005" s="1583"/>
      <c r="AS1005" s="1583"/>
      <c r="AT1005" s="1583"/>
      <c r="AU1005" s="1583"/>
      <c r="AV1005" s="1583"/>
      <c r="AW1005" s="1583"/>
      <c r="AX1005" s="1583"/>
      <c r="AY1005" s="1583"/>
      <c r="BA1005" s="321">
        <f>IF(A1082="Yes",0.02,0)</f>
        <v>0</v>
      </c>
    </row>
    <row r="1006" spans="1:96" ht="12.75" customHeight="1">
      <c r="A1006" s="51"/>
      <c r="B1006" s="110"/>
      <c r="C1006" s="111"/>
      <c r="D1006" s="2178"/>
      <c r="E1006" s="2179"/>
      <c r="F1006" s="2179"/>
      <c r="G1006" s="2179"/>
      <c r="H1006" s="2179"/>
      <c r="I1006" s="2179"/>
      <c r="J1006" s="2179"/>
      <c r="K1006" s="2179"/>
      <c r="L1006" s="2179"/>
      <c r="M1006" s="2179"/>
      <c r="N1006" s="2179"/>
      <c r="O1006" s="2179"/>
      <c r="P1006" s="2179"/>
      <c r="Q1006" s="2179"/>
      <c r="R1006" s="2179"/>
      <c r="S1006" s="2179"/>
      <c r="T1006" s="2179"/>
      <c r="U1006" s="2179"/>
      <c r="V1006" s="2179"/>
      <c r="W1006" s="2179"/>
      <c r="X1006" s="2179"/>
      <c r="Y1006" s="2179"/>
      <c r="Z1006" s="2179"/>
      <c r="AA1006" s="2179"/>
      <c r="AB1006" s="2179"/>
      <c r="AC1006" s="2179"/>
      <c r="AD1006" s="2179"/>
      <c r="AE1006" s="2180"/>
      <c r="AF1006" s="2166"/>
      <c r="AG1006" s="2167"/>
      <c r="AH1006" s="2167"/>
      <c r="AI1006" s="2168"/>
      <c r="AJ1006" s="2136"/>
      <c r="AK1006" s="2137"/>
      <c r="AL1006" s="2137"/>
      <c r="AM1006" s="2137"/>
      <c r="AN1006" s="2137"/>
      <c r="AO1006" s="2137"/>
      <c r="AP1006" s="2137"/>
      <c r="AQ1006" s="2138"/>
      <c r="AR1006" s="1583"/>
      <c r="AS1006" s="1583"/>
      <c r="AT1006" s="1583"/>
      <c r="AU1006" s="1583"/>
      <c r="AV1006" s="1583"/>
      <c r="AW1006" s="1583"/>
      <c r="AX1006" s="1583"/>
      <c r="AY1006" s="1583"/>
    </row>
    <row r="1007" spans="1:96" ht="12.75" customHeight="1">
      <c r="A1007" s="51"/>
      <c r="B1007" s="123"/>
      <c r="C1007" s="122"/>
      <c r="D1007" s="2157"/>
      <c r="E1007" s="2158"/>
      <c r="F1007" s="2158"/>
      <c r="G1007" s="2158"/>
      <c r="H1007" s="2158"/>
      <c r="I1007" s="2158"/>
      <c r="J1007" s="2158"/>
      <c r="K1007" s="2158"/>
      <c r="L1007" s="2158"/>
      <c r="M1007" s="2158"/>
      <c r="N1007" s="2158"/>
      <c r="O1007" s="2158"/>
      <c r="P1007" s="2158"/>
      <c r="Q1007" s="2158"/>
      <c r="R1007" s="2158"/>
      <c r="S1007" s="2158"/>
      <c r="T1007" s="2158"/>
      <c r="U1007" s="2158"/>
      <c r="V1007" s="2158"/>
      <c r="W1007" s="2158"/>
      <c r="X1007" s="2158"/>
      <c r="Y1007" s="2158"/>
      <c r="Z1007" s="2158"/>
      <c r="AA1007" s="2158"/>
      <c r="AB1007" s="2158"/>
      <c r="AC1007" s="2158"/>
      <c r="AD1007" s="2158"/>
      <c r="AE1007" s="2159"/>
      <c r="AF1007" s="2169"/>
      <c r="AG1007" s="2170"/>
      <c r="AH1007" s="2170"/>
      <c r="AI1007" s="2171"/>
      <c r="AJ1007" s="2139"/>
      <c r="AK1007" s="2140"/>
      <c r="AL1007" s="2140"/>
      <c r="AM1007" s="2140"/>
      <c r="AN1007" s="2140"/>
      <c r="AO1007" s="2140"/>
      <c r="AP1007" s="2140"/>
      <c r="AQ1007" s="2141"/>
      <c r="AR1007" s="1583"/>
      <c r="AS1007" s="1583"/>
      <c r="AT1007" s="1583"/>
      <c r="AU1007" s="1583"/>
      <c r="AV1007" s="1583"/>
      <c r="AW1007" s="1583"/>
      <c r="AX1007" s="1583"/>
      <c r="AY1007" s="1583"/>
    </row>
    <row r="1008" spans="1:96" s="719" customFormat="1" ht="12.75" customHeight="1">
      <c r="A1008" s="51"/>
      <c r="B1008" s="117"/>
      <c r="C1008" s="118" t="s">
        <v>240</v>
      </c>
      <c r="D1008" s="2088" t="s">
        <v>1539</v>
      </c>
      <c r="E1008" s="2089"/>
      <c r="F1008" s="2089"/>
      <c r="G1008" s="2089"/>
      <c r="H1008" s="2089"/>
      <c r="I1008" s="2089"/>
      <c r="J1008" s="2089"/>
      <c r="K1008" s="2089"/>
      <c r="L1008" s="2089"/>
      <c r="M1008" s="2089"/>
      <c r="N1008" s="2089"/>
      <c r="O1008" s="2089"/>
      <c r="P1008" s="2089"/>
      <c r="Q1008" s="2089"/>
      <c r="R1008" s="2089"/>
      <c r="S1008" s="2089"/>
      <c r="T1008" s="2089"/>
      <c r="U1008" s="2089"/>
      <c r="V1008" s="2089"/>
      <c r="W1008" s="2089"/>
      <c r="X1008" s="2089"/>
      <c r="Y1008" s="2089"/>
      <c r="Z1008" s="2089"/>
      <c r="AA1008" s="2089"/>
      <c r="AB1008" s="2089"/>
      <c r="AC1008" s="2089"/>
      <c r="AD1008" s="2089"/>
      <c r="AE1008" s="2090"/>
      <c r="AF1008" s="117"/>
      <c r="AG1008" s="2086" t="s">
        <v>577</v>
      </c>
      <c r="AH1008" s="2087"/>
      <c r="AI1008" s="125"/>
      <c r="AJ1008" s="2124">
        <f>ROUND(IF(AG1008="yes",(AJ975*0.1),0),0)</f>
        <v>10767647</v>
      </c>
      <c r="AK1008" s="2125"/>
      <c r="AL1008" s="2125"/>
      <c r="AM1008" s="2125"/>
      <c r="AN1008" s="2125"/>
      <c r="AO1008" s="2125"/>
      <c r="AP1008" s="2125"/>
      <c r="AQ1008" s="2126"/>
      <c r="AR1008" s="1583"/>
      <c r="AS1008" s="1583"/>
      <c r="AT1008" s="1583"/>
      <c r="AU1008" s="1583"/>
      <c r="AV1008" s="1583"/>
      <c r="AW1008" s="1583"/>
      <c r="AX1008" s="1583"/>
      <c r="AY1008" s="1583"/>
      <c r="CR1008" s="25"/>
    </row>
    <row r="1009" spans="1:96" ht="12.75" customHeight="1">
      <c r="A1009" s="51"/>
      <c r="B1009" s="110"/>
      <c r="C1009" s="111"/>
      <c r="D1009" s="2178" t="s">
        <v>1540</v>
      </c>
      <c r="E1009" s="2179"/>
      <c r="F1009" s="2179"/>
      <c r="G1009" s="2179"/>
      <c r="H1009" s="2179"/>
      <c r="I1009" s="2179"/>
      <c r="J1009" s="2179"/>
      <c r="K1009" s="2179"/>
      <c r="L1009" s="2179"/>
      <c r="M1009" s="2179"/>
      <c r="N1009" s="2179"/>
      <c r="O1009" s="2179"/>
      <c r="P1009" s="2179"/>
      <c r="Q1009" s="2179"/>
      <c r="R1009" s="2179"/>
      <c r="S1009" s="2179"/>
      <c r="T1009" s="2179"/>
      <c r="U1009" s="2179"/>
      <c r="V1009" s="2179"/>
      <c r="W1009" s="2179"/>
      <c r="X1009" s="2179"/>
      <c r="Y1009" s="2179"/>
      <c r="Z1009" s="2179"/>
      <c r="AA1009" s="2179"/>
      <c r="AB1009" s="2179"/>
      <c r="AC1009" s="2179"/>
      <c r="AD1009" s="2179"/>
      <c r="AE1009" s="2180"/>
      <c r="AF1009" s="110"/>
      <c r="AG1009" s="112"/>
      <c r="AH1009" s="112"/>
      <c r="AI1009" s="121"/>
      <c r="AJ1009" s="2127"/>
      <c r="AK1009" s="2128"/>
      <c r="AL1009" s="2128"/>
      <c r="AM1009" s="2128"/>
      <c r="AN1009" s="2128"/>
      <c r="AO1009" s="2128"/>
      <c r="AP1009" s="2128"/>
      <c r="AQ1009" s="2129"/>
      <c r="AR1009" s="1583"/>
      <c r="AS1009" s="1583"/>
      <c r="AT1009" s="1583"/>
      <c r="AU1009" s="1583"/>
      <c r="AV1009" s="1583"/>
      <c r="AW1009" s="1583"/>
      <c r="AX1009" s="1583"/>
      <c r="AY1009" s="1583"/>
    </row>
    <row r="1010" spans="1:96" ht="12.75" customHeight="1">
      <c r="A1010" s="51"/>
      <c r="B1010" s="115"/>
      <c r="C1010" s="111"/>
      <c r="D1010" s="2157"/>
      <c r="E1010" s="2158"/>
      <c r="F1010" s="2158"/>
      <c r="G1010" s="2158"/>
      <c r="H1010" s="2158"/>
      <c r="I1010" s="2158"/>
      <c r="J1010" s="2158"/>
      <c r="K1010" s="2158"/>
      <c r="L1010" s="2158"/>
      <c r="M1010" s="2158"/>
      <c r="N1010" s="2158"/>
      <c r="O1010" s="2158"/>
      <c r="P1010" s="2158"/>
      <c r="Q1010" s="2158"/>
      <c r="R1010" s="2158"/>
      <c r="S1010" s="2158"/>
      <c r="T1010" s="2158"/>
      <c r="U1010" s="2158"/>
      <c r="V1010" s="2158"/>
      <c r="W1010" s="2158"/>
      <c r="X1010" s="2158"/>
      <c r="Y1010" s="2158"/>
      <c r="Z1010" s="2158"/>
      <c r="AA1010" s="2158"/>
      <c r="AB1010" s="2158"/>
      <c r="AC1010" s="2158"/>
      <c r="AD1010" s="2158"/>
      <c r="AE1010" s="2159"/>
      <c r="AF1010" s="110"/>
      <c r="AG1010" s="112"/>
      <c r="AH1010" s="112"/>
      <c r="AI1010" s="121"/>
      <c r="AJ1010" s="2130"/>
      <c r="AK1010" s="2131"/>
      <c r="AL1010" s="2131"/>
      <c r="AM1010" s="2131"/>
      <c r="AN1010" s="2131"/>
      <c r="AO1010" s="2131"/>
      <c r="AP1010" s="2131"/>
      <c r="AQ1010" s="2132"/>
      <c r="AR1010" s="1583"/>
      <c r="AS1010" s="1583"/>
      <c r="AT1010" s="1583"/>
      <c r="AU1010" s="1583"/>
      <c r="AV1010" s="1583"/>
      <c r="AW1010" s="1583"/>
      <c r="AX1010" s="1583"/>
      <c r="AY1010" s="1583"/>
    </row>
    <row r="1011" spans="1:96" s="719" customFormat="1" ht="12.75" customHeight="1">
      <c r="A1011" s="51"/>
      <c r="B1011" s="110"/>
      <c r="C1011" s="531" t="s">
        <v>724</v>
      </c>
      <c r="D1011" s="2115" t="s">
        <v>2173</v>
      </c>
      <c r="E1011" s="2116"/>
      <c r="F1011" s="2116"/>
      <c r="G1011" s="2116"/>
      <c r="H1011" s="2116"/>
      <c r="I1011" s="2116"/>
      <c r="J1011" s="2116"/>
      <c r="K1011" s="2116"/>
      <c r="L1011" s="2116"/>
      <c r="M1011" s="2116"/>
      <c r="N1011" s="2116"/>
      <c r="O1011" s="2116"/>
      <c r="P1011" s="2116"/>
      <c r="Q1011" s="2116"/>
      <c r="R1011" s="2116"/>
      <c r="S1011" s="2116"/>
      <c r="T1011" s="2116"/>
      <c r="U1011" s="2116"/>
      <c r="V1011" s="2116"/>
      <c r="W1011" s="2116"/>
      <c r="X1011" s="2116"/>
      <c r="Y1011" s="2116"/>
      <c r="Z1011" s="2116"/>
      <c r="AA1011" s="2116"/>
      <c r="AB1011" s="2116"/>
      <c r="AC1011" s="2116"/>
      <c r="AD1011" s="2116"/>
      <c r="AE1011" s="2117"/>
      <c r="AF1011" s="117"/>
      <c r="AG1011" s="2086" t="s">
        <v>705</v>
      </c>
      <c r="AH1011" s="2087"/>
      <c r="AI1011" s="125"/>
      <c r="AJ1011" s="2124">
        <f>ROUND(IF(AG1011="yes",(AJ975*0.15),0),0)</f>
        <v>0</v>
      </c>
      <c r="AK1011" s="2125"/>
      <c r="AL1011" s="2125"/>
      <c r="AM1011" s="2125"/>
      <c r="AN1011" s="2125"/>
      <c r="AO1011" s="2125"/>
      <c r="AP1011" s="2125"/>
      <c r="AQ1011" s="2126"/>
      <c r="AR1011" s="1583"/>
      <c r="AS1011" s="1583"/>
      <c r="AT1011" s="1583"/>
      <c r="AU1011" s="1583"/>
      <c r="AV1011" s="1583"/>
      <c r="AW1011" s="1583"/>
      <c r="AX1011" s="1583"/>
      <c r="AY1011" s="1583"/>
      <c r="CR1011" s="25"/>
    </row>
    <row r="1012" spans="1:96" s="719" customFormat="1" ht="12.75" customHeight="1">
      <c r="A1012" s="51"/>
      <c r="B1012" s="110"/>
      <c r="C1012" s="111"/>
      <c r="D1012" s="2118" t="s">
        <v>2174</v>
      </c>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20"/>
      <c r="AF1012" s="1613"/>
      <c r="AG1012" s="1614"/>
      <c r="AH1012" s="1614"/>
      <c r="AI1012" s="1615"/>
      <c r="AJ1012" s="2127"/>
      <c r="AK1012" s="2128"/>
      <c r="AL1012" s="2128"/>
      <c r="AM1012" s="2128"/>
      <c r="AN1012" s="2128"/>
      <c r="AO1012" s="2128"/>
      <c r="AP1012" s="2128"/>
      <c r="AQ1012" s="2129"/>
      <c r="AR1012" s="1583"/>
      <c r="AS1012" s="1583"/>
      <c r="AT1012" s="1583"/>
      <c r="AU1012" s="1583"/>
      <c r="AV1012" s="1583"/>
      <c r="AW1012" s="1583"/>
      <c r="AX1012" s="1583"/>
      <c r="AY1012" s="1583"/>
      <c r="CR1012" s="25"/>
    </row>
    <row r="1013" spans="1:96" s="719" customFormat="1" ht="12.75" customHeight="1">
      <c r="A1013" s="51"/>
      <c r="B1013" s="110"/>
      <c r="C1013" s="111"/>
      <c r="D1013" s="2118"/>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20"/>
      <c r="AF1013" s="1613"/>
      <c r="AG1013" s="1614"/>
      <c r="AH1013" s="1614"/>
      <c r="AI1013" s="1615"/>
      <c r="AJ1013" s="2127"/>
      <c r="AK1013" s="2128"/>
      <c r="AL1013" s="2128"/>
      <c r="AM1013" s="2128"/>
      <c r="AN1013" s="2128"/>
      <c r="AO1013" s="2128"/>
      <c r="AP1013" s="2128"/>
      <c r="AQ1013" s="2129"/>
      <c r="AR1013" s="1583"/>
      <c r="AS1013" s="1583"/>
      <c r="AT1013" s="1583"/>
      <c r="AU1013" s="1583"/>
      <c r="AV1013" s="1583"/>
      <c r="AW1013" s="1583"/>
      <c r="AX1013" s="1583"/>
      <c r="AY1013" s="1583"/>
      <c r="CR1013" s="25"/>
    </row>
    <row r="1014" spans="1:96" s="719" customFormat="1" ht="12.75" customHeight="1">
      <c r="A1014" s="51"/>
      <c r="B1014" s="110"/>
      <c r="C1014" s="111"/>
      <c r="D1014" s="2121"/>
      <c r="E1014" s="2122"/>
      <c r="F1014" s="2122"/>
      <c r="G1014" s="2122"/>
      <c r="H1014" s="2122"/>
      <c r="I1014" s="2122"/>
      <c r="J1014" s="2122"/>
      <c r="K1014" s="2122"/>
      <c r="L1014" s="2122"/>
      <c r="M1014" s="2122"/>
      <c r="N1014" s="2122"/>
      <c r="O1014" s="2122"/>
      <c r="P1014" s="2122"/>
      <c r="Q1014" s="2122"/>
      <c r="R1014" s="2122"/>
      <c r="S1014" s="2122"/>
      <c r="T1014" s="2122"/>
      <c r="U1014" s="2122"/>
      <c r="V1014" s="2122"/>
      <c r="W1014" s="2122"/>
      <c r="X1014" s="2122"/>
      <c r="Y1014" s="2122"/>
      <c r="Z1014" s="2122"/>
      <c r="AA1014" s="2122"/>
      <c r="AB1014" s="2122"/>
      <c r="AC1014" s="2122"/>
      <c r="AD1014" s="2122"/>
      <c r="AE1014" s="2123"/>
      <c r="AF1014" s="1616"/>
      <c r="AG1014" s="1617"/>
      <c r="AH1014" s="1617"/>
      <c r="AI1014" s="1618"/>
      <c r="AJ1014" s="2130"/>
      <c r="AK1014" s="2131"/>
      <c r="AL1014" s="2131"/>
      <c r="AM1014" s="2131"/>
      <c r="AN1014" s="2131"/>
      <c r="AO1014" s="2131"/>
      <c r="AP1014" s="2131"/>
      <c r="AQ1014" s="2132"/>
      <c r="AR1014" s="1583"/>
      <c r="AS1014" s="1583"/>
      <c r="AT1014" s="1583"/>
      <c r="AU1014" s="1583"/>
      <c r="AV1014" s="1583"/>
      <c r="AW1014" s="1583"/>
      <c r="AX1014" s="1583"/>
      <c r="AY1014" s="1583"/>
      <c r="CR1014" s="25"/>
    </row>
    <row r="1015" spans="1:96" s="719" customFormat="1" ht="12.75" customHeight="1">
      <c r="A1015" s="51"/>
      <c r="B1015" s="110"/>
      <c r="C1015" s="531" t="s">
        <v>724</v>
      </c>
      <c r="D1015" s="2088" t="s">
        <v>2175</v>
      </c>
      <c r="E1015" s="2089"/>
      <c r="F1015" s="2089"/>
      <c r="G1015" s="2089"/>
      <c r="H1015" s="2089"/>
      <c r="I1015" s="2089"/>
      <c r="J1015" s="2089"/>
      <c r="K1015" s="2089"/>
      <c r="L1015" s="2089"/>
      <c r="M1015" s="2089"/>
      <c r="N1015" s="2089"/>
      <c r="O1015" s="2089"/>
      <c r="P1015" s="2089"/>
      <c r="Q1015" s="2089"/>
      <c r="R1015" s="2089"/>
      <c r="S1015" s="2089"/>
      <c r="T1015" s="2089"/>
      <c r="U1015" s="2089"/>
      <c r="V1015" s="2089"/>
      <c r="W1015" s="2089"/>
      <c r="X1015" s="2089"/>
      <c r="Y1015" s="2089"/>
      <c r="Z1015" s="2089"/>
      <c r="AA1015" s="2089"/>
      <c r="AB1015" s="2089"/>
      <c r="AC1015" s="2089"/>
      <c r="AD1015" s="2089"/>
      <c r="AE1015" s="2090"/>
      <c r="AF1015" s="110"/>
      <c r="AG1015" s="2254" t="s">
        <v>705</v>
      </c>
      <c r="AH1015" s="2255"/>
      <c r="AI1015" s="121"/>
      <c r="AJ1015" s="2124">
        <f>ROUND(IF(AG1015="yes",(AJ975*0.1),0),0)</f>
        <v>0</v>
      </c>
      <c r="AK1015" s="2125"/>
      <c r="AL1015" s="2125"/>
      <c r="AM1015" s="2125"/>
      <c r="AN1015" s="2125"/>
      <c r="AO1015" s="2125"/>
      <c r="AP1015" s="2125"/>
      <c r="AQ1015" s="2126"/>
      <c r="AR1015" s="1583"/>
      <c r="AS1015" s="1583"/>
      <c r="AT1015" s="1583"/>
      <c r="AU1015" s="1583"/>
      <c r="AV1015" s="1583"/>
      <c r="AW1015" s="1583"/>
      <c r="AX1015" s="1583"/>
      <c r="AY1015" s="1583"/>
      <c r="CR1015" s="25"/>
    </row>
    <row r="1016" spans="1:96" s="719" customFormat="1" ht="12.75" customHeight="1">
      <c r="A1016" s="51"/>
      <c r="B1016" s="110"/>
      <c r="C1016" s="111"/>
      <c r="D1016" s="2118" t="s">
        <v>2176</v>
      </c>
      <c r="E1016" s="2119"/>
      <c r="F1016" s="2119"/>
      <c r="G1016" s="2119"/>
      <c r="H1016" s="2119"/>
      <c r="I1016" s="2119"/>
      <c r="J1016" s="2119"/>
      <c r="K1016" s="2119"/>
      <c r="L1016" s="2119"/>
      <c r="M1016" s="2119"/>
      <c r="N1016" s="2119"/>
      <c r="O1016" s="2119"/>
      <c r="P1016" s="2119"/>
      <c r="Q1016" s="2119"/>
      <c r="R1016" s="2119"/>
      <c r="S1016" s="2119"/>
      <c r="T1016" s="2119"/>
      <c r="U1016" s="2119"/>
      <c r="V1016" s="2119"/>
      <c r="W1016" s="2119"/>
      <c r="X1016" s="2119"/>
      <c r="Y1016" s="2119"/>
      <c r="Z1016" s="2119"/>
      <c r="AA1016" s="2119"/>
      <c r="AB1016" s="2119"/>
      <c r="AC1016" s="2119"/>
      <c r="AD1016" s="2119"/>
      <c r="AE1016" s="2120"/>
      <c r="AF1016" s="110"/>
      <c r="AG1016" s="112"/>
      <c r="AH1016" s="112"/>
      <c r="AI1016" s="121"/>
      <c r="AJ1016" s="2127"/>
      <c r="AK1016" s="2128"/>
      <c r="AL1016" s="2128"/>
      <c r="AM1016" s="2128"/>
      <c r="AN1016" s="2128"/>
      <c r="AO1016" s="2128"/>
      <c r="AP1016" s="2128"/>
      <c r="AQ1016" s="2129"/>
      <c r="AR1016" s="1583"/>
      <c r="AS1016" s="1583"/>
      <c r="AT1016" s="1583"/>
      <c r="AU1016" s="1583"/>
      <c r="AV1016" s="1583"/>
      <c r="AW1016" s="1583"/>
      <c r="AX1016" s="1583"/>
      <c r="AY1016" s="1583"/>
      <c r="CR1016" s="25"/>
    </row>
    <row r="1017" spans="1:96" s="719" customFormat="1" ht="12.75" customHeight="1">
      <c r="A1017" s="51"/>
      <c r="B1017" s="110"/>
      <c r="C1017" s="111"/>
      <c r="D1017" s="2118"/>
      <c r="E1017" s="2119"/>
      <c r="F1017" s="2119"/>
      <c r="G1017" s="2119"/>
      <c r="H1017" s="2119"/>
      <c r="I1017" s="2119"/>
      <c r="J1017" s="2119"/>
      <c r="K1017" s="2119"/>
      <c r="L1017" s="2119"/>
      <c r="M1017" s="2119"/>
      <c r="N1017" s="2119"/>
      <c r="O1017" s="2119"/>
      <c r="P1017" s="2119"/>
      <c r="Q1017" s="2119"/>
      <c r="R1017" s="2119"/>
      <c r="S1017" s="2119"/>
      <c r="T1017" s="2119"/>
      <c r="U1017" s="2119"/>
      <c r="V1017" s="2119"/>
      <c r="W1017" s="2119"/>
      <c r="X1017" s="2119"/>
      <c r="Y1017" s="2119"/>
      <c r="Z1017" s="2119"/>
      <c r="AA1017" s="2119"/>
      <c r="AB1017" s="2119"/>
      <c r="AC1017" s="2119"/>
      <c r="AD1017" s="2119"/>
      <c r="AE1017" s="2120"/>
      <c r="AF1017" s="110"/>
      <c r="AG1017" s="112"/>
      <c r="AH1017" s="112"/>
      <c r="AI1017" s="121"/>
      <c r="AJ1017" s="2127"/>
      <c r="AK1017" s="2128"/>
      <c r="AL1017" s="2128"/>
      <c r="AM1017" s="2128"/>
      <c r="AN1017" s="2128"/>
      <c r="AO1017" s="2128"/>
      <c r="AP1017" s="2128"/>
      <c r="AQ1017" s="2129"/>
      <c r="AR1017" s="1583"/>
      <c r="AS1017" s="1583"/>
      <c r="AT1017" s="1583"/>
      <c r="AU1017" s="1583"/>
      <c r="AV1017" s="1583"/>
      <c r="AW1017" s="1583"/>
      <c r="AX1017" s="1583"/>
      <c r="AY1017" s="1583"/>
      <c r="CR1017" s="25"/>
    </row>
    <row r="1018" spans="1:96" s="719" customFormat="1" ht="12.75" customHeight="1">
      <c r="A1018" s="51"/>
      <c r="B1018" s="110"/>
      <c r="C1018" s="111"/>
      <c r="D1018" s="2118"/>
      <c r="E1018" s="2119"/>
      <c r="F1018" s="2119"/>
      <c r="G1018" s="2119"/>
      <c r="H1018" s="2119"/>
      <c r="I1018" s="2119"/>
      <c r="J1018" s="2119"/>
      <c r="K1018" s="2119"/>
      <c r="L1018" s="2119"/>
      <c r="M1018" s="2119"/>
      <c r="N1018" s="2119"/>
      <c r="O1018" s="2119"/>
      <c r="P1018" s="2119"/>
      <c r="Q1018" s="2119"/>
      <c r="R1018" s="2119"/>
      <c r="S1018" s="2119"/>
      <c r="T1018" s="2119"/>
      <c r="U1018" s="2119"/>
      <c r="V1018" s="2119"/>
      <c r="W1018" s="2119"/>
      <c r="X1018" s="2119"/>
      <c r="Y1018" s="2119"/>
      <c r="Z1018" s="2119"/>
      <c r="AA1018" s="2119"/>
      <c r="AB1018" s="2119"/>
      <c r="AC1018" s="2119"/>
      <c r="AD1018" s="2119"/>
      <c r="AE1018" s="2120"/>
      <c r="AF1018" s="110"/>
      <c r="AG1018" s="112"/>
      <c r="AH1018" s="112"/>
      <c r="AI1018" s="121"/>
      <c r="AJ1018" s="2127"/>
      <c r="AK1018" s="2128"/>
      <c r="AL1018" s="2128"/>
      <c r="AM1018" s="2128"/>
      <c r="AN1018" s="2128"/>
      <c r="AO1018" s="2128"/>
      <c r="AP1018" s="2128"/>
      <c r="AQ1018" s="2129"/>
      <c r="AR1018" s="1583"/>
      <c r="AS1018" s="1583"/>
      <c r="AT1018" s="1583"/>
      <c r="AU1018" s="1583"/>
      <c r="AV1018" s="1583"/>
      <c r="AW1018" s="1583"/>
      <c r="AX1018" s="1583"/>
      <c r="AY1018" s="1583"/>
      <c r="CR1018" s="25"/>
    </row>
    <row r="1019" spans="1:96" s="719" customFormat="1" ht="12.75" customHeight="1">
      <c r="A1019" s="51"/>
      <c r="B1019" s="110"/>
      <c r="C1019" s="111"/>
      <c r="D1019" s="2121"/>
      <c r="E1019" s="2122"/>
      <c r="F1019" s="2122"/>
      <c r="G1019" s="2122"/>
      <c r="H1019" s="2122"/>
      <c r="I1019" s="2122"/>
      <c r="J1019" s="2122"/>
      <c r="K1019" s="2122"/>
      <c r="L1019" s="2122"/>
      <c r="M1019" s="2122"/>
      <c r="N1019" s="2122"/>
      <c r="O1019" s="2122"/>
      <c r="P1019" s="2122"/>
      <c r="Q1019" s="2122"/>
      <c r="R1019" s="2122"/>
      <c r="S1019" s="2122"/>
      <c r="T1019" s="2122"/>
      <c r="U1019" s="2122"/>
      <c r="V1019" s="2122"/>
      <c r="W1019" s="2122"/>
      <c r="X1019" s="2122"/>
      <c r="Y1019" s="2122"/>
      <c r="Z1019" s="2122"/>
      <c r="AA1019" s="2122"/>
      <c r="AB1019" s="2122"/>
      <c r="AC1019" s="2122"/>
      <c r="AD1019" s="2122"/>
      <c r="AE1019" s="2123"/>
      <c r="AF1019" s="110"/>
      <c r="AG1019" s="112"/>
      <c r="AH1019" s="112"/>
      <c r="AI1019" s="121"/>
      <c r="AJ1019" s="2127"/>
      <c r="AK1019" s="2128"/>
      <c r="AL1019" s="2128"/>
      <c r="AM1019" s="2128"/>
      <c r="AN1019" s="2128"/>
      <c r="AO1019" s="2128"/>
      <c r="AP1019" s="2128"/>
      <c r="AQ1019" s="2129"/>
      <c r="AR1019" s="1583"/>
      <c r="AS1019" s="1583"/>
      <c r="AT1019" s="1583"/>
      <c r="AU1019" s="1583"/>
      <c r="AV1019" s="1583"/>
      <c r="AW1019" s="1583"/>
      <c r="AX1019" s="1583"/>
      <c r="AY1019" s="1583"/>
      <c r="CR1019" s="25"/>
    </row>
    <row r="1020" spans="1:96" s="719" customFormat="1" ht="12.75" customHeight="1">
      <c r="A1020" s="51"/>
      <c r="B1020" s="117"/>
      <c r="C1020" s="198" t="s">
        <v>1115</v>
      </c>
      <c r="D1020" s="2115" t="s">
        <v>1541</v>
      </c>
      <c r="E1020" s="2116"/>
      <c r="F1020" s="2116"/>
      <c r="G1020" s="2116"/>
      <c r="H1020" s="2116"/>
      <c r="I1020" s="2116"/>
      <c r="J1020" s="2116"/>
      <c r="K1020" s="2116"/>
      <c r="L1020" s="2116"/>
      <c r="M1020" s="2116"/>
      <c r="N1020" s="2116"/>
      <c r="O1020" s="2116"/>
      <c r="P1020" s="2116"/>
      <c r="Q1020" s="2116"/>
      <c r="R1020" s="2116"/>
      <c r="S1020" s="2116"/>
      <c r="T1020" s="2116"/>
      <c r="U1020" s="2116"/>
      <c r="V1020" s="2116"/>
      <c r="W1020" s="2116"/>
      <c r="X1020" s="2116"/>
      <c r="Y1020" s="2116"/>
      <c r="Z1020" s="2116"/>
      <c r="AA1020" s="2116"/>
      <c r="AB1020" s="2116"/>
      <c r="AC1020" s="2116"/>
      <c r="AD1020" s="2116"/>
      <c r="AE1020" s="2117"/>
      <c r="AF1020" s="117"/>
      <c r="AG1020" s="2086" t="s">
        <v>705</v>
      </c>
      <c r="AH1020" s="2087"/>
      <c r="AI1020" s="125"/>
      <c r="AJ1020" s="2124">
        <f>ROUND(IF(AG1020="yes",(AJ975*0.1),0),0)</f>
        <v>0</v>
      </c>
      <c r="AK1020" s="2125"/>
      <c r="AL1020" s="2125"/>
      <c r="AM1020" s="2125"/>
      <c r="AN1020" s="2125"/>
      <c r="AO1020" s="2125"/>
      <c r="AP1020" s="2125"/>
      <c r="AQ1020" s="2126"/>
      <c r="AR1020" s="1583"/>
      <c r="AS1020" s="1583"/>
      <c r="AT1020" s="1583"/>
      <c r="AU1020" s="1583"/>
      <c r="AV1020" s="1583"/>
      <c r="AW1020" s="1583"/>
      <c r="AX1020" s="1583"/>
      <c r="AY1020" s="1583"/>
      <c r="CR1020" s="25"/>
    </row>
    <row r="1021" spans="1:96" ht="12.75" customHeight="1">
      <c r="A1021" s="51"/>
      <c r="B1021" s="110"/>
      <c r="C1021" s="111"/>
      <c r="D1021" s="2178" t="s">
        <v>1542</v>
      </c>
      <c r="E1021" s="2179"/>
      <c r="F1021" s="2179"/>
      <c r="G1021" s="2179"/>
      <c r="H1021" s="2179"/>
      <c r="I1021" s="2179"/>
      <c r="J1021" s="2179"/>
      <c r="K1021" s="2179"/>
      <c r="L1021" s="2179"/>
      <c r="M1021" s="2179"/>
      <c r="N1021" s="2179"/>
      <c r="O1021" s="2179"/>
      <c r="P1021" s="2179"/>
      <c r="Q1021" s="2179"/>
      <c r="R1021" s="2179"/>
      <c r="S1021" s="2179"/>
      <c r="T1021" s="2179"/>
      <c r="U1021" s="2179"/>
      <c r="V1021" s="2179"/>
      <c r="W1021" s="2179"/>
      <c r="X1021" s="2179"/>
      <c r="Y1021" s="2179"/>
      <c r="Z1021" s="2179"/>
      <c r="AA1021" s="2179"/>
      <c r="AB1021" s="2179"/>
      <c r="AC1021" s="2179"/>
      <c r="AD1021" s="2179"/>
      <c r="AE1021" s="2180"/>
      <c r="AF1021" s="110"/>
      <c r="AG1021" s="112"/>
      <c r="AH1021" s="112"/>
      <c r="AI1021" s="121"/>
      <c r="AJ1021" s="2127"/>
      <c r="AK1021" s="2128"/>
      <c r="AL1021" s="2128"/>
      <c r="AM1021" s="2128"/>
      <c r="AN1021" s="2128"/>
      <c r="AO1021" s="2128"/>
      <c r="AP1021" s="2128"/>
      <c r="AQ1021" s="2129"/>
      <c r="AR1021" s="1583"/>
      <c r="AS1021" s="1583"/>
      <c r="AT1021" s="1583"/>
      <c r="AU1021" s="1583"/>
      <c r="AV1021" s="1583"/>
      <c r="AW1021" s="1583"/>
      <c r="AX1021" s="1583"/>
      <c r="AY1021" s="1583"/>
    </row>
    <row r="1022" spans="1:96" ht="12.75" customHeight="1">
      <c r="A1022" s="51"/>
      <c r="B1022" s="110"/>
      <c r="C1022" s="111"/>
      <c r="D1022" s="2178"/>
      <c r="E1022" s="2179"/>
      <c r="F1022" s="2179"/>
      <c r="G1022" s="2179"/>
      <c r="H1022" s="2179"/>
      <c r="I1022" s="2179"/>
      <c r="J1022" s="2179"/>
      <c r="K1022" s="2179"/>
      <c r="L1022" s="2179"/>
      <c r="M1022" s="2179"/>
      <c r="N1022" s="2179"/>
      <c r="O1022" s="2179"/>
      <c r="P1022" s="2179"/>
      <c r="Q1022" s="2179"/>
      <c r="R1022" s="2179"/>
      <c r="S1022" s="2179"/>
      <c r="T1022" s="2179"/>
      <c r="U1022" s="2179"/>
      <c r="V1022" s="2179"/>
      <c r="W1022" s="2179"/>
      <c r="X1022" s="2179"/>
      <c r="Y1022" s="2179"/>
      <c r="Z1022" s="2179"/>
      <c r="AA1022" s="2179"/>
      <c r="AB1022" s="2179"/>
      <c r="AC1022" s="2179"/>
      <c r="AD1022" s="2179"/>
      <c r="AE1022" s="2180"/>
      <c r="AF1022" s="110"/>
      <c r="AG1022" s="112"/>
      <c r="AH1022" s="112"/>
      <c r="AI1022" s="121"/>
      <c r="AJ1022" s="2127"/>
      <c r="AK1022" s="2128"/>
      <c r="AL1022" s="2128"/>
      <c r="AM1022" s="2128"/>
      <c r="AN1022" s="2128"/>
      <c r="AO1022" s="2128"/>
      <c r="AP1022" s="2128"/>
      <c r="AQ1022" s="2129"/>
      <c r="AR1022" s="1583"/>
      <c r="AS1022" s="1583"/>
      <c r="AT1022" s="1583"/>
      <c r="AU1022" s="1583"/>
      <c r="AV1022" s="1583"/>
      <c r="AW1022" s="1583"/>
      <c r="AX1022" s="1583"/>
      <c r="AY1022" s="1583"/>
    </row>
    <row r="1023" spans="1:96" s="682" customFormat="1" ht="12.75" customHeight="1">
      <c r="A1023" s="51"/>
      <c r="B1023" s="110"/>
      <c r="C1023" s="111"/>
      <c r="D1023" s="2157"/>
      <c r="E1023" s="2158"/>
      <c r="F1023" s="2158"/>
      <c r="G1023" s="2158"/>
      <c r="H1023" s="2158"/>
      <c r="I1023" s="2158"/>
      <c r="J1023" s="2158"/>
      <c r="K1023" s="2158"/>
      <c r="L1023" s="2158"/>
      <c r="M1023" s="2158"/>
      <c r="N1023" s="2158"/>
      <c r="O1023" s="2158"/>
      <c r="P1023" s="2158"/>
      <c r="Q1023" s="2158"/>
      <c r="R1023" s="2158"/>
      <c r="S1023" s="2158"/>
      <c r="T1023" s="2158"/>
      <c r="U1023" s="2158"/>
      <c r="V1023" s="2158"/>
      <c r="W1023" s="2158"/>
      <c r="X1023" s="2158"/>
      <c r="Y1023" s="2158"/>
      <c r="Z1023" s="2158"/>
      <c r="AA1023" s="2158"/>
      <c r="AB1023" s="2158"/>
      <c r="AC1023" s="2158"/>
      <c r="AD1023" s="2158"/>
      <c r="AE1023" s="2159"/>
      <c r="AF1023" s="110"/>
      <c r="AG1023" s="112"/>
      <c r="AH1023" s="112"/>
      <c r="AI1023" s="121"/>
      <c r="AJ1023" s="2130"/>
      <c r="AK1023" s="2131"/>
      <c r="AL1023" s="2131"/>
      <c r="AM1023" s="2131"/>
      <c r="AN1023" s="2131"/>
      <c r="AO1023" s="2131"/>
      <c r="AP1023" s="2131"/>
      <c r="AQ1023" s="2132"/>
      <c r="AR1023" s="1583"/>
      <c r="AS1023" s="1583"/>
      <c r="AT1023" s="1583"/>
      <c r="AU1023" s="1583"/>
      <c r="AV1023" s="1583"/>
      <c r="AW1023" s="1583"/>
      <c r="AX1023" s="1583"/>
      <c r="AY1023" s="1583"/>
      <c r="CR1023" s="25"/>
    </row>
    <row r="1024" spans="1:96" ht="12.75" customHeight="1">
      <c r="A1024" s="51"/>
      <c r="B1024" s="117"/>
      <c r="C1024" s="198" t="s">
        <v>2171</v>
      </c>
      <c r="D1024" s="2088" t="s">
        <v>2392</v>
      </c>
      <c r="E1024" s="2089"/>
      <c r="F1024" s="2089"/>
      <c r="G1024" s="2089"/>
      <c r="H1024" s="2089"/>
      <c r="I1024" s="2089"/>
      <c r="J1024" s="2089"/>
      <c r="K1024" s="2089"/>
      <c r="L1024" s="2089"/>
      <c r="M1024" s="2089"/>
      <c r="N1024" s="2089"/>
      <c r="O1024" s="2089"/>
      <c r="P1024" s="2089"/>
      <c r="Q1024" s="2089"/>
      <c r="R1024" s="2089"/>
      <c r="S1024" s="2089"/>
      <c r="T1024" s="2089"/>
      <c r="U1024" s="2089"/>
      <c r="V1024" s="2089"/>
      <c r="W1024" s="2089"/>
      <c r="X1024" s="2089"/>
      <c r="Y1024" s="2089"/>
      <c r="Z1024" s="2089"/>
      <c r="AA1024" s="2089"/>
      <c r="AB1024" s="2089"/>
      <c r="AC1024" s="2089"/>
      <c r="AD1024" s="2089"/>
      <c r="AE1024" s="2090"/>
      <c r="AF1024" s="117"/>
      <c r="AG1024" s="2252" t="str">
        <f>IF(X1027&gt;0,"Yes","No")</f>
        <v>Yes</v>
      </c>
      <c r="AH1024" s="2253"/>
      <c r="AI1024" s="125"/>
      <c r="AJ1024" s="2256">
        <f>IF((X1027=0),0,BA989*AJ975)</f>
        <v>11844411.92</v>
      </c>
      <c r="AK1024" s="2257"/>
      <c r="AL1024" s="2257"/>
      <c r="AM1024" s="2257"/>
      <c r="AN1024" s="2257"/>
      <c r="AO1024" s="2257"/>
      <c r="AP1024" s="2257"/>
      <c r="AQ1024" s="2258"/>
      <c r="AR1024" s="1583"/>
      <c r="AS1024" s="1583"/>
      <c r="AT1024" s="1583"/>
      <c r="AU1024" s="1583"/>
      <c r="AV1024" s="1583"/>
      <c r="AW1024" s="1583"/>
      <c r="AX1024" s="1583"/>
      <c r="AY1024" s="1583"/>
    </row>
    <row r="1025" spans="1:96" ht="12.75" customHeight="1">
      <c r="A1025" s="51"/>
      <c r="B1025" s="110"/>
      <c r="C1025" s="702"/>
      <c r="D1025" s="2178" t="s">
        <v>1544</v>
      </c>
      <c r="E1025" s="2179"/>
      <c r="F1025" s="2179"/>
      <c r="G1025" s="2179"/>
      <c r="H1025" s="2179"/>
      <c r="I1025" s="2179"/>
      <c r="J1025" s="2179"/>
      <c r="K1025" s="2179"/>
      <c r="L1025" s="2179"/>
      <c r="M1025" s="2179"/>
      <c r="N1025" s="2179"/>
      <c r="O1025" s="2179"/>
      <c r="P1025" s="2179"/>
      <c r="Q1025" s="2179"/>
      <c r="R1025" s="2179"/>
      <c r="S1025" s="2179"/>
      <c r="T1025" s="2179"/>
      <c r="U1025" s="2179"/>
      <c r="V1025" s="2179"/>
      <c r="W1025" s="2179"/>
      <c r="X1025" s="2179"/>
      <c r="Y1025" s="2179"/>
      <c r="Z1025" s="2179"/>
      <c r="AA1025" s="2179"/>
      <c r="AB1025" s="2179"/>
      <c r="AC1025" s="2179"/>
      <c r="AD1025" s="2179"/>
      <c r="AE1025" s="2180"/>
      <c r="AF1025" s="110"/>
      <c r="AG1025" s="703"/>
      <c r="AH1025" s="703"/>
      <c r="AI1025" s="121"/>
      <c r="AJ1025" s="2259"/>
      <c r="AK1025" s="2260"/>
      <c r="AL1025" s="2260"/>
      <c r="AM1025" s="2260"/>
      <c r="AN1025" s="2260"/>
      <c r="AO1025" s="2260"/>
      <c r="AP1025" s="2260"/>
      <c r="AQ1025" s="2261"/>
      <c r="AR1025" s="1583"/>
      <c r="AS1025" s="1583"/>
      <c r="AT1025" s="1583"/>
      <c r="AU1025" s="1583"/>
      <c r="AV1025" s="1583"/>
      <c r="AW1025" s="1583"/>
      <c r="AX1025" s="1583"/>
      <c r="AY1025" s="1583"/>
    </row>
    <row r="1026" spans="1:96" ht="12.75" customHeight="1">
      <c r="A1026" s="51"/>
      <c r="B1026" s="110"/>
      <c r="C1026" s="702"/>
      <c r="D1026" s="2178"/>
      <c r="E1026" s="2179"/>
      <c r="F1026" s="2179"/>
      <c r="G1026" s="2179"/>
      <c r="H1026" s="2179"/>
      <c r="I1026" s="2179"/>
      <c r="J1026" s="2179"/>
      <c r="K1026" s="2179"/>
      <c r="L1026" s="2179"/>
      <c r="M1026" s="2179"/>
      <c r="N1026" s="2179"/>
      <c r="O1026" s="2179"/>
      <c r="P1026" s="2179"/>
      <c r="Q1026" s="2179"/>
      <c r="R1026" s="2179"/>
      <c r="S1026" s="2179"/>
      <c r="T1026" s="2179"/>
      <c r="U1026" s="2179"/>
      <c r="V1026" s="2179"/>
      <c r="W1026" s="2179"/>
      <c r="X1026" s="2179"/>
      <c r="Y1026" s="2179"/>
      <c r="Z1026" s="2179"/>
      <c r="AA1026" s="2179"/>
      <c r="AB1026" s="2179"/>
      <c r="AC1026" s="2179"/>
      <c r="AD1026" s="2179"/>
      <c r="AE1026" s="2180"/>
      <c r="AF1026" s="110"/>
      <c r="AG1026" s="703"/>
      <c r="AH1026" s="703"/>
      <c r="AI1026" s="121"/>
      <c r="AJ1026" s="2259"/>
      <c r="AK1026" s="2260"/>
      <c r="AL1026" s="2260"/>
      <c r="AM1026" s="2260"/>
      <c r="AN1026" s="2260"/>
      <c r="AO1026" s="2260"/>
      <c r="AP1026" s="2260"/>
      <c r="AQ1026" s="2261"/>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50">
        <f>BA987</f>
        <v>137</v>
      </c>
      <c r="J1027" s="2251"/>
      <c r="K1027" s="11"/>
      <c r="L1027" s="200"/>
      <c r="M1027" s="200"/>
      <c r="N1027" s="200"/>
      <c r="O1027" s="200"/>
      <c r="P1027" s="200"/>
      <c r="Q1027" s="200"/>
      <c r="R1027" s="200"/>
      <c r="S1027" s="200"/>
      <c r="T1027" s="200"/>
      <c r="U1027" s="200"/>
      <c r="V1027" s="201" t="s">
        <v>1050</v>
      </c>
      <c r="W1027" s="80"/>
      <c r="X1027" s="2248">
        <f>BG635</f>
        <v>16</v>
      </c>
      <c r="Y1027" s="2249"/>
      <c r="Z1027" s="80"/>
      <c r="AA1027" s="80"/>
      <c r="AB1027" s="80"/>
      <c r="AC1027" s="80"/>
      <c r="AD1027" s="80"/>
      <c r="AE1027" s="81"/>
      <c r="AF1027" s="1622"/>
      <c r="AG1027" s="1623"/>
      <c r="AH1027" s="1623"/>
      <c r="AI1027" s="1624"/>
      <c r="AJ1027" s="2262"/>
      <c r="AK1027" s="2263"/>
      <c r="AL1027" s="2263"/>
      <c r="AM1027" s="2263"/>
      <c r="AN1027" s="2263"/>
      <c r="AO1027" s="2263"/>
      <c r="AP1027" s="2263"/>
      <c r="AQ1027" s="2264"/>
      <c r="AR1027" s="1583"/>
      <c r="AS1027" s="1583"/>
      <c r="AT1027" s="1583"/>
      <c r="AU1027" s="1583"/>
      <c r="AV1027" s="1583"/>
      <c r="AW1027" s="1583"/>
      <c r="AX1027" s="1583"/>
      <c r="AY1027" s="1583"/>
      <c r="CR1027" s="25"/>
    </row>
    <row r="1028" spans="1:96" ht="12.75" customHeight="1">
      <c r="A1028" s="51"/>
      <c r="B1028" s="117"/>
      <c r="C1028" s="198" t="s">
        <v>2172</v>
      </c>
      <c r="D1028" s="2115" t="s">
        <v>2393</v>
      </c>
      <c r="E1028" s="2116"/>
      <c r="F1028" s="2116"/>
      <c r="G1028" s="2116"/>
      <c r="H1028" s="2116"/>
      <c r="I1028" s="2116"/>
      <c r="J1028" s="2116"/>
      <c r="K1028" s="2116"/>
      <c r="L1028" s="2116"/>
      <c r="M1028" s="2116"/>
      <c r="N1028" s="2116"/>
      <c r="O1028" s="2116"/>
      <c r="P1028" s="2116"/>
      <c r="Q1028" s="2116"/>
      <c r="R1028" s="2116"/>
      <c r="S1028" s="2116"/>
      <c r="T1028" s="2116"/>
      <c r="U1028" s="2116"/>
      <c r="V1028" s="2116"/>
      <c r="W1028" s="2116"/>
      <c r="X1028" s="2116"/>
      <c r="Y1028" s="2116"/>
      <c r="Z1028" s="2116"/>
      <c r="AA1028" s="2116"/>
      <c r="AB1028" s="2116"/>
      <c r="AC1028" s="2116"/>
      <c r="AD1028" s="2116"/>
      <c r="AE1028" s="2117"/>
      <c r="AF1028" s="110"/>
      <c r="AG1028" s="2252" t="str">
        <f>IF(X1031&gt;0,"Yes","No")</f>
        <v>Yes</v>
      </c>
      <c r="AH1028" s="2253"/>
      <c r="AI1028" s="121"/>
      <c r="AJ1028" s="2256">
        <f>IF((X1031=0),0,(2*BA990)*AJ975)</f>
        <v>109830001.44</v>
      </c>
      <c r="AK1028" s="2257"/>
      <c r="AL1028" s="2257"/>
      <c r="AM1028" s="2257"/>
      <c r="AN1028" s="2257"/>
      <c r="AO1028" s="2257"/>
      <c r="AP1028" s="2257"/>
      <c r="AQ1028" s="2258"/>
      <c r="AR1028" s="1583"/>
      <c r="AS1028" s="1583"/>
      <c r="AT1028" s="1583"/>
      <c r="AU1028" s="1583"/>
      <c r="AV1028" s="1583"/>
      <c r="AW1028" s="1583"/>
      <c r="AX1028" s="1583"/>
      <c r="AY1028" s="1583"/>
    </row>
    <row r="1029" spans="1:96" ht="12.75" customHeight="1">
      <c r="A1029" s="51"/>
      <c r="B1029" s="110"/>
      <c r="C1029" s="702"/>
      <c r="D1029" s="2178" t="s">
        <v>1543</v>
      </c>
      <c r="E1029" s="2179"/>
      <c r="F1029" s="2179"/>
      <c r="G1029" s="2179"/>
      <c r="H1029" s="2179"/>
      <c r="I1029" s="2179"/>
      <c r="J1029" s="2179"/>
      <c r="K1029" s="2179"/>
      <c r="L1029" s="2179"/>
      <c r="M1029" s="2179"/>
      <c r="N1029" s="2179"/>
      <c r="O1029" s="2179"/>
      <c r="P1029" s="2179"/>
      <c r="Q1029" s="2179"/>
      <c r="R1029" s="2179"/>
      <c r="S1029" s="2179"/>
      <c r="T1029" s="2179"/>
      <c r="U1029" s="2179"/>
      <c r="V1029" s="2179"/>
      <c r="W1029" s="2179"/>
      <c r="X1029" s="2179"/>
      <c r="Y1029" s="2179"/>
      <c r="Z1029" s="2179"/>
      <c r="AA1029" s="2179"/>
      <c r="AB1029" s="2179"/>
      <c r="AC1029" s="2179"/>
      <c r="AD1029" s="2179"/>
      <c r="AE1029" s="2180"/>
      <c r="AF1029" s="110"/>
      <c r="AG1029" s="703"/>
      <c r="AH1029" s="703"/>
      <c r="AI1029" s="121"/>
      <c r="AJ1029" s="2259"/>
      <c r="AK1029" s="2260"/>
      <c r="AL1029" s="2260"/>
      <c r="AM1029" s="2260"/>
      <c r="AN1029" s="2260"/>
      <c r="AO1029" s="2260"/>
      <c r="AP1029" s="2260"/>
      <c r="AQ1029" s="2261"/>
      <c r="AR1029" s="1583"/>
      <c r="AS1029" s="1583"/>
      <c r="AT1029" s="1583"/>
      <c r="AU1029" s="1583"/>
      <c r="AV1029" s="1583"/>
      <c r="AW1029" s="1583"/>
      <c r="AX1029" s="1583"/>
      <c r="AY1029" s="1583"/>
    </row>
    <row r="1030" spans="1:96" ht="12.75" customHeight="1">
      <c r="A1030" s="51"/>
      <c r="B1030" s="110"/>
      <c r="C1030" s="121"/>
      <c r="D1030" s="2178"/>
      <c r="E1030" s="2179"/>
      <c r="F1030" s="2179"/>
      <c r="G1030" s="2179"/>
      <c r="H1030" s="2179"/>
      <c r="I1030" s="2179"/>
      <c r="J1030" s="2179"/>
      <c r="K1030" s="2179"/>
      <c r="L1030" s="2179"/>
      <c r="M1030" s="2179"/>
      <c r="N1030" s="2179"/>
      <c r="O1030" s="2179"/>
      <c r="P1030" s="2179"/>
      <c r="Q1030" s="2179"/>
      <c r="R1030" s="2179"/>
      <c r="S1030" s="2179"/>
      <c r="T1030" s="2179"/>
      <c r="U1030" s="2179"/>
      <c r="V1030" s="2179"/>
      <c r="W1030" s="2179"/>
      <c r="X1030" s="2179"/>
      <c r="Y1030" s="2179"/>
      <c r="Z1030" s="2179"/>
      <c r="AA1030" s="2179"/>
      <c r="AB1030" s="2179"/>
      <c r="AC1030" s="2179"/>
      <c r="AD1030" s="2179"/>
      <c r="AE1030" s="2180"/>
      <c r="AF1030" s="1619"/>
      <c r="AG1030" s="1620"/>
      <c r="AH1030" s="1620"/>
      <c r="AI1030" s="1621"/>
      <c r="AJ1030" s="2259"/>
      <c r="AK1030" s="2260"/>
      <c r="AL1030" s="2260"/>
      <c r="AM1030" s="2260"/>
      <c r="AN1030" s="2260"/>
      <c r="AO1030" s="2260"/>
      <c r="AP1030" s="2260"/>
      <c r="AQ1030" s="2261"/>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50">
        <f>BA987</f>
        <v>137</v>
      </c>
      <c r="J1031" s="2251"/>
      <c r="K1031" s="51"/>
      <c r="L1031" s="200"/>
      <c r="M1031" s="200"/>
      <c r="N1031" s="200"/>
      <c r="O1031" s="200"/>
      <c r="P1031" s="200"/>
      <c r="Q1031" s="200"/>
      <c r="R1031" s="200"/>
      <c r="S1031" s="200"/>
      <c r="T1031" s="200"/>
      <c r="U1031" s="200"/>
      <c r="V1031" s="201" t="s">
        <v>1051</v>
      </c>
      <c r="X1031" s="2248">
        <f>BK635</f>
        <v>71</v>
      </c>
      <c r="Y1031" s="2249"/>
      <c r="AF1031" s="1622"/>
      <c r="AG1031" s="1623"/>
      <c r="AH1031" s="1623"/>
      <c r="AI1031" s="1624"/>
      <c r="AJ1031" s="2262"/>
      <c r="AK1031" s="2263"/>
      <c r="AL1031" s="2263"/>
      <c r="AM1031" s="2263"/>
      <c r="AN1031" s="2263"/>
      <c r="AO1031" s="2263"/>
      <c r="AP1031" s="2263"/>
      <c r="AQ1031" s="2264"/>
      <c r="AR1031" s="1583"/>
      <c r="AS1031" s="1583"/>
      <c r="AT1031" s="1583"/>
      <c r="AU1031" s="1583"/>
      <c r="AV1031" s="1583"/>
      <c r="AW1031" s="1583"/>
      <c r="AX1031" s="1583"/>
      <c r="AY1031" s="1583"/>
      <c r="CR1031" s="25"/>
    </row>
    <row r="1032" spans="1:96" ht="12.75" customHeight="1">
      <c r="A1032" s="51"/>
      <c r="B1032" s="158"/>
      <c r="C1032" s="159"/>
      <c r="D1032" s="2246" t="s">
        <v>545</v>
      </c>
      <c r="E1032" s="2246"/>
      <c r="F1032" s="2246"/>
      <c r="G1032" s="2246"/>
      <c r="H1032" s="2246"/>
      <c r="I1032" s="2246"/>
      <c r="J1032" s="2246"/>
      <c r="K1032" s="2246"/>
      <c r="L1032" s="2246"/>
      <c r="M1032" s="2246"/>
      <c r="N1032" s="2246"/>
      <c r="O1032" s="2246"/>
      <c r="P1032" s="2246"/>
      <c r="Q1032" s="2246"/>
      <c r="R1032" s="2246"/>
      <c r="S1032" s="2246"/>
      <c r="T1032" s="2246"/>
      <c r="U1032" s="2246"/>
      <c r="V1032" s="2246"/>
      <c r="W1032" s="2246"/>
      <c r="X1032" s="2246"/>
      <c r="Y1032" s="2246"/>
      <c r="Z1032" s="2246"/>
      <c r="AA1032" s="2246"/>
      <c r="AB1032" s="2246"/>
      <c r="AC1032" s="2246"/>
      <c r="AD1032" s="2246"/>
      <c r="AE1032" s="2246"/>
      <c r="AF1032" s="2246"/>
      <c r="AG1032" s="2246"/>
      <c r="AH1032" s="2246"/>
      <c r="AI1032" s="2247"/>
      <c r="AJ1032" s="2265">
        <f>SUM(AJ975:AQ1031)</f>
        <v>272421473.36000001</v>
      </c>
      <c r="AK1032" s="2266"/>
      <c r="AL1032" s="2266"/>
      <c r="AM1032" s="2266"/>
      <c r="AN1032" s="2266"/>
      <c r="AO1032" s="2266"/>
      <c r="AP1032" s="2266"/>
      <c r="AQ1032" s="226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7" t="s">
        <v>1930</v>
      </c>
      <c r="C1034" s="2547"/>
      <c r="D1034" s="2547"/>
      <c r="E1034" s="2547"/>
      <c r="F1034" s="2547"/>
      <c r="G1034" s="2547"/>
      <c r="H1034" s="2547"/>
      <c r="I1034" s="2547"/>
      <c r="J1034" s="2547"/>
      <c r="K1034" s="2547"/>
      <c r="L1034" s="2547"/>
      <c r="M1034" s="2547"/>
      <c r="N1034" s="2547"/>
      <c r="O1034" s="2547"/>
      <c r="P1034" s="2547"/>
      <c r="Q1034" s="2547"/>
      <c r="R1034" s="2547"/>
      <c r="S1034" s="2547"/>
      <c r="T1034" s="2547"/>
      <c r="U1034" s="2547"/>
      <c r="V1034" s="2547"/>
      <c r="W1034" s="2547"/>
      <c r="X1034" s="2547"/>
      <c r="Y1034" s="254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1"/>
      <c r="Y1035" s="2341"/>
      <c r="Z1035" s="2341"/>
      <c r="AA1035" s="2341"/>
      <c r="AB1035" s="2341"/>
      <c r="AC1035" s="2341"/>
      <c r="AD1035" s="2542">
        <f>R971</f>
        <v>712000</v>
      </c>
      <c r="AE1035" s="2473"/>
      <c r="AF1035" s="2473"/>
      <c r="AG1035" s="2473"/>
      <c r="AH1035" s="2473"/>
      <c r="AI1035" s="2473"/>
      <c r="AJ1035" s="2473"/>
      <c r="AK1035" s="247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2"/>
      <c r="Y1036" s="2342"/>
      <c r="Z1036" s="2342"/>
      <c r="AA1036" s="2342"/>
      <c r="AB1036" s="2342"/>
      <c r="AC1036" s="2342"/>
      <c r="AD1036" s="2128">
        <f>MEDIAN((BR809:BR866))</f>
        <v>364800</v>
      </c>
      <c r="AE1036" s="2128"/>
      <c r="AF1036" s="2128"/>
      <c r="AG1036" s="2128"/>
      <c r="AH1036" s="2128"/>
      <c r="AI1036" s="2128"/>
      <c r="AJ1036" s="2128"/>
      <c r="AK1036" s="212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3" t="s">
        <v>1932</v>
      </c>
      <c r="C1037" s="2543"/>
      <c r="D1037" s="2543"/>
      <c r="E1037" s="2543"/>
      <c r="F1037" s="2543"/>
      <c r="G1037" s="2543"/>
      <c r="H1037" s="2543"/>
      <c r="I1037" s="2543"/>
      <c r="J1037" s="2543"/>
      <c r="K1037" s="2543"/>
      <c r="L1037" s="2543"/>
      <c r="M1037" s="2543"/>
      <c r="N1037" s="2543"/>
      <c r="O1037" s="2543"/>
      <c r="P1037" s="2543"/>
      <c r="Q1037" s="2543"/>
      <c r="R1037" s="2543"/>
      <c r="S1037" s="2543"/>
      <c r="T1037" s="2543"/>
      <c r="U1037" s="2543"/>
      <c r="V1037" s="2543"/>
      <c r="W1037" s="2543"/>
      <c r="X1037" s="2543"/>
      <c r="Y1037" s="2543"/>
      <c r="Z1037" s="1416"/>
      <c r="AA1037" s="1416"/>
      <c r="AB1037" s="1416"/>
      <c r="AC1037" s="1416"/>
      <c r="AD1037" s="2539">
        <f>IF(((AD1035-AD1036)/AD1036)&gt;0.3,0.3,((AD1035-AD1036)/AD1036))</f>
        <v>0.3</v>
      </c>
      <c r="AE1037" s="2540"/>
      <c r="AF1037" s="2540"/>
      <c r="AG1037" s="2540"/>
      <c r="AH1037" s="2540"/>
      <c r="AI1037" s="2540"/>
      <c r="AJ1037" s="2540"/>
      <c r="AK1037" s="254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9" t="str">
        <f>IF(ISNA(IF((AJ999&gt;(AJ975*0.15)),"(f) cannot be greater than 15% of unadjusted eligible basis.",0)),"",(IF((AJ999&gt;(AJ975*0.15)),"(f) cannot be greater than 15% of unadjusted eligible basis.",0)))</f>
        <v>(f) cannot be greater than 15% of unadjusted eligible basis.</v>
      </c>
      <c r="C1039" s="2339"/>
      <c r="D1039" s="2339"/>
      <c r="E1039" s="2339"/>
      <c r="F1039" s="2339"/>
      <c r="G1039" s="2339"/>
      <c r="H1039" s="2339"/>
      <c r="I1039" s="2339"/>
      <c r="J1039" s="2339"/>
      <c r="K1039" s="2339"/>
      <c r="L1039" s="2339"/>
      <c r="M1039" s="2339"/>
      <c r="N1039" s="2339"/>
      <c r="O1039" s="2339"/>
      <c r="P1039" s="2339"/>
      <c r="Q1039" s="2339"/>
      <c r="R1039" s="2339"/>
      <c r="S1039" s="2339"/>
      <c r="T1039" s="2339"/>
      <c r="U1039" s="2339"/>
      <c r="V1039" s="2339"/>
      <c r="W1039" s="2339"/>
      <c r="X1039" s="2339"/>
      <c r="Y1039" s="2339"/>
      <c r="Z1039" s="2339"/>
      <c r="AA1039" s="2339"/>
      <c r="AB1039" s="2339"/>
      <c r="AC1039" s="2339"/>
      <c r="AD1039" s="2339"/>
      <c r="AE1039" s="2339"/>
      <c r="AF1039" s="2339"/>
      <c r="AG1039" s="2339"/>
      <c r="AH1039" s="2339"/>
      <c r="AI1039" s="2339"/>
      <c r="AJ1039" s="2339"/>
      <c r="AK1039" s="2339"/>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64" t="s">
        <v>851</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8" t="s">
        <v>625</v>
      </c>
      <c r="B1044" s="2038"/>
      <c r="C1044" s="13">
        <v>1</v>
      </c>
      <c r="D1044" s="1903" t="s">
        <v>1221</v>
      </c>
      <c r="E1044" s="1903"/>
      <c r="F1044" s="1903"/>
      <c r="G1044" s="1903"/>
      <c r="H1044" s="1903"/>
      <c r="I1044" s="1903"/>
      <c r="J1044" s="1903"/>
      <c r="K1044" s="1903"/>
      <c r="L1044" s="1903"/>
      <c r="M1044" s="1903"/>
      <c r="N1044" s="1903"/>
      <c r="O1044" s="1903"/>
      <c r="P1044" s="1903"/>
      <c r="Q1044" s="1903"/>
      <c r="R1044" s="1903"/>
      <c r="S1044" s="1903"/>
      <c r="T1044" s="1903"/>
      <c r="U1044" s="1903"/>
      <c r="V1044" s="1903"/>
      <c r="W1044" s="1903"/>
      <c r="X1044" s="1903"/>
      <c r="Y1044" s="1903"/>
      <c r="Z1044" s="1903"/>
      <c r="AA1044" s="1903"/>
      <c r="AB1044" s="1903"/>
      <c r="AC1044" s="1903"/>
      <c r="AD1044" s="1903"/>
      <c r="AE1044" s="1903"/>
      <c r="AF1044" s="1903"/>
      <c r="AG1044" s="1903"/>
      <c r="AH1044" s="1903"/>
      <c r="AI1044" s="1903"/>
      <c r="AJ1044" s="1903"/>
      <c r="AK1044" s="1903"/>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903"/>
      <c r="E1045" s="1903"/>
      <c r="F1045" s="1903"/>
      <c r="G1045" s="1903"/>
      <c r="H1045" s="1903"/>
      <c r="I1045" s="1903"/>
      <c r="J1045" s="1903"/>
      <c r="K1045" s="1903"/>
      <c r="L1045" s="1903"/>
      <c r="M1045" s="1903"/>
      <c r="N1045" s="1903"/>
      <c r="O1045" s="1903"/>
      <c r="P1045" s="1903"/>
      <c r="Q1045" s="1903"/>
      <c r="R1045" s="1903"/>
      <c r="S1045" s="1903"/>
      <c r="T1045" s="1903"/>
      <c r="U1045" s="1903"/>
      <c r="V1045" s="1903"/>
      <c r="W1045" s="1903"/>
      <c r="X1045" s="1903"/>
      <c r="Y1045" s="1903"/>
      <c r="Z1045" s="1903"/>
      <c r="AA1045" s="1903"/>
      <c r="AB1045" s="1903"/>
      <c r="AC1045" s="1903"/>
      <c r="AD1045" s="1903"/>
      <c r="AE1045" s="1903"/>
      <c r="AF1045" s="1903"/>
      <c r="AG1045" s="1903"/>
      <c r="AH1045" s="1903"/>
      <c r="AI1045" s="1903"/>
      <c r="AJ1045" s="1903"/>
      <c r="AK1045" s="1903"/>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903"/>
      <c r="E1046" s="1903"/>
      <c r="F1046" s="1903"/>
      <c r="G1046" s="1903"/>
      <c r="H1046" s="1903"/>
      <c r="I1046" s="1903"/>
      <c r="J1046" s="1903"/>
      <c r="K1046" s="1903"/>
      <c r="L1046" s="1903"/>
      <c r="M1046" s="1903"/>
      <c r="N1046" s="1903"/>
      <c r="O1046" s="1903"/>
      <c r="P1046" s="1903"/>
      <c r="Q1046" s="1903"/>
      <c r="R1046" s="1903"/>
      <c r="S1046" s="1903"/>
      <c r="T1046" s="1903"/>
      <c r="U1046" s="1903"/>
      <c r="V1046" s="1903"/>
      <c r="W1046" s="1903"/>
      <c r="X1046" s="1903"/>
      <c r="Y1046" s="1903"/>
      <c r="Z1046" s="1903"/>
      <c r="AA1046" s="1903"/>
      <c r="AB1046" s="1903"/>
      <c r="AC1046" s="1903"/>
      <c r="AD1046" s="1903"/>
      <c r="AE1046" s="1903"/>
      <c r="AF1046" s="1903"/>
      <c r="AG1046" s="1903"/>
      <c r="AH1046" s="1903"/>
      <c r="AI1046" s="1903"/>
      <c r="AJ1046" s="1903"/>
      <c r="AK1046" s="1903"/>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903"/>
      <c r="E1047" s="1903"/>
      <c r="F1047" s="1903"/>
      <c r="G1047" s="1903"/>
      <c r="H1047" s="1903"/>
      <c r="I1047" s="1903"/>
      <c r="J1047" s="1903"/>
      <c r="K1047" s="1903"/>
      <c r="L1047" s="1903"/>
      <c r="M1047" s="1903"/>
      <c r="N1047" s="1903"/>
      <c r="O1047" s="1903"/>
      <c r="P1047" s="1903"/>
      <c r="Q1047" s="1903"/>
      <c r="R1047" s="1903"/>
      <c r="S1047" s="1903"/>
      <c r="T1047" s="1903"/>
      <c r="U1047" s="1903"/>
      <c r="V1047" s="1903"/>
      <c r="W1047" s="1903"/>
      <c r="X1047" s="1903"/>
      <c r="Y1047" s="1903"/>
      <c r="Z1047" s="1903"/>
      <c r="AA1047" s="1903"/>
      <c r="AB1047" s="1903"/>
      <c r="AC1047" s="1903"/>
      <c r="AD1047" s="1903"/>
      <c r="AE1047" s="1903"/>
      <c r="AF1047" s="1903"/>
      <c r="AG1047" s="1903"/>
      <c r="AH1047" s="1903"/>
      <c r="AI1047" s="1903"/>
      <c r="AJ1047" s="1903"/>
      <c r="AK1047" s="1903"/>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903"/>
      <c r="E1048" s="1903"/>
      <c r="F1048" s="1903"/>
      <c r="G1048" s="1903"/>
      <c r="H1048" s="1903"/>
      <c r="I1048" s="1903"/>
      <c r="J1048" s="1903"/>
      <c r="K1048" s="1903"/>
      <c r="L1048" s="1903"/>
      <c r="M1048" s="1903"/>
      <c r="N1048" s="1903"/>
      <c r="O1048" s="1903"/>
      <c r="P1048" s="1903"/>
      <c r="Q1048" s="1903"/>
      <c r="R1048" s="1903"/>
      <c r="S1048" s="1903"/>
      <c r="T1048" s="1903"/>
      <c r="U1048" s="1903"/>
      <c r="V1048" s="1903"/>
      <c r="W1048" s="1903"/>
      <c r="X1048" s="1903"/>
      <c r="Y1048" s="1903"/>
      <c r="Z1048" s="1903"/>
      <c r="AA1048" s="1903"/>
      <c r="AB1048" s="1903"/>
      <c r="AC1048" s="1903"/>
      <c r="AD1048" s="1903"/>
      <c r="AE1048" s="1903"/>
      <c r="AF1048" s="1903"/>
      <c r="AG1048" s="1903"/>
      <c r="AH1048" s="1903"/>
      <c r="AI1048" s="1903"/>
      <c r="AJ1048" s="1903"/>
      <c r="AK1048" s="1903"/>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903"/>
      <c r="E1049" s="1903"/>
      <c r="F1049" s="1903"/>
      <c r="G1049" s="1903"/>
      <c r="H1049" s="1903"/>
      <c r="I1049" s="1903"/>
      <c r="J1049" s="1903"/>
      <c r="K1049" s="1903"/>
      <c r="L1049" s="1903"/>
      <c r="M1049" s="1903"/>
      <c r="N1049" s="1903"/>
      <c r="O1049" s="1903"/>
      <c r="P1049" s="1903"/>
      <c r="Q1049" s="1903"/>
      <c r="R1049" s="1903"/>
      <c r="S1049" s="1903"/>
      <c r="T1049" s="1903"/>
      <c r="U1049" s="1903"/>
      <c r="V1049" s="1903"/>
      <c r="W1049" s="1903"/>
      <c r="X1049" s="1903"/>
      <c r="Y1049" s="1903"/>
      <c r="Z1049" s="1903"/>
      <c r="AA1049" s="1903"/>
      <c r="AB1049" s="1903"/>
      <c r="AC1049" s="1903"/>
      <c r="AD1049" s="1903"/>
      <c r="AE1049" s="1903"/>
      <c r="AF1049" s="1903"/>
      <c r="AG1049" s="1903"/>
      <c r="AH1049" s="1903"/>
      <c r="AI1049" s="1903"/>
      <c r="AJ1049" s="1903"/>
      <c r="AK1049" s="1903"/>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8" t="s">
        <v>625</v>
      </c>
      <c r="B1050" s="2038"/>
      <c r="C1050" s="13">
        <v>2</v>
      </c>
      <c r="D1050" s="1903" t="s">
        <v>1220</v>
      </c>
      <c r="E1050" s="1903"/>
      <c r="F1050" s="1903"/>
      <c r="G1050" s="1903"/>
      <c r="H1050" s="1903"/>
      <c r="I1050" s="1903"/>
      <c r="J1050" s="1903"/>
      <c r="K1050" s="1903"/>
      <c r="L1050" s="1903"/>
      <c r="M1050" s="1903"/>
      <c r="N1050" s="1903"/>
      <c r="O1050" s="1903"/>
      <c r="P1050" s="1903"/>
      <c r="Q1050" s="1903"/>
      <c r="R1050" s="1903"/>
      <c r="S1050" s="1903"/>
      <c r="T1050" s="1903"/>
      <c r="U1050" s="1903"/>
      <c r="V1050" s="1903"/>
      <c r="W1050" s="1903"/>
      <c r="X1050" s="1903"/>
      <c r="Y1050" s="1903"/>
      <c r="Z1050" s="1903"/>
      <c r="AA1050" s="1903"/>
      <c r="AB1050" s="1903"/>
      <c r="AC1050" s="1903"/>
      <c r="AD1050" s="1903"/>
      <c r="AE1050" s="1903"/>
      <c r="AF1050" s="1903"/>
      <c r="AG1050" s="1903"/>
      <c r="AH1050" s="1903"/>
      <c r="AI1050" s="1903"/>
      <c r="AJ1050" s="1903"/>
      <c r="AK1050" s="1903"/>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903"/>
      <c r="E1051" s="1903"/>
      <c r="F1051" s="1903"/>
      <c r="G1051" s="1903"/>
      <c r="H1051" s="1903"/>
      <c r="I1051" s="1903"/>
      <c r="J1051" s="1903"/>
      <c r="K1051" s="1903"/>
      <c r="L1051" s="1903"/>
      <c r="M1051" s="1903"/>
      <c r="N1051" s="1903"/>
      <c r="O1051" s="1903"/>
      <c r="P1051" s="1903"/>
      <c r="Q1051" s="1903"/>
      <c r="R1051" s="1903"/>
      <c r="S1051" s="1903"/>
      <c r="T1051" s="1903"/>
      <c r="U1051" s="1903"/>
      <c r="V1051" s="1903"/>
      <c r="W1051" s="1903"/>
      <c r="X1051" s="1903"/>
      <c r="Y1051" s="1903"/>
      <c r="Z1051" s="1903"/>
      <c r="AA1051" s="1903"/>
      <c r="AB1051" s="1903"/>
      <c r="AC1051" s="1903"/>
      <c r="AD1051" s="1903"/>
      <c r="AE1051" s="1903"/>
      <c r="AF1051" s="1903"/>
      <c r="AG1051" s="1903"/>
      <c r="AH1051" s="1903"/>
      <c r="AI1051" s="1903"/>
      <c r="AJ1051" s="1903"/>
      <c r="AK1051" s="1903"/>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903"/>
      <c r="E1052" s="1903"/>
      <c r="F1052" s="1903"/>
      <c r="G1052" s="1903"/>
      <c r="H1052" s="1903"/>
      <c r="I1052" s="1903"/>
      <c r="J1052" s="1903"/>
      <c r="K1052" s="1903"/>
      <c r="L1052" s="1903"/>
      <c r="M1052" s="1903"/>
      <c r="N1052" s="1903"/>
      <c r="O1052" s="1903"/>
      <c r="P1052" s="1903"/>
      <c r="Q1052" s="1903"/>
      <c r="R1052" s="1903"/>
      <c r="S1052" s="1903"/>
      <c r="T1052" s="1903"/>
      <c r="U1052" s="1903"/>
      <c r="V1052" s="1903"/>
      <c r="W1052" s="1903"/>
      <c r="X1052" s="1903"/>
      <c r="Y1052" s="1903"/>
      <c r="Z1052" s="1903"/>
      <c r="AA1052" s="1903"/>
      <c r="AB1052" s="1903"/>
      <c r="AC1052" s="1903"/>
      <c r="AD1052" s="1903"/>
      <c r="AE1052" s="1903"/>
      <c r="AF1052" s="1903"/>
      <c r="AG1052" s="1903"/>
      <c r="AH1052" s="1903"/>
      <c r="AI1052" s="1903"/>
      <c r="AJ1052" s="1903"/>
      <c r="AK1052" s="1903"/>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903"/>
      <c r="E1053" s="1903"/>
      <c r="F1053" s="1903"/>
      <c r="G1053" s="1903"/>
      <c r="H1053" s="1903"/>
      <c r="I1053" s="1903"/>
      <c r="J1053" s="1903"/>
      <c r="K1053" s="1903"/>
      <c r="L1053" s="1903"/>
      <c r="M1053" s="1903"/>
      <c r="N1053" s="1903"/>
      <c r="O1053" s="1903"/>
      <c r="P1053" s="1903"/>
      <c r="Q1053" s="1903"/>
      <c r="R1053" s="1903"/>
      <c r="S1053" s="1903"/>
      <c r="T1053" s="1903"/>
      <c r="U1053" s="1903"/>
      <c r="V1053" s="1903"/>
      <c r="W1053" s="1903"/>
      <c r="X1053" s="1903"/>
      <c r="Y1053" s="1903"/>
      <c r="Z1053" s="1903"/>
      <c r="AA1053" s="1903"/>
      <c r="AB1053" s="1903"/>
      <c r="AC1053" s="1903"/>
      <c r="AD1053" s="1903"/>
      <c r="AE1053" s="1903"/>
      <c r="AF1053" s="1903"/>
      <c r="AG1053" s="1903"/>
      <c r="AH1053" s="1903"/>
      <c r="AI1053" s="1903"/>
      <c r="AJ1053" s="1903"/>
      <c r="AK1053" s="1903"/>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903"/>
      <c r="E1054" s="1903"/>
      <c r="F1054" s="1903"/>
      <c r="G1054" s="1903"/>
      <c r="H1054" s="1903"/>
      <c r="I1054" s="1903"/>
      <c r="J1054" s="1903"/>
      <c r="K1054" s="1903"/>
      <c r="L1054" s="1903"/>
      <c r="M1054" s="1903"/>
      <c r="N1054" s="1903"/>
      <c r="O1054" s="1903"/>
      <c r="P1054" s="1903"/>
      <c r="Q1054" s="1903"/>
      <c r="R1054" s="1903"/>
      <c r="S1054" s="1903"/>
      <c r="T1054" s="1903"/>
      <c r="U1054" s="1903"/>
      <c r="V1054" s="1903"/>
      <c r="W1054" s="1903"/>
      <c r="X1054" s="1903"/>
      <c r="Y1054" s="1903"/>
      <c r="Z1054" s="1903"/>
      <c r="AA1054" s="1903"/>
      <c r="AB1054" s="1903"/>
      <c r="AC1054" s="1903"/>
      <c r="AD1054" s="1903"/>
      <c r="AE1054" s="1903"/>
      <c r="AF1054" s="1903"/>
      <c r="AG1054" s="1903"/>
      <c r="AH1054" s="1903"/>
      <c r="AI1054" s="1903"/>
      <c r="AJ1054" s="1903"/>
      <c r="AK1054" s="1903"/>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903"/>
      <c r="E1055" s="1903"/>
      <c r="F1055" s="1903"/>
      <c r="G1055" s="1903"/>
      <c r="H1055" s="1903"/>
      <c r="I1055" s="1903"/>
      <c r="J1055" s="1903"/>
      <c r="K1055" s="1903"/>
      <c r="L1055" s="1903"/>
      <c r="M1055" s="1903"/>
      <c r="N1055" s="1903"/>
      <c r="O1055" s="1903"/>
      <c r="P1055" s="1903"/>
      <c r="Q1055" s="1903"/>
      <c r="R1055" s="1903"/>
      <c r="S1055" s="1903"/>
      <c r="T1055" s="1903"/>
      <c r="U1055" s="1903"/>
      <c r="V1055" s="1903"/>
      <c r="W1055" s="1903"/>
      <c r="X1055" s="1903"/>
      <c r="Y1055" s="1903"/>
      <c r="Z1055" s="1903"/>
      <c r="AA1055" s="1903"/>
      <c r="AB1055" s="1903"/>
      <c r="AC1055" s="1903"/>
      <c r="AD1055" s="1903"/>
      <c r="AE1055" s="1903"/>
      <c r="AF1055" s="1903"/>
      <c r="AG1055" s="1903"/>
      <c r="AH1055" s="1903"/>
      <c r="AI1055" s="1903"/>
      <c r="AJ1055" s="1903"/>
      <c r="AK1055" s="1903"/>
    </row>
    <row r="1056" spans="1:51" ht="12.65" customHeight="1">
      <c r="A1056" s="2038" t="s">
        <v>625</v>
      </c>
      <c r="B1056" s="2038"/>
      <c r="C1056" s="13">
        <v>3</v>
      </c>
      <c r="D1056" s="1903" t="s">
        <v>1526</v>
      </c>
      <c r="E1056" s="1903"/>
      <c r="F1056" s="1903"/>
      <c r="G1056" s="1903"/>
      <c r="H1056" s="1903"/>
      <c r="I1056" s="1903"/>
      <c r="J1056" s="1903"/>
      <c r="K1056" s="1903"/>
      <c r="L1056" s="1903"/>
      <c r="M1056" s="1903"/>
      <c r="N1056" s="1903"/>
      <c r="O1056" s="1903"/>
      <c r="P1056" s="1903"/>
      <c r="Q1056" s="1903"/>
      <c r="R1056" s="1903"/>
      <c r="S1056" s="1903"/>
      <c r="T1056" s="1903"/>
      <c r="U1056" s="1903"/>
      <c r="V1056" s="1903"/>
      <c r="W1056" s="1903"/>
      <c r="X1056" s="1903"/>
      <c r="Y1056" s="1903"/>
      <c r="Z1056" s="1903"/>
      <c r="AA1056" s="1903"/>
      <c r="AB1056" s="1903"/>
      <c r="AC1056" s="1903"/>
      <c r="AD1056" s="1903"/>
      <c r="AE1056" s="1903"/>
      <c r="AF1056" s="1903"/>
      <c r="AG1056" s="1903"/>
      <c r="AH1056" s="1903"/>
      <c r="AI1056" s="1903"/>
      <c r="AJ1056" s="1903"/>
      <c r="AK1056" s="1903"/>
    </row>
    <row r="1057" spans="1:96" ht="12.65" customHeight="1">
      <c r="A1057" s="130"/>
      <c r="B1057" s="130"/>
      <c r="C1057" s="13"/>
      <c r="D1057" s="1903"/>
      <c r="E1057" s="1903"/>
      <c r="F1057" s="1903"/>
      <c r="G1057" s="1903"/>
      <c r="H1057" s="1903"/>
      <c r="I1057" s="1903"/>
      <c r="J1057" s="1903"/>
      <c r="K1057" s="1903"/>
      <c r="L1057" s="1903"/>
      <c r="M1057" s="1903"/>
      <c r="N1057" s="1903"/>
      <c r="O1057" s="1903"/>
      <c r="P1057" s="1903"/>
      <c r="Q1057" s="1903"/>
      <c r="R1057" s="1903"/>
      <c r="S1057" s="1903"/>
      <c r="T1057" s="1903"/>
      <c r="U1057" s="1903"/>
      <c r="V1057" s="1903"/>
      <c r="W1057" s="1903"/>
      <c r="X1057" s="1903"/>
      <c r="Y1057" s="1903"/>
      <c r="Z1057" s="1903"/>
      <c r="AA1057" s="1903"/>
      <c r="AB1057" s="1903"/>
      <c r="AC1057" s="1903"/>
      <c r="AD1057" s="1903"/>
      <c r="AE1057" s="1903"/>
      <c r="AF1057" s="1903"/>
      <c r="AG1057" s="1903"/>
      <c r="AH1057" s="1903"/>
      <c r="AI1057" s="1903"/>
      <c r="AJ1057" s="1903"/>
      <c r="AK1057" s="1903"/>
      <c r="AL1057" s="719"/>
    </row>
    <row r="1058" spans="1:96" ht="12.65" customHeight="1">
      <c r="A1058" s="130"/>
      <c r="B1058" s="130"/>
      <c r="C1058" s="13"/>
      <c r="D1058" s="1903"/>
      <c r="E1058" s="1903"/>
      <c r="F1058" s="1903"/>
      <c r="G1058" s="1903"/>
      <c r="H1058" s="1903"/>
      <c r="I1058" s="1903"/>
      <c r="J1058" s="1903"/>
      <c r="K1058" s="1903"/>
      <c r="L1058" s="1903"/>
      <c r="M1058" s="1903"/>
      <c r="N1058" s="1903"/>
      <c r="O1058" s="1903"/>
      <c r="P1058" s="1903"/>
      <c r="Q1058" s="1903"/>
      <c r="R1058" s="1903"/>
      <c r="S1058" s="1903"/>
      <c r="T1058" s="1903"/>
      <c r="U1058" s="1903"/>
      <c r="V1058" s="1903"/>
      <c r="W1058" s="1903"/>
      <c r="X1058" s="1903"/>
      <c r="Y1058" s="1903"/>
      <c r="Z1058" s="1903"/>
      <c r="AA1058" s="1903"/>
      <c r="AB1058" s="1903"/>
      <c r="AC1058" s="1903"/>
      <c r="AD1058" s="1903"/>
      <c r="AE1058" s="1903"/>
      <c r="AF1058" s="1903"/>
      <c r="AG1058" s="1903"/>
      <c r="AH1058" s="1903"/>
      <c r="AI1058" s="1903"/>
      <c r="AJ1058" s="1903"/>
      <c r="AK1058" s="1903"/>
    </row>
    <row r="1059" spans="1:96" s="719" customFormat="1" ht="12.65" customHeight="1">
      <c r="A1059" s="62"/>
      <c r="B1059" s="66"/>
      <c r="C1059" s="13"/>
      <c r="D1059" s="1903"/>
      <c r="E1059" s="1903"/>
      <c r="F1059" s="1903"/>
      <c r="G1059" s="1903"/>
      <c r="H1059" s="1903"/>
      <c r="I1059" s="1903"/>
      <c r="J1059" s="1903"/>
      <c r="K1059" s="1903"/>
      <c r="L1059" s="1903"/>
      <c r="M1059" s="1903"/>
      <c r="N1059" s="1903"/>
      <c r="O1059" s="1903"/>
      <c r="P1059" s="1903"/>
      <c r="Q1059" s="1903"/>
      <c r="R1059" s="1903"/>
      <c r="S1059" s="1903"/>
      <c r="T1059" s="1903"/>
      <c r="U1059" s="1903"/>
      <c r="V1059" s="1903"/>
      <c r="W1059" s="1903"/>
      <c r="X1059" s="1903"/>
      <c r="Y1059" s="1903"/>
      <c r="Z1059" s="1903"/>
      <c r="AA1059" s="1903"/>
      <c r="AB1059" s="1903"/>
      <c r="AC1059" s="1903"/>
      <c r="AD1059" s="1903"/>
      <c r="AE1059" s="1903"/>
      <c r="AF1059" s="1903"/>
      <c r="AG1059" s="1903"/>
      <c r="AH1059" s="1903"/>
      <c r="AI1059" s="1903"/>
      <c r="AJ1059" s="1903"/>
      <c r="AK1059" s="1903"/>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03"/>
      <c r="E1060" s="1903"/>
      <c r="F1060" s="1903"/>
      <c r="G1060" s="1903"/>
      <c r="H1060" s="1903"/>
      <c r="I1060" s="1903"/>
      <c r="J1060" s="1903"/>
      <c r="K1060" s="1903"/>
      <c r="L1060" s="1903"/>
      <c r="M1060" s="1903"/>
      <c r="N1060" s="1903"/>
      <c r="O1060" s="1903"/>
      <c r="P1060" s="1903"/>
      <c r="Q1060" s="1903"/>
      <c r="R1060" s="1903"/>
      <c r="S1060" s="1903"/>
      <c r="T1060" s="1903"/>
      <c r="U1060" s="1903"/>
      <c r="V1060" s="1903"/>
      <c r="W1060" s="1903"/>
      <c r="X1060" s="1903"/>
      <c r="Y1060" s="1903"/>
      <c r="Z1060" s="1903"/>
      <c r="AA1060" s="1903"/>
      <c r="AB1060" s="1903"/>
      <c r="AC1060" s="1903"/>
      <c r="AD1060" s="1903"/>
      <c r="AE1060" s="1903"/>
      <c r="AF1060" s="1903"/>
      <c r="AG1060" s="1903"/>
      <c r="AH1060" s="1903"/>
      <c r="AI1060" s="1903"/>
      <c r="AJ1060" s="1903"/>
      <c r="AK1060" s="1903"/>
    </row>
    <row r="1061" spans="1:96" ht="12.65" customHeight="1">
      <c r="A1061" s="62"/>
      <c r="B1061" s="66"/>
      <c r="C1061" s="13"/>
      <c r="D1061" s="1903"/>
      <c r="E1061" s="1903"/>
      <c r="F1061" s="1903"/>
      <c r="G1061" s="1903"/>
      <c r="H1061" s="1903"/>
      <c r="I1061" s="1903"/>
      <c r="J1061" s="1903"/>
      <c r="K1061" s="1903"/>
      <c r="L1061" s="1903"/>
      <c r="M1061" s="1903"/>
      <c r="N1061" s="1903"/>
      <c r="O1061" s="1903"/>
      <c r="P1061" s="1903"/>
      <c r="Q1061" s="1903"/>
      <c r="R1061" s="1903"/>
      <c r="S1061" s="1903"/>
      <c r="T1061" s="1903"/>
      <c r="U1061" s="1903"/>
      <c r="V1061" s="1903"/>
      <c r="W1061" s="1903"/>
      <c r="X1061" s="1903"/>
      <c r="Y1061" s="1903"/>
      <c r="Z1061" s="1903"/>
      <c r="AA1061" s="1903"/>
      <c r="AB1061" s="1903"/>
      <c r="AC1061" s="1903"/>
      <c r="AD1061" s="1903"/>
      <c r="AE1061" s="1903"/>
      <c r="AF1061" s="1903"/>
      <c r="AG1061" s="1903"/>
      <c r="AH1061" s="1903"/>
      <c r="AI1061" s="1903"/>
      <c r="AJ1061" s="1903"/>
      <c r="AK1061" s="1903"/>
    </row>
    <row r="1062" spans="1:96" ht="12.65" customHeight="1">
      <c r="A1062" s="62"/>
      <c r="B1062" s="66"/>
      <c r="C1062" s="13"/>
      <c r="D1062" s="1903"/>
      <c r="E1062" s="1903"/>
      <c r="F1062" s="1903"/>
      <c r="G1062" s="1903"/>
      <c r="H1062" s="1903"/>
      <c r="I1062" s="1903"/>
      <c r="J1062" s="1903"/>
      <c r="K1062" s="1903"/>
      <c r="L1062" s="1903"/>
      <c r="M1062" s="1903"/>
      <c r="N1062" s="1903"/>
      <c r="O1062" s="1903"/>
      <c r="P1062" s="1903"/>
      <c r="Q1062" s="1903"/>
      <c r="R1062" s="1903"/>
      <c r="S1062" s="1903"/>
      <c r="T1062" s="1903"/>
      <c r="U1062" s="1903"/>
      <c r="V1062" s="1903"/>
      <c r="W1062" s="1903"/>
      <c r="X1062" s="1903"/>
      <c r="Y1062" s="1903"/>
      <c r="Z1062" s="1903"/>
      <c r="AA1062" s="1903"/>
      <c r="AB1062" s="1903"/>
      <c r="AC1062" s="1903"/>
      <c r="AD1062" s="1903"/>
      <c r="AE1062" s="1903"/>
      <c r="AF1062" s="1903"/>
      <c r="AG1062" s="1903"/>
      <c r="AH1062" s="1903"/>
      <c r="AI1062" s="1903"/>
      <c r="AJ1062" s="1903"/>
      <c r="AK1062" s="1903"/>
    </row>
    <row r="1063" spans="1:96" ht="12.65" customHeight="1">
      <c r="A1063" s="2038" t="s">
        <v>625</v>
      </c>
      <c r="B1063" s="2038"/>
      <c r="C1063" s="13">
        <v>4</v>
      </c>
      <c r="D1063" s="1903" t="s">
        <v>1206</v>
      </c>
      <c r="E1063" s="1903"/>
      <c r="F1063" s="1903"/>
      <c r="G1063" s="1903"/>
      <c r="H1063" s="1903"/>
      <c r="I1063" s="1903"/>
      <c r="J1063" s="1903"/>
      <c r="K1063" s="1903"/>
      <c r="L1063" s="1903"/>
      <c r="M1063" s="1903"/>
      <c r="N1063" s="1903"/>
      <c r="O1063" s="1903"/>
      <c r="P1063" s="1903"/>
      <c r="Q1063" s="1903"/>
      <c r="R1063" s="1903"/>
      <c r="S1063" s="1903"/>
      <c r="T1063" s="1903"/>
      <c r="U1063" s="1903"/>
      <c r="V1063" s="1903"/>
      <c r="W1063" s="1903"/>
      <c r="X1063" s="1903"/>
      <c r="Y1063" s="1903"/>
      <c r="Z1063" s="1903"/>
      <c r="AA1063" s="1903"/>
      <c r="AB1063" s="1903"/>
      <c r="AC1063" s="1903"/>
      <c r="AD1063" s="1903"/>
      <c r="AE1063" s="1903"/>
      <c r="AF1063" s="1903"/>
      <c r="AG1063" s="1903"/>
      <c r="AH1063" s="1903"/>
      <c r="AI1063" s="1903"/>
      <c r="AJ1063" s="1903"/>
      <c r="AK1063" s="1903"/>
    </row>
    <row r="1064" spans="1:96" ht="12.65" customHeight="1">
      <c r="A1064" s="235"/>
      <c r="B1064" s="235"/>
      <c r="C1064" s="13"/>
      <c r="D1064" s="1903"/>
      <c r="E1064" s="1903"/>
      <c r="F1064" s="1903"/>
      <c r="G1064" s="1903"/>
      <c r="H1064" s="1903"/>
      <c r="I1064" s="1903"/>
      <c r="J1064" s="1903"/>
      <c r="K1064" s="1903"/>
      <c r="L1064" s="1903"/>
      <c r="M1064" s="1903"/>
      <c r="N1064" s="1903"/>
      <c r="O1064" s="1903"/>
      <c r="P1064" s="1903"/>
      <c r="Q1064" s="1903"/>
      <c r="R1064" s="1903"/>
      <c r="S1064" s="1903"/>
      <c r="T1064" s="1903"/>
      <c r="U1064" s="1903"/>
      <c r="V1064" s="1903"/>
      <c r="W1064" s="1903"/>
      <c r="X1064" s="1903"/>
      <c r="Y1064" s="1903"/>
      <c r="Z1064" s="1903"/>
      <c r="AA1064" s="1903"/>
      <c r="AB1064" s="1903"/>
      <c r="AC1064" s="1903"/>
      <c r="AD1064" s="1903"/>
      <c r="AE1064" s="1903"/>
      <c r="AF1064" s="1903"/>
      <c r="AG1064" s="1903"/>
      <c r="AH1064" s="1903"/>
      <c r="AI1064" s="1903"/>
      <c r="AJ1064" s="1903"/>
      <c r="AK1064" s="1903"/>
    </row>
    <row r="1065" spans="1:96" ht="12.65" customHeight="1">
      <c r="A1065" s="62"/>
      <c r="B1065" s="66"/>
      <c r="C1065" s="13"/>
      <c r="D1065" s="1903"/>
      <c r="E1065" s="1903"/>
      <c r="F1065" s="1903"/>
      <c r="G1065" s="1903"/>
      <c r="H1065" s="1903"/>
      <c r="I1065" s="1903"/>
      <c r="J1065" s="1903"/>
      <c r="K1065" s="1903"/>
      <c r="L1065" s="1903"/>
      <c r="M1065" s="1903"/>
      <c r="N1065" s="1903"/>
      <c r="O1065" s="1903"/>
      <c r="P1065" s="1903"/>
      <c r="Q1065" s="1903"/>
      <c r="R1065" s="1903"/>
      <c r="S1065" s="1903"/>
      <c r="T1065" s="1903"/>
      <c r="U1065" s="1903"/>
      <c r="V1065" s="1903"/>
      <c r="W1065" s="1903"/>
      <c r="X1065" s="1903"/>
      <c r="Y1065" s="1903"/>
      <c r="Z1065" s="1903"/>
      <c r="AA1065" s="1903"/>
      <c r="AB1065" s="1903"/>
      <c r="AC1065" s="1903"/>
      <c r="AD1065" s="1903"/>
      <c r="AE1065" s="1903"/>
      <c r="AF1065" s="1903"/>
      <c r="AG1065" s="1903"/>
      <c r="AH1065" s="1903"/>
      <c r="AI1065" s="1903"/>
      <c r="AJ1065" s="1903"/>
      <c r="AK1065" s="1903"/>
    </row>
    <row r="1066" spans="1:96" s="682" customFormat="1" ht="12.65" customHeight="1">
      <c r="A1066" s="2038" t="s">
        <v>625</v>
      </c>
      <c r="B1066" s="2038"/>
      <c r="C1066" s="13">
        <v>5</v>
      </c>
      <c r="D1066" s="1903" t="s">
        <v>1415</v>
      </c>
      <c r="E1066" s="1903"/>
      <c r="F1066" s="1903"/>
      <c r="G1066" s="1903"/>
      <c r="H1066" s="1903"/>
      <c r="I1066" s="1903"/>
      <c r="J1066" s="1903"/>
      <c r="K1066" s="1903"/>
      <c r="L1066" s="1903"/>
      <c r="M1066" s="1903"/>
      <c r="N1066" s="1903"/>
      <c r="O1066" s="1903"/>
      <c r="P1066" s="1903"/>
      <c r="Q1066" s="1903"/>
      <c r="R1066" s="1903"/>
      <c r="S1066" s="1903"/>
      <c r="T1066" s="1903"/>
      <c r="U1066" s="1903"/>
      <c r="V1066" s="1903"/>
      <c r="W1066" s="1903"/>
      <c r="X1066" s="1903"/>
      <c r="Y1066" s="1903"/>
      <c r="Z1066" s="1903"/>
      <c r="AA1066" s="1903"/>
      <c r="AB1066" s="1903"/>
      <c r="AC1066" s="1903"/>
      <c r="AD1066" s="1903"/>
      <c r="AE1066" s="1903"/>
      <c r="AF1066" s="1903"/>
      <c r="AG1066" s="1903"/>
      <c r="AH1066" s="1903"/>
      <c r="AI1066" s="1903"/>
      <c r="AJ1066" s="1903"/>
      <c r="AK1066" s="1903"/>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03"/>
      <c r="E1067" s="1903"/>
      <c r="F1067" s="1903"/>
      <c r="G1067" s="1903"/>
      <c r="H1067" s="1903"/>
      <c r="I1067" s="1903"/>
      <c r="J1067" s="1903"/>
      <c r="K1067" s="1903"/>
      <c r="L1067" s="1903"/>
      <c r="M1067" s="1903"/>
      <c r="N1067" s="1903"/>
      <c r="O1067" s="1903"/>
      <c r="P1067" s="1903"/>
      <c r="Q1067" s="1903"/>
      <c r="R1067" s="1903"/>
      <c r="S1067" s="1903"/>
      <c r="T1067" s="1903"/>
      <c r="U1067" s="1903"/>
      <c r="V1067" s="1903"/>
      <c r="W1067" s="1903"/>
      <c r="X1067" s="1903"/>
      <c r="Y1067" s="1903"/>
      <c r="Z1067" s="1903"/>
      <c r="AA1067" s="1903"/>
      <c r="AB1067" s="1903"/>
      <c r="AC1067" s="1903"/>
      <c r="AD1067" s="1903"/>
      <c r="AE1067" s="1903"/>
      <c r="AF1067" s="1903"/>
      <c r="AG1067" s="1903"/>
      <c r="AH1067" s="1903"/>
      <c r="AI1067" s="1903"/>
      <c r="AJ1067" s="1903"/>
      <c r="AK1067" s="1903"/>
    </row>
    <row r="1068" spans="1:96" ht="12.65" customHeight="1">
      <c r="A1068" s="235"/>
      <c r="B1068" s="235"/>
      <c r="C1068" s="13"/>
      <c r="D1068" s="1903"/>
      <c r="E1068" s="1903"/>
      <c r="F1068" s="1903"/>
      <c r="G1068" s="1903"/>
      <c r="H1068" s="1903"/>
      <c r="I1068" s="1903"/>
      <c r="J1068" s="1903"/>
      <c r="K1068" s="1903"/>
      <c r="L1068" s="1903"/>
      <c r="M1068" s="1903"/>
      <c r="N1068" s="1903"/>
      <c r="O1068" s="1903"/>
      <c r="P1068" s="1903"/>
      <c r="Q1068" s="1903"/>
      <c r="R1068" s="1903"/>
      <c r="S1068" s="1903"/>
      <c r="T1068" s="1903"/>
      <c r="U1068" s="1903"/>
      <c r="V1068" s="1903"/>
      <c r="W1068" s="1903"/>
      <c r="X1068" s="1903"/>
      <c r="Y1068" s="1903"/>
      <c r="Z1068" s="1903"/>
      <c r="AA1068" s="1903"/>
      <c r="AB1068" s="1903"/>
      <c r="AC1068" s="1903"/>
      <c r="AD1068" s="1903"/>
      <c r="AE1068" s="1903"/>
      <c r="AF1068" s="1903"/>
      <c r="AG1068" s="1903"/>
      <c r="AH1068" s="1903"/>
      <c r="AI1068" s="1903"/>
      <c r="AJ1068" s="1903"/>
      <c r="AK1068" s="1903"/>
    </row>
    <row r="1069" spans="1:96" ht="12.65" customHeight="1">
      <c r="A1069" s="235"/>
      <c r="B1069" s="235"/>
      <c r="C1069" s="13"/>
      <c r="D1069" s="1903"/>
      <c r="E1069" s="1903"/>
      <c r="F1069" s="1903"/>
      <c r="G1069" s="1903"/>
      <c r="H1069" s="1903"/>
      <c r="I1069" s="1903"/>
      <c r="J1069" s="1903"/>
      <c r="K1069" s="1903"/>
      <c r="L1069" s="1903"/>
      <c r="M1069" s="1903"/>
      <c r="N1069" s="1903"/>
      <c r="O1069" s="1903"/>
      <c r="P1069" s="1903"/>
      <c r="Q1069" s="1903"/>
      <c r="R1069" s="1903"/>
      <c r="S1069" s="1903"/>
      <c r="T1069" s="1903"/>
      <c r="U1069" s="1903"/>
      <c r="V1069" s="1903"/>
      <c r="W1069" s="1903"/>
      <c r="X1069" s="1903"/>
      <c r="Y1069" s="1903"/>
      <c r="Z1069" s="1903"/>
      <c r="AA1069" s="1903"/>
      <c r="AB1069" s="1903"/>
      <c r="AC1069" s="1903"/>
      <c r="AD1069" s="1903"/>
      <c r="AE1069" s="1903"/>
      <c r="AF1069" s="1903"/>
      <c r="AG1069" s="1903"/>
      <c r="AH1069" s="1903"/>
      <c r="AI1069" s="1903"/>
      <c r="AJ1069" s="1903"/>
      <c r="AK1069" s="1903"/>
      <c r="AL1069" s="682"/>
    </row>
    <row r="1070" spans="1:96" ht="12.65" customHeight="1">
      <c r="A1070" s="62"/>
      <c r="B1070" s="66"/>
      <c r="C1070" s="13"/>
      <c r="D1070" s="1903"/>
      <c r="E1070" s="1903"/>
      <c r="F1070" s="1903"/>
      <c r="G1070" s="1903"/>
      <c r="H1070" s="1903"/>
      <c r="I1070" s="1903"/>
      <c r="J1070" s="1903"/>
      <c r="K1070" s="1903"/>
      <c r="L1070" s="1903"/>
      <c r="M1070" s="1903"/>
      <c r="N1070" s="1903"/>
      <c r="O1070" s="1903"/>
      <c r="P1070" s="1903"/>
      <c r="Q1070" s="1903"/>
      <c r="R1070" s="1903"/>
      <c r="S1070" s="1903"/>
      <c r="T1070" s="1903"/>
      <c r="U1070" s="1903"/>
      <c r="V1070" s="1903"/>
      <c r="W1070" s="1903"/>
      <c r="X1070" s="1903"/>
      <c r="Y1070" s="1903"/>
      <c r="Z1070" s="1903"/>
      <c r="AA1070" s="1903"/>
      <c r="AB1070" s="1903"/>
      <c r="AC1070" s="1903"/>
      <c r="AD1070" s="1903"/>
      <c r="AE1070" s="1903"/>
      <c r="AF1070" s="1903"/>
      <c r="AG1070" s="1903"/>
      <c r="AH1070" s="1903"/>
      <c r="AI1070" s="1903"/>
      <c r="AJ1070" s="1903"/>
      <c r="AK1070" s="1903"/>
    </row>
    <row r="1071" spans="1:96" ht="12.65" customHeight="1">
      <c r="A1071" s="2038" t="s">
        <v>625</v>
      </c>
      <c r="B1071" s="2038"/>
      <c r="C1071" s="13">
        <v>6</v>
      </c>
      <c r="D1071" s="1903" t="s">
        <v>1207</v>
      </c>
      <c r="E1071" s="1903"/>
      <c r="F1071" s="1903"/>
      <c r="G1071" s="1903"/>
      <c r="H1071" s="1903"/>
      <c r="I1071" s="1903"/>
      <c r="J1071" s="1903"/>
      <c r="K1071" s="1903"/>
      <c r="L1071" s="1903"/>
      <c r="M1071" s="1903"/>
      <c r="N1071" s="1903"/>
      <c r="O1071" s="1903"/>
      <c r="P1071" s="1903"/>
      <c r="Q1071" s="1903"/>
      <c r="R1071" s="1903"/>
      <c r="S1071" s="1903"/>
      <c r="T1071" s="1903"/>
      <c r="U1071" s="1903"/>
      <c r="V1071" s="1903"/>
      <c r="W1071" s="1903"/>
      <c r="X1071" s="1903"/>
      <c r="Y1071" s="1903"/>
      <c r="Z1071" s="1903"/>
      <c r="AA1071" s="1903"/>
      <c r="AB1071" s="1903"/>
      <c r="AC1071" s="1903"/>
      <c r="AD1071" s="1903"/>
      <c r="AE1071" s="1903"/>
      <c r="AF1071" s="1903"/>
      <c r="AG1071" s="1903"/>
      <c r="AH1071" s="1903"/>
      <c r="AI1071" s="1903"/>
      <c r="AJ1071" s="1903"/>
      <c r="AK1071" s="1903"/>
    </row>
    <row r="1072" spans="1:96" ht="12.65" customHeight="1">
      <c r="A1072" s="62"/>
      <c r="B1072" s="317"/>
      <c r="C1072" s="13"/>
      <c r="D1072" s="1903"/>
      <c r="E1072" s="1903"/>
      <c r="F1072" s="1903"/>
      <c r="G1072" s="1903"/>
      <c r="H1072" s="1903"/>
      <c r="I1072" s="1903"/>
      <c r="J1072" s="1903"/>
      <c r="K1072" s="1903"/>
      <c r="L1072" s="1903"/>
      <c r="M1072" s="1903"/>
      <c r="N1072" s="1903"/>
      <c r="O1072" s="1903"/>
      <c r="P1072" s="1903"/>
      <c r="Q1072" s="1903"/>
      <c r="R1072" s="1903"/>
      <c r="S1072" s="1903"/>
      <c r="T1072" s="1903"/>
      <c r="U1072" s="1903"/>
      <c r="V1072" s="1903"/>
      <c r="W1072" s="1903"/>
      <c r="X1072" s="1903"/>
      <c r="Y1072" s="1903"/>
      <c r="Z1072" s="1903"/>
      <c r="AA1072" s="1903"/>
      <c r="AB1072" s="1903"/>
      <c r="AC1072" s="1903"/>
      <c r="AD1072" s="1903"/>
      <c r="AE1072" s="1903"/>
      <c r="AF1072" s="1903"/>
      <c r="AG1072" s="1903"/>
      <c r="AH1072" s="1903"/>
      <c r="AI1072" s="1903"/>
      <c r="AJ1072" s="1903"/>
      <c r="AK1072" s="1903"/>
    </row>
    <row r="1073" spans="1:96" ht="12.65" customHeight="1">
      <c r="A1073" s="62"/>
      <c r="B1073" s="66"/>
      <c r="C1073" s="13"/>
      <c r="D1073" s="1903"/>
      <c r="E1073" s="1903"/>
      <c r="F1073" s="1903"/>
      <c r="G1073" s="1903"/>
      <c r="H1073" s="1903"/>
      <c r="I1073" s="1903"/>
      <c r="J1073" s="1903"/>
      <c r="K1073" s="1903"/>
      <c r="L1073" s="1903"/>
      <c r="M1073" s="1903"/>
      <c r="N1073" s="1903"/>
      <c r="O1073" s="1903"/>
      <c r="P1073" s="1903"/>
      <c r="Q1073" s="1903"/>
      <c r="R1073" s="1903"/>
      <c r="S1073" s="1903"/>
      <c r="T1073" s="1903"/>
      <c r="U1073" s="1903"/>
      <c r="V1073" s="1903"/>
      <c r="W1073" s="1903"/>
      <c r="X1073" s="1903"/>
      <c r="Y1073" s="1903"/>
      <c r="Z1073" s="1903"/>
      <c r="AA1073" s="1903"/>
      <c r="AB1073" s="1903"/>
      <c r="AC1073" s="1903"/>
      <c r="AD1073" s="1903"/>
      <c r="AE1073" s="1903"/>
      <c r="AF1073" s="1903"/>
      <c r="AG1073" s="1903"/>
      <c r="AH1073" s="1903"/>
      <c r="AI1073" s="1903"/>
      <c r="AJ1073" s="1903"/>
      <c r="AK1073" s="1903"/>
    </row>
    <row r="1074" spans="1:96" ht="12.65" customHeight="1">
      <c r="A1074" s="2038" t="s">
        <v>625</v>
      </c>
      <c r="B1074" s="2038"/>
      <c r="C1074" s="318">
        <v>7</v>
      </c>
      <c r="D1074" s="1903" t="s">
        <v>1209</v>
      </c>
      <c r="E1074" s="1903"/>
      <c r="F1074" s="1903"/>
      <c r="G1074" s="1903"/>
      <c r="H1074" s="1903"/>
      <c r="I1074" s="1903"/>
      <c r="J1074" s="1903"/>
      <c r="K1074" s="1903"/>
      <c r="L1074" s="1903"/>
      <c r="M1074" s="1903"/>
      <c r="N1074" s="1903"/>
      <c r="O1074" s="1903"/>
      <c r="P1074" s="1903"/>
      <c r="Q1074" s="1903"/>
      <c r="R1074" s="1903"/>
      <c r="S1074" s="1903"/>
      <c r="T1074" s="1903"/>
      <c r="U1074" s="1903"/>
      <c r="V1074" s="1903"/>
      <c r="W1074" s="1903"/>
      <c r="X1074" s="1903"/>
      <c r="Y1074" s="1903"/>
      <c r="Z1074" s="1903"/>
      <c r="AA1074" s="1903"/>
      <c r="AB1074" s="1903"/>
      <c r="AC1074" s="1903"/>
      <c r="AD1074" s="1903"/>
      <c r="AE1074" s="1903"/>
      <c r="AF1074" s="1903"/>
      <c r="AG1074" s="1903"/>
      <c r="AH1074" s="1903"/>
      <c r="AI1074" s="1903"/>
      <c r="AJ1074" s="1903"/>
      <c r="AK1074" s="1903"/>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903"/>
      <c r="E1075" s="1903"/>
      <c r="F1075" s="1903"/>
      <c r="G1075" s="1903"/>
      <c r="H1075" s="1903"/>
      <c r="I1075" s="1903"/>
      <c r="J1075" s="1903"/>
      <c r="K1075" s="1903"/>
      <c r="L1075" s="1903"/>
      <c r="M1075" s="1903"/>
      <c r="N1075" s="1903"/>
      <c r="O1075" s="1903"/>
      <c r="P1075" s="1903"/>
      <c r="Q1075" s="1903"/>
      <c r="R1075" s="1903"/>
      <c r="S1075" s="1903"/>
      <c r="T1075" s="1903"/>
      <c r="U1075" s="1903"/>
      <c r="V1075" s="1903"/>
      <c r="W1075" s="1903"/>
      <c r="X1075" s="1903"/>
      <c r="Y1075" s="1903"/>
      <c r="Z1075" s="1903"/>
      <c r="AA1075" s="1903"/>
      <c r="AB1075" s="1903"/>
      <c r="AC1075" s="1903"/>
      <c r="AD1075" s="1903"/>
      <c r="AE1075" s="1903"/>
      <c r="AF1075" s="1903"/>
      <c r="AG1075" s="1903"/>
      <c r="AH1075" s="1903"/>
      <c r="AI1075" s="1903"/>
      <c r="AJ1075" s="1903"/>
      <c r="AK1075" s="1903"/>
    </row>
    <row r="1076" spans="1:96" ht="12.65" customHeight="1">
      <c r="A1076" s="235"/>
      <c r="B1076" s="235"/>
      <c r="C1076" s="319"/>
      <c r="D1076" s="1903"/>
      <c r="E1076" s="1903"/>
      <c r="F1076" s="1903"/>
      <c r="G1076" s="1903"/>
      <c r="H1076" s="1903"/>
      <c r="I1076" s="1903"/>
      <c r="J1076" s="1903"/>
      <c r="K1076" s="1903"/>
      <c r="L1076" s="1903"/>
      <c r="M1076" s="1903"/>
      <c r="N1076" s="1903"/>
      <c r="O1076" s="1903"/>
      <c r="P1076" s="1903"/>
      <c r="Q1076" s="1903"/>
      <c r="R1076" s="1903"/>
      <c r="S1076" s="1903"/>
      <c r="T1076" s="1903"/>
      <c r="U1076" s="1903"/>
      <c r="V1076" s="1903"/>
      <c r="W1076" s="1903"/>
      <c r="X1076" s="1903"/>
      <c r="Y1076" s="1903"/>
      <c r="Z1076" s="1903"/>
      <c r="AA1076" s="1903"/>
      <c r="AB1076" s="1903"/>
      <c r="AC1076" s="1903"/>
      <c r="AD1076" s="1903"/>
      <c r="AE1076" s="1903"/>
      <c r="AF1076" s="1903"/>
      <c r="AG1076" s="1903"/>
      <c r="AH1076" s="1903"/>
      <c r="AI1076" s="1903"/>
      <c r="AJ1076" s="1903"/>
      <c r="AK1076" s="1903"/>
    </row>
    <row r="1077" spans="1:96" s="682" customFormat="1" ht="12.65" customHeight="1">
      <c r="A1077" s="62"/>
      <c r="B1077" s="66"/>
      <c r="C1077" s="318"/>
      <c r="D1077" s="1903"/>
      <c r="E1077" s="1903"/>
      <c r="F1077" s="1903"/>
      <c r="G1077" s="1903"/>
      <c r="H1077" s="1903"/>
      <c r="I1077" s="1903"/>
      <c r="J1077" s="1903"/>
      <c r="K1077" s="1903"/>
      <c r="L1077" s="1903"/>
      <c r="M1077" s="1903"/>
      <c r="N1077" s="1903"/>
      <c r="O1077" s="1903"/>
      <c r="P1077" s="1903"/>
      <c r="Q1077" s="1903"/>
      <c r="R1077" s="1903"/>
      <c r="S1077" s="1903"/>
      <c r="T1077" s="1903"/>
      <c r="U1077" s="1903"/>
      <c r="V1077" s="1903"/>
      <c r="W1077" s="1903"/>
      <c r="X1077" s="1903"/>
      <c r="Y1077" s="1903"/>
      <c r="Z1077" s="1903"/>
      <c r="AA1077" s="1903"/>
      <c r="AB1077" s="1903"/>
      <c r="AC1077" s="1903"/>
      <c r="AD1077" s="1903"/>
      <c r="AE1077" s="1903"/>
      <c r="AF1077" s="1903"/>
      <c r="AG1077" s="1903"/>
      <c r="AH1077" s="1903"/>
      <c r="AI1077" s="1903"/>
      <c r="AJ1077" s="1903"/>
      <c r="AK1077" s="1903"/>
      <c r="AL1077" s="12"/>
      <c r="AM1077" s="39"/>
      <c r="AN1077" s="39"/>
      <c r="AO1077" s="39"/>
      <c r="AP1077" s="39"/>
      <c r="AQ1077" s="39"/>
      <c r="AR1077" s="39"/>
      <c r="AS1077" s="39"/>
      <c r="AT1077" s="39"/>
      <c r="AU1077" s="39"/>
      <c r="AV1077" s="39"/>
      <c r="AW1077" s="39"/>
      <c r="AX1077" s="39"/>
      <c r="AY1077" s="39"/>
      <c r="CR1077" s="25"/>
    </row>
    <row r="1078" spans="1:96" ht="12.65" customHeight="1">
      <c r="A1078" s="2038" t="s">
        <v>625</v>
      </c>
      <c r="B1078" s="2038"/>
      <c r="C1078" s="318">
        <v>8</v>
      </c>
      <c r="D1078" s="2340" t="s">
        <v>2167</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5"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5"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5" customHeight="1">
      <c r="A1082" s="2038" t="s">
        <v>625</v>
      </c>
      <c r="B1082" s="2038"/>
      <c r="C1082" s="318">
        <v>9</v>
      </c>
      <c r="D1082" s="1903" t="s">
        <v>1208</v>
      </c>
      <c r="E1082" s="1903"/>
      <c r="F1082" s="1903"/>
      <c r="G1082" s="1903"/>
      <c r="H1082" s="1903"/>
      <c r="I1082" s="1903"/>
      <c r="J1082" s="1903"/>
      <c r="K1082" s="1903"/>
      <c r="L1082" s="1903"/>
      <c r="M1082" s="1903"/>
      <c r="N1082" s="1903"/>
      <c r="O1082" s="1903"/>
      <c r="P1082" s="1903"/>
      <c r="Q1082" s="1903"/>
      <c r="R1082" s="1903"/>
      <c r="S1082" s="1903"/>
      <c r="T1082" s="1903"/>
      <c r="U1082" s="1903"/>
      <c r="V1082" s="1903"/>
      <c r="W1082" s="1903"/>
      <c r="X1082" s="1903"/>
      <c r="Y1082" s="1903"/>
      <c r="Z1082" s="1903"/>
      <c r="AA1082" s="1903"/>
      <c r="AB1082" s="1903"/>
      <c r="AC1082" s="1903"/>
      <c r="AD1082" s="1903"/>
      <c r="AE1082" s="1903"/>
      <c r="AF1082" s="1903"/>
      <c r="AG1082" s="1903"/>
      <c r="AH1082" s="1903"/>
      <c r="AI1082" s="1903"/>
      <c r="AJ1082" s="1903"/>
      <c r="AK1082" s="1903"/>
    </row>
    <row r="1083" spans="1:96" ht="15" customHeight="1">
      <c r="A1083" s="62"/>
      <c r="B1083" s="66"/>
      <c r="C1083" s="318"/>
      <c r="D1083" s="1903"/>
      <c r="E1083" s="1903"/>
      <c r="F1083" s="1903"/>
      <c r="G1083" s="1903"/>
      <c r="H1083" s="1903"/>
      <c r="I1083" s="1903"/>
      <c r="J1083" s="1903"/>
      <c r="K1083" s="1903"/>
      <c r="L1083" s="1903"/>
      <c r="M1083" s="1903"/>
      <c r="N1083" s="1903"/>
      <c r="O1083" s="1903"/>
      <c r="P1083" s="1903"/>
      <c r="Q1083" s="1903"/>
      <c r="R1083" s="1903"/>
      <c r="S1083" s="1903"/>
      <c r="T1083" s="1903"/>
      <c r="U1083" s="1903"/>
      <c r="V1083" s="1903"/>
      <c r="W1083" s="1903"/>
      <c r="X1083" s="1903"/>
      <c r="Y1083" s="1903"/>
      <c r="Z1083" s="1903"/>
      <c r="AA1083" s="1903"/>
      <c r="AB1083" s="1903"/>
      <c r="AC1083" s="1903"/>
      <c r="AD1083" s="1903"/>
      <c r="AE1083" s="1903"/>
      <c r="AF1083" s="1903"/>
      <c r="AG1083" s="1903"/>
      <c r="AH1083" s="1903"/>
      <c r="AI1083" s="1903"/>
      <c r="AJ1083" s="1903"/>
      <c r="AK1083" s="1903"/>
    </row>
    <row r="1084" spans="1:96" ht="15" customHeight="1">
      <c r="D1084" s="1903"/>
      <c r="E1084" s="1903"/>
      <c r="F1084" s="1903"/>
      <c r="G1084" s="1903"/>
      <c r="H1084" s="1903"/>
      <c r="I1084" s="1903"/>
      <c r="J1084" s="1903"/>
      <c r="K1084" s="1903"/>
      <c r="L1084" s="1903"/>
      <c r="M1084" s="1903"/>
      <c r="N1084" s="1903"/>
      <c r="O1084" s="1903"/>
      <c r="P1084" s="1903"/>
      <c r="Q1084" s="1903"/>
      <c r="R1084" s="1903"/>
      <c r="S1084" s="1903"/>
      <c r="T1084" s="1903"/>
      <c r="U1084" s="1903"/>
      <c r="V1084" s="1903"/>
      <c r="W1084" s="1903"/>
      <c r="X1084" s="1903"/>
      <c r="Y1084" s="1903"/>
      <c r="Z1084" s="1903"/>
      <c r="AA1084" s="1903"/>
      <c r="AB1084" s="1903"/>
      <c r="AC1084" s="1903"/>
      <c r="AD1084" s="1903"/>
      <c r="AE1084" s="1903"/>
      <c r="AF1084" s="1903"/>
      <c r="AG1084" s="1903"/>
      <c r="AH1084" s="1903"/>
      <c r="AI1084" s="1903"/>
      <c r="AJ1084" s="1903"/>
      <c r="AK1084" s="190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C453:AF453"/>
    <mergeCell ref="J387:U38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AG443:AJ443"/>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W569:Y56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Q505:AK505"/>
    <mergeCell ref="Z598:AK598"/>
    <mergeCell ref="T571:V571"/>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T572:V572"/>
    <mergeCell ref="AH517:AK517"/>
    <mergeCell ref="AH549:AK549"/>
    <mergeCell ref="AC540:AF540"/>
    <mergeCell ref="O541:AA541"/>
    <mergeCell ref="AC530:AF530"/>
    <mergeCell ref="AH536:AK536"/>
    <mergeCell ref="AH537:AK537"/>
    <mergeCell ref="AH532:AK532"/>
    <mergeCell ref="W571:Y571"/>
    <mergeCell ref="AH541:AK541"/>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70:S570"/>
    <mergeCell ref="C565:P565"/>
    <mergeCell ref="Q569:S569"/>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54:AF554"/>
    <mergeCell ref="C566:P566"/>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C538:AF538"/>
    <mergeCell ref="AH551:AK551"/>
    <mergeCell ref="AC544:AF544"/>
    <mergeCell ref="AC545:AF545"/>
    <mergeCell ref="AH545:AK545"/>
    <mergeCell ref="AH547:AK547"/>
    <mergeCell ref="T563:V563"/>
    <mergeCell ref="A556:AS557"/>
    <mergeCell ref="AM566:AS566"/>
    <mergeCell ref="AC553:AF553"/>
    <mergeCell ref="W570:Y570"/>
    <mergeCell ref="W572:Y572"/>
    <mergeCell ref="AI565:AL565"/>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G619:BH619"/>
    <mergeCell ref="BN625:BR625"/>
    <mergeCell ref="BE622:BF622"/>
    <mergeCell ref="BE621:BF621"/>
    <mergeCell ref="BE620:BF620"/>
    <mergeCell ref="BK616:BL616"/>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G621:BH621"/>
    <mergeCell ref="CH621:CL621"/>
    <mergeCell ref="CH622:CL622"/>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S628:BW628"/>
    <mergeCell ref="BE623:BF623"/>
    <mergeCell ref="CH624:CL624"/>
    <mergeCell ref="BI626:BJ626"/>
    <mergeCell ref="BK626:BL626"/>
    <mergeCell ref="BS624:BW624"/>
    <mergeCell ref="BX624:CB624"/>
    <mergeCell ref="BS625:BW625"/>
    <mergeCell ref="BX625:CB625"/>
    <mergeCell ref="CC625:CG625"/>
    <mergeCell ref="BX623:CB623"/>
    <mergeCell ref="BX619:CB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17:CG617"/>
    <mergeCell ref="CC624:CG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C615:CG615"/>
    <mergeCell ref="BS617:BW617"/>
    <mergeCell ref="CH613:CL613"/>
    <mergeCell ref="CC618:CG618"/>
    <mergeCell ref="CC627:CG627"/>
    <mergeCell ref="BX628:CB628"/>
    <mergeCell ref="CC621:CG62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CH617:CL617"/>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AM573:AS573"/>
    <mergeCell ref="AM568:AS56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K611:BL611"/>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C532:AF532"/>
    <mergeCell ref="D405:AJ406"/>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Z433:AA433"/>
    <mergeCell ref="AD411:AE411"/>
    <mergeCell ref="D441:AF441"/>
    <mergeCell ref="AE401:AJ401"/>
    <mergeCell ref="K403:AJ403"/>
    <mergeCell ref="AG446:AJ446"/>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I615:BJ615"/>
    <mergeCell ref="BN628:BR628"/>
    <mergeCell ref="BG628:BH628"/>
    <mergeCell ref="BI628:BJ628"/>
    <mergeCell ref="BK628:BL628"/>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3" zoomScaleNormal="100" zoomScaleSheetLayoutView="100" workbookViewId="0">
      <selection activeCell="C30" sqref="C3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79" t="s">
        <v>655</v>
      </c>
      <c r="G1" s="2580"/>
      <c r="H1" s="2580"/>
      <c r="I1" s="2580"/>
      <c r="J1" s="2580"/>
      <c r="K1" s="2580"/>
      <c r="L1" s="2580"/>
      <c r="M1" s="2580"/>
      <c r="N1" s="2580"/>
      <c r="O1" s="2580"/>
      <c r="P1" s="2580"/>
      <c r="Q1" s="2580"/>
      <c r="R1" s="2581"/>
      <c r="S1" s="168"/>
      <c r="T1" s="167"/>
      <c r="U1" s="169"/>
    </row>
    <row r="2" spans="1:21" s="208" customFormat="1" ht="71.25" customHeight="1">
      <c r="A2" s="207"/>
      <c r="B2" s="208" t="s">
        <v>24</v>
      </c>
      <c r="C2" s="208" t="s">
        <v>392</v>
      </c>
      <c r="D2" s="208" t="s">
        <v>391</v>
      </c>
      <c r="E2" s="208" t="s">
        <v>25</v>
      </c>
      <c r="F2" s="209" t="str">
        <f>Application!B637&amp;Application!C637</f>
        <v>1)Perm Loan - Citibank</v>
      </c>
      <c r="G2" s="209" t="str">
        <f>Application!B638&amp;Application!C638</f>
        <v>2)MOHCD Gap Loan</v>
      </c>
      <c r="H2" s="209" t="str">
        <f>Application!B639&amp;Application!C639</f>
        <v>3)MOHCD Accrued/ Deferred Interest</v>
      </c>
      <c r="I2" s="209" t="str">
        <f>Application!B640&amp;Application!C640</f>
        <v>4)Deferred Developer Fee</v>
      </c>
      <c r="J2" s="209" t="str">
        <f>Application!B641&amp;Application!C641</f>
        <v>5)GP Equity</v>
      </c>
      <c r="K2" s="209" t="str">
        <f>Application!B642&amp;Application!C642</f>
        <v>6)HCD AHSC</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C4-SUM(F4:Q4)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25000</v>
      </c>
      <c r="C6" s="217">
        <f>'[9]main spreadsheet'!$BU$25</f>
        <v>25000</v>
      </c>
      <c r="D6" s="217"/>
      <c r="E6" s="217">
        <f t="shared" si="0"/>
        <v>25000</v>
      </c>
      <c r="F6" s="217"/>
      <c r="G6" s="217"/>
      <c r="H6" s="217"/>
      <c r="I6" s="217"/>
      <c r="J6" s="217"/>
      <c r="K6" s="217"/>
      <c r="L6" s="217"/>
      <c r="M6" s="217"/>
      <c r="N6" s="217"/>
      <c r="O6" s="217"/>
      <c r="P6" s="217"/>
      <c r="Q6" s="217"/>
      <c r="R6" s="879">
        <f>SUM(E6:Q6)</f>
        <v>25000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25000</v>
      </c>
      <c r="C8" s="216">
        <f t="shared" ref="C8:Q8" si="1">SUM(C4:C7)</f>
        <v>25000</v>
      </c>
      <c r="D8" s="216">
        <f t="shared" si="1"/>
        <v>0</v>
      </c>
      <c r="E8" s="216">
        <f t="shared" si="1"/>
        <v>25000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25000</v>
      </c>
      <c r="S8" s="218"/>
      <c r="T8" s="218"/>
      <c r="U8" s="213"/>
    </row>
    <row r="9" spans="1:21" s="214" customFormat="1">
      <c r="A9" s="215" t="s">
        <v>628</v>
      </c>
      <c r="B9" s="216">
        <f>SUM(C9+D9)</f>
        <v>0</v>
      </c>
      <c r="C9" s="217"/>
      <c r="D9" s="217"/>
      <c r="E9" s="217">
        <f t="shared" ref="E9:E10" si="2">C9-SUM(F9:Q9)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c r="A12" s="219" t="s">
        <v>89</v>
      </c>
      <c r="B12" s="216">
        <f t="shared" ref="B12:Q12" si="4">SUM(B8+B11)</f>
        <v>25000</v>
      </c>
      <c r="C12" s="216">
        <f t="shared" si="4"/>
        <v>25000</v>
      </c>
      <c r="D12" s="216">
        <f t="shared" si="4"/>
        <v>0</v>
      </c>
      <c r="E12" s="216">
        <f t="shared" si="4"/>
        <v>25000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25000</v>
      </c>
      <c r="S12" s="218"/>
      <c r="T12" s="218"/>
      <c r="U12" s="213"/>
    </row>
    <row r="13" spans="1:21" s="214" customFormat="1">
      <c r="A13" s="449" t="s">
        <v>970</v>
      </c>
      <c r="B13" s="216">
        <f>SUM(C13+D13)</f>
        <v>198500</v>
      </c>
      <c r="C13" s="217">
        <f>'[9]main spreadsheet'!$BU$65</f>
        <v>198500</v>
      </c>
      <c r="D13" s="217"/>
      <c r="E13" s="217">
        <f t="shared" ref="E13:E15" si="5">C13-SUM(F13:Q13)</f>
        <v>198500</v>
      </c>
      <c r="F13" s="217"/>
      <c r="G13" s="217"/>
      <c r="H13" s="217"/>
      <c r="I13" s="217"/>
      <c r="J13" s="217"/>
      <c r="K13" s="217"/>
      <c r="L13" s="217"/>
      <c r="M13" s="217"/>
      <c r="N13" s="217"/>
      <c r="O13" s="217"/>
      <c r="P13" s="217"/>
      <c r="Q13" s="217"/>
      <c r="R13" s="879">
        <f>SUM(E13:Q13)</f>
        <v>198500</v>
      </c>
      <c r="S13" s="217">
        <f>R13</f>
        <v>198500</v>
      </c>
      <c r="T13" s="217"/>
      <c r="U13" s="213"/>
    </row>
    <row r="14" spans="1:21" s="214" customFormat="1" ht="23">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1992</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0</v>
      </c>
      <c r="C29" s="217"/>
      <c r="D29" s="217"/>
      <c r="E29" s="217">
        <f t="shared" ref="E29:E37" si="10">C29-SUM(F29:Q29)</f>
        <v>0</v>
      </c>
      <c r="F29" s="217"/>
      <c r="G29" s="217"/>
      <c r="H29" s="217"/>
      <c r="I29" s="217"/>
      <c r="J29" s="217"/>
      <c r="K29" s="217"/>
      <c r="L29" s="217"/>
      <c r="M29" s="217"/>
      <c r="N29" s="217"/>
      <c r="O29" s="217"/>
      <c r="P29" s="217"/>
      <c r="Q29" s="217"/>
      <c r="R29" s="879">
        <f t="shared" ref="R29:R37" si="11">SUM(E29:Q29)</f>
        <v>0</v>
      </c>
      <c r="S29" s="217"/>
      <c r="T29" s="217"/>
      <c r="U29" s="213"/>
    </row>
    <row r="30" spans="1:21" s="214" customFormat="1">
      <c r="A30" s="215" t="s">
        <v>633</v>
      </c>
      <c r="B30" s="216">
        <f t="shared" si="9"/>
        <v>86534500.239999995</v>
      </c>
      <c r="C30" s="217">
        <f>'[9]main spreadsheet'!$BU$29+'[9]main spreadsheet'!$BU$33+'[9]main spreadsheet'!$BU$31+'[9]main spreadsheet'!$BU$32</f>
        <v>86534500.239999995</v>
      </c>
      <c r="D30" s="217"/>
      <c r="E30" s="217">
        <f t="shared" si="10"/>
        <v>22664374.02469632</v>
      </c>
      <c r="F30" s="217">
        <f>Application!AO637</f>
        <v>29215000</v>
      </c>
      <c r="G30" s="217">
        <f>Application!AO638-G40-G43-G54-G70-G96-G99-G33-G35-G36</f>
        <v>20902126.215303671</v>
      </c>
      <c r="H30" s="217"/>
      <c r="I30" s="217"/>
      <c r="J30" s="217"/>
      <c r="K30" s="217">
        <v>13753000</v>
      </c>
      <c r="L30" s="217"/>
      <c r="M30" s="217"/>
      <c r="N30" s="217"/>
      <c r="O30" s="217"/>
      <c r="P30" s="217"/>
      <c r="Q30" s="217"/>
      <c r="R30" s="879">
        <f t="shared" si="11"/>
        <v>86534500.239999995</v>
      </c>
      <c r="S30" s="217">
        <f>R30</f>
        <v>86534500.239999995</v>
      </c>
      <c r="T30" s="217"/>
      <c r="U30" s="213"/>
    </row>
    <row r="31" spans="1:21" s="214" customFormat="1">
      <c r="A31" s="215" t="s">
        <v>634</v>
      </c>
      <c r="B31" s="216">
        <f t="shared" si="9"/>
        <v>5002297</v>
      </c>
      <c r="C31" s="217">
        <f>'[9]main spreadsheet'!$BU$34</f>
        <v>5002297</v>
      </c>
      <c r="D31" s="217"/>
      <c r="E31" s="217">
        <f t="shared" si="10"/>
        <v>5002297</v>
      </c>
      <c r="F31" s="217"/>
      <c r="G31" s="217"/>
      <c r="H31" s="217"/>
      <c r="I31" s="217"/>
      <c r="J31" s="217"/>
      <c r="K31" s="217"/>
      <c r="L31" s="217"/>
      <c r="M31" s="217"/>
      <c r="N31" s="217"/>
      <c r="O31" s="217"/>
      <c r="P31" s="217"/>
      <c r="Q31" s="217"/>
      <c r="R31" s="879">
        <f t="shared" si="11"/>
        <v>5002297</v>
      </c>
      <c r="S31" s="217">
        <f t="shared" ref="S31:S36" si="12">R31</f>
        <v>5002297</v>
      </c>
      <c r="T31" s="217"/>
      <c r="U31" s="213"/>
    </row>
    <row r="32" spans="1:21" s="214" customFormat="1">
      <c r="A32" s="215" t="s">
        <v>142</v>
      </c>
      <c r="B32" s="216">
        <f t="shared" si="9"/>
        <v>1606494</v>
      </c>
      <c r="C32" s="217">
        <f>'[9]main spreadsheet'!$BU$35/2</f>
        <v>1606494</v>
      </c>
      <c r="D32" s="217"/>
      <c r="E32" s="217">
        <f t="shared" si="10"/>
        <v>1606494</v>
      </c>
      <c r="F32" s="217"/>
      <c r="G32" s="217"/>
      <c r="H32" s="217"/>
      <c r="I32" s="217"/>
      <c r="J32" s="217"/>
      <c r="K32" s="217"/>
      <c r="L32" s="217"/>
      <c r="M32" s="217"/>
      <c r="N32" s="217"/>
      <c r="O32" s="217"/>
      <c r="P32" s="217"/>
      <c r="Q32" s="217"/>
      <c r="R32" s="879">
        <f t="shared" si="11"/>
        <v>1606494</v>
      </c>
      <c r="S32" s="217">
        <f t="shared" si="12"/>
        <v>1606494</v>
      </c>
      <c r="T32" s="217"/>
      <c r="U32" s="213"/>
    </row>
    <row r="33" spans="1:21" s="214" customFormat="1">
      <c r="A33" s="215" t="s">
        <v>143</v>
      </c>
      <c r="B33" s="216">
        <f t="shared" si="9"/>
        <v>1606494</v>
      </c>
      <c r="C33" s="217">
        <f>C32</f>
        <v>1606494</v>
      </c>
      <c r="D33" s="217"/>
      <c r="E33" s="217">
        <f t="shared" si="10"/>
        <v>1606494</v>
      </c>
      <c r="F33" s="217"/>
      <c r="G33" s="217"/>
      <c r="H33" s="217"/>
      <c r="I33" s="217"/>
      <c r="J33" s="217"/>
      <c r="K33" s="217"/>
      <c r="L33" s="217"/>
      <c r="M33" s="217"/>
      <c r="N33" s="217"/>
      <c r="O33" s="217"/>
      <c r="P33" s="217"/>
      <c r="Q33" s="217"/>
      <c r="R33" s="879">
        <f t="shared" si="11"/>
        <v>1606494</v>
      </c>
      <c r="S33" s="217">
        <f t="shared" si="12"/>
        <v>1606494</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9">
        <f t="shared" si="11"/>
        <v>0</v>
      </c>
      <c r="S34" s="217">
        <f t="shared" si="12"/>
        <v>0</v>
      </c>
      <c r="T34" s="217"/>
      <c r="U34" s="213"/>
    </row>
    <row r="35" spans="1:21" s="214" customFormat="1">
      <c r="A35" s="215" t="s">
        <v>145</v>
      </c>
      <c r="B35" s="216">
        <f t="shared" si="9"/>
        <v>1970641</v>
      </c>
      <c r="C35" s="217">
        <f>'[9]main spreadsheet'!$BU$36</f>
        <v>1970641</v>
      </c>
      <c r="D35" s="217"/>
      <c r="E35" s="217">
        <f t="shared" si="10"/>
        <v>0</v>
      </c>
      <c r="F35" s="217"/>
      <c r="G35" s="217">
        <f>C35</f>
        <v>1970641</v>
      </c>
      <c r="H35" s="217"/>
      <c r="I35" s="217"/>
      <c r="J35" s="217"/>
      <c r="K35" s="217"/>
      <c r="L35" s="217"/>
      <c r="M35" s="217"/>
      <c r="N35" s="217"/>
      <c r="O35" s="217"/>
      <c r="P35" s="217"/>
      <c r="Q35" s="217"/>
      <c r="R35" s="879">
        <f t="shared" si="11"/>
        <v>1970641</v>
      </c>
      <c r="S35" s="217">
        <f t="shared" si="12"/>
        <v>1970641</v>
      </c>
      <c r="T35" s="217"/>
      <c r="U35" s="213"/>
    </row>
    <row r="36" spans="1:21" s="214" customFormat="1">
      <c r="A36" s="1809" t="s">
        <v>1992</v>
      </c>
      <c r="B36" s="216">
        <f t="shared" si="9"/>
        <v>170000</v>
      </c>
      <c r="C36" s="217">
        <f>'[9]main spreadsheet'!$BU$46</f>
        <v>170000</v>
      </c>
      <c r="D36" s="217"/>
      <c r="E36" s="217">
        <f t="shared" si="10"/>
        <v>0</v>
      </c>
      <c r="F36" s="217"/>
      <c r="G36" s="217">
        <f>C36</f>
        <v>170000</v>
      </c>
      <c r="H36" s="217"/>
      <c r="I36" s="217"/>
      <c r="J36" s="217"/>
      <c r="K36" s="217"/>
      <c r="L36" s="217"/>
      <c r="M36" s="217"/>
      <c r="N36" s="217"/>
      <c r="O36" s="217"/>
      <c r="P36" s="217"/>
      <c r="Q36" s="217"/>
      <c r="R36" s="879">
        <f t="shared" si="11"/>
        <v>170000</v>
      </c>
      <c r="S36" s="217">
        <f t="shared" si="12"/>
        <v>170000</v>
      </c>
      <c r="T36" s="217"/>
      <c r="U36" s="213"/>
    </row>
    <row r="37" spans="1:21" s="214" customFormat="1">
      <c r="A37" s="1857"/>
      <c r="B37" s="216">
        <f t="shared" si="9"/>
        <v>0</v>
      </c>
      <c r="C37" s="217">
        <f>'[11]Table 1'!$G$43</f>
        <v>0</v>
      </c>
      <c r="D37" s="217"/>
      <c r="E37" s="217">
        <f t="shared" si="10"/>
        <v>0</v>
      </c>
      <c r="F37" s="217"/>
      <c r="G37" s="217"/>
      <c r="H37" s="217"/>
      <c r="I37" s="217"/>
      <c r="J37" s="217"/>
      <c r="K37" s="217"/>
      <c r="L37" s="217"/>
      <c r="M37" s="217"/>
      <c r="N37" s="217"/>
      <c r="O37" s="217"/>
      <c r="P37" s="217"/>
      <c r="Q37" s="217"/>
      <c r="R37" s="879">
        <f t="shared" si="11"/>
        <v>0</v>
      </c>
      <c r="S37" s="217"/>
      <c r="T37" s="217"/>
      <c r="U37" s="213"/>
    </row>
    <row r="38" spans="1:21" s="214" customFormat="1">
      <c r="A38" s="219" t="s">
        <v>148</v>
      </c>
      <c r="B38" s="216">
        <f t="shared" si="9"/>
        <v>96890426.239999995</v>
      </c>
      <c r="C38" s="216">
        <f>SUM(C29:C37)</f>
        <v>96890426.239999995</v>
      </c>
      <c r="D38" s="216">
        <f t="shared" ref="D38:Q38" si="13">SUM(D29:D37)</f>
        <v>0</v>
      </c>
      <c r="E38" s="216">
        <f t="shared" si="13"/>
        <v>30879659.02469632</v>
      </c>
      <c r="F38" s="216">
        <f t="shared" si="13"/>
        <v>29215000</v>
      </c>
      <c r="G38" s="216">
        <f t="shared" si="13"/>
        <v>23042767.215303671</v>
      </c>
      <c r="H38" s="216">
        <f t="shared" si="13"/>
        <v>0</v>
      </c>
      <c r="I38" s="216">
        <f t="shared" si="13"/>
        <v>0</v>
      </c>
      <c r="J38" s="216">
        <f t="shared" si="13"/>
        <v>0</v>
      </c>
      <c r="K38" s="216">
        <f t="shared" si="13"/>
        <v>13753000</v>
      </c>
      <c r="L38" s="216">
        <f t="shared" si="13"/>
        <v>0</v>
      </c>
      <c r="M38" s="216">
        <f t="shared" si="13"/>
        <v>0</v>
      </c>
      <c r="N38" s="216">
        <f t="shared" si="13"/>
        <v>0</v>
      </c>
      <c r="O38" s="216">
        <f t="shared" si="13"/>
        <v>0</v>
      </c>
      <c r="P38" s="216">
        <f t="shared" si="13"/>
        <v>0</v>
      </c>
      <c r="Q38" s="216">
        <f t="shared" si="13"/>
        <v>0</v>
      </c>
      <c r="R38" s="534">
        <f>SUM(R29:R37)</f>
        <v>96890426.239999995</v>
      </c>
      <c r="S38" s="220">
        <f>SUM(S29:S37)</f>
        <v>96890426.239999995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3656562</v>
      </c>
      <c r="C40" s="217" cm="1">
        <f t="array" ref="C40:D40">'[12]Table 1'!$G$45:$H$45</f>
        <v>3656562</v>
      </c>
      <c r="D40" s="217">
        <v>0</v>
      </c>
      <c r="E40" s="217">
        <f t="shared" ref="E40:E41" si="14">C40-SUM(F40:Q40)</f>
        <v>0</v>
      </c>
      <c r="F40" s="217"/>
      <c r="G40" s="217">
        <f>C40</f>
        <v>3656562</v>
      </c>
      <c r="H40" s="217"/>
      <c r="I40" s="217"/>
      <c r="J40" s="217"/>
      <c r="K40" s="217"/>
      <c r="L40" s="217"/>
      <c r="M40" s="217"/>
      <c r="N40" s="217"/>
      <c r="O40" s="217"/>
      <c r="P40" s="217"/>
      <c r="Q40" s="217"/>
      <c r="R40" s="879">
        <f>SUM(E40:Q40)</f>
        <v>3656562</v>
      </c>
      <c r="S40" s="217">
        <f>R40</f>
        <v>3656562</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3656562</v>
      </c>
      <c r="C42" s="216">
        <f>SUM(C39:C41)</f>
        <v>3656562</v>
      </c>
      <c r="D42" s="216">
        <f>SUM(D39:D41)</f>
        <v>0</v>
      </c>
      <c r="E42" s="216">
        <f t="shared" ref="E42:T42" si="15">SUM(E40:E41)</f>
        <v>0</v>
      </c>
      <c r="F42" s="216">
        <f t="shared" si="15"/>
        <v>0</v>
      </c>
      <c r="G42" s="216">
        <f t="shared" si="15"/>
        <v>3656562</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3656562</v>
      </c>
      <c r="S42" s="220">
        <f t="shared" si="15"/>
        <v>3656562</v>
      </c>
      <c r="T42" s="220">
        <f t="shared" si="15"/>
        <v>0</v>
      </c>
      <c r="U42" s="213"/>
    </row>
    <row r="43" spans="1:21" s="214" customFormat="1">
      <c r="A43" s="219" t="s">
        <v>153</v>
      </c>
      <c r="B43" s="216">
        <f>SUM(C43:D43)</f>
        <v>405656</v>
      </c>
      <c r="C43" s="217" cm="1">
        <f t="array" ref="C43:D43">'[12]Table 1'!$G$46:$H$46</f>
        <v>405656</v>
      </c>
      <c r="D43" s="217">
        <v>0</v>
      </c>
      <c r="E43" s="217">
        <f t="shared" ref="E43" si="16">C43-SUM(F43:Q43)</f>
        <v>0</v>
      </c>
      <c r="F43" s="217"/>
      <c r="G43" s="217">
        <f>C43</f>
        <v>405656</v>
      </c>
      <c r="H43" s="217"/>
      <c r="I43" s="217"/>
      <c r="J43" s="217"/>
      <c r="K43" s="217"/>
      <c r="L43" s="217"/>
      <c r="M43" s="217"/>
      <c r="N43" s="217"/>
      <c r="O43" s="217"/>
      <c r="P43" s="217"/>
      <c r="Q43" s="217"/>
      <c r="R43" s="879">
        <f>SUM(E43:Q43)</f>
        <v>405656</v>
      </c>
      <c r="S43" s="217">
        <f>R43</f>
        <v>405656</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3618142.0555394012</v>
      </c>
      <c r="C45" s="217">
        <f>'[9]main spreadsheet'!$BU$51+'[9]main spreadsheet'!$BU$52+1</f>
        <v>3618142.0555394012</v>
      </c>
      <c r="D45" s="217"/>
      <c r="E45" s="217">
        <f t="shared" ref="E45:E53" si="18">C45-SUM(F45:Q45)</f>
        <v>3618142.0555394012</v>
      </c>
      <c r="F45" s="217"/>
      <c r="G45" s="217"/>
      <c r="H45" s="217"/>
      <c r="I45" s="217"/>
      <c r="J45" s="217"/>
      <c r="K45" s="217"/>
      <c r="L45" s="217"/>
      <c r="M45" s="217"/>
      <c r="N45" s="217"/>
      <c r="O45" s="217"/>
      <c r="P45" s="217"/>
      <c r="Q45" s="217"/>
      <c r="R45" s="879">
        <f t="shared" ref="R45:R53" si="19">SUM(E45:Q45)</f>
        <v>3618142.0555394012</v>
      </c>
      <c r="S45" s="217">
        <f>'[9]main spreadsheet'!$BX$51</f>
        <v>2119502.7485112469</v>
      </c>
      <c r="T45" s="217"/>
      <c r="U45" s="213"/>
    </row>
    <row r="46" spans="1:21" s="214" customFormat="1">
      <c r="A46" s="215" t="s">
        <v>156</v>
      </c>
      <c r="B46" s="216">
        <f t="shared" si="17"/>
        <v>798401.74178086652</v>
      </c>
      <c r="C46" s="217">
        <f>'[9]main spreadsheet'!$CE$59</f>
        <v>798401.74178086652</v>
      </c>
      <c r="D46" s="217"/>
      <c r="E46" s="217">
        <f t="shared" si="18"/>
        <v>798401.74178086652</v>
      </c>
      <c r="F46" s="217"/>
      <c r="G46" s="217"/>
      <c r="H46" s="217"/>
      <c r="I46" s="217"/>
      <c r="J46" s="217"/>
      <c r="K46" s="217"/>
      <c r="L46" s="217"/>
      <c r="M46" s="217"/>
      <c r="N46" s="217"/>
      <c r="O46" s="217"/>
      <c r="P46" s="217"/>
      <c r="Q46" s="217"/>
      <c r="R46" s="879">
        <f t="shared" si="19"/>
        <v>798401.74178086652</v>
      </c>
      <c r="S46" s="217"/>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9">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9">
        <f t="shared" si="19"/>
        <v>0</v>
      </c>
      <c r="S48" s="217"/>
      <c r="T48" s="217"/>
      <c r="U48" s="213"/>
    </row>
    <row r="49" spans="1:21" s="214" customFormat="1">
      <c r="A49" s="215" t="s">
        <v>60</v>
      </c>
      <c r="B49" s="216">
        <f t="shared" si="17"/>
        <v>741728.35590385029</v>
      </c>
      <c r="C49" s="217">
        <f>'[9]main spreadsheet'!$BU$57-C46</f>
        <v>741728.35590385029</v>
      </c>
      <c r="D49" s="217"/>
      <c r="E49" s="217">
        <f t="shared" si="18"/>
        <v>741728.35590385029</v>
      </c>
      <c r="F49" s="217"/>
      <c r="G49" s="217"/>
      <c r="H49" s="217"/>
      <c r="I49" s="217"/>
      <c r="J49" s="217"/>
      <c r="K49" s="217"/>
      <c r="L49" s="217"/>
      <c r="M49" s="217"/>
      <c r="N49" s="217"/>
      <c r="O49" s="217"/>
      <c r="P49" s="217"/>
      <c r="Q49" s="217"/>
      <c r="R49" s="879">
        <f t="shared" si="19"/>
        <v>741728.35590385029</v>
      </c>
      <c r="S49" s="217"/>
      <c r="T49" s="217"/>
      <c r="U49" s="213"/>
    </row>
    <row r="50" spans="1:21" s="214" customFormat="1">
      <c r="A50" s="215" t="s">
        <v>161</v>
      </c>
      <c r="B50" s="216">
        <f t="shared" si="17"/>
        <v>50000</v>
      </c>
      <c r="C50" s="217">
        <f>'[9]main spreadsheet'!$BU$69</f>
        <v>50000</v>
      </c>
      <c r="D50" s="217"/>
      <c r="E50" s="217">
        <f t="shared" si="18"/>
        <v>0</v>
      </c>
      <c r="F50" s="217"/>
      <c r="G50" s="217">
        <f>C50</f>
        <v>50000</v>
      </c>
      <c r="H50" s="217"/>
      <c r="I50" s="217"/>
      <c r="J50" s="217"/>
      <c r="K50" s="217"/>
      <c r="L50" s="217"/>
      <c r="M50" s="217"/>
      <c r="N50" s="217"/>
      <c r="O50" s="217"/>
      <c r="P50" s="217"/>
      <c r="Q50" s="217"/>
      <c r="R50" s="879">
        <f t="shared" si="19"/>
        <v>50000</v>
      </c>
      <c r="S50" s="217">
        <f>R50</f>
        <v>50000</v>
      </c>
      <c r="T50" s="217"/>
      <c r="U50" s="213"/>
    </row>
    <row r="51" spans="1:21" s="214" customFormat="1">
      <c r="A51" s="440" t="s">
        <v>159</v>
      </c>
      <c r="B51" s="216">
        <f t="shared" si="17"/>
        <v>0</v>
      </c>
      <c r="C51" s="217">
        <f>'[9]main spreadsheet'!$BU$56</f>
        <v>0</v>
      </c>
      <c r="D51" s="217"/>
      <c r="E51" s="217">
        <f t="shared" si="18"/>
        <v>0</v>
      </c>
      <c r="F51" s="217"/>
      <c r="G51" s="217"/>
      <c r="H51" s="217"/>
      <c r="I51" s="217"/>
      <c r="J51" s="217"/>
      <c r="K51" s="217"/>
      <c r="L51" s="217"/>
      <c r="M51" s="217"/>
      <c r="N51" s="217"/>
      <c r="O51" s="217"/>
      <c r="P51" s="217"/>
      <c r="Q51" s="217"/>
      <c r="R51" s="879">
        <f t="shared" si="19"/>
        <v>0</v>
      </c>
      <c r="S51" s="217"/>
      <c r="T51" s="217"/>
      <c r="U51" s="213"/>
    </row>
    <row r="52" spans="1:21" s="214" customFormat="1">
      <c r="A52" s="215" t="s">
        <v>160</v>
      </c>
      <c r="B52" s="216">
        <f t="shared" si="17"/>
        <v>980000</v>
      </c>
      <c r="C52" s="217">
        <f>'[9]main spreadsheet'!$BU$55</f>
        <v>980000</v>
      </c>
      <c r="D52" s="217"/>
      <c r="E52" s="217">
        <f t="shared" si="18"/>
        <v>0</v>
      </c>
      <c r="F52" s="217"/>
      <c r="G52" s="217">
        <f>C52</f>
        <v>980000</v>
      </c>
      <c r="H52" s="217"/>
      <c r="I52" s="217"/>
      <c r="J52" s="217"/>
      <c r="K52" s="217"/>
      <c r="L52" s="217"/>
      <c r="M52" s="217"/>
      <c r="N52" s="217"/>
      <c r="O52" s="217"/>
      <c r="P52" s="217"/>
      <c r="Q52" s="217"/>
      <c r="R52" s="879">
        <f t="shared" si="19"/>
        <v>980000</v>
      </c>
      <c r="S52" s="217">
        <f>R52</f>
        <v>980000</v>
      </c>
      <c r="T52" s="217"/>
      <c r="U52" s="213"/>
    </row>
    <row r="53" spans="1:21" s="214" customFormat="1">
      <c r="A53" s="1857" t="s">
        <v>2648</v>
      </c>
      <c r="B53" s="216">
        <f t="shared" si="17"/>
        <v>1068280.3852288101</v>
      </c>
      <c r="C53" s="217">
        <f>'[9]main spreadsheet'!$BU$53</f>
        <v>1068280.3852288101</v>
      </c>
      <c r="D53" s="217"/>
      <c r="E53" s="217">
        <f t="shared" si="18"/>
        <v>0</v>
      </c>
      <c r="F53" s="217"/>
      <c r="G53" s="217"/>
      <c r="H53" s="217">
        <f>C53</f>
        <v>1068280.3852288101</v>
      </c>
      <c r="I53" s="217"/>
      <c r="J53" s="217"/>
      <c r="K53" s="217"/>
      <c r="L53" s="217"/>
      <c r="M53" s="217"/>
      <c r="N53" s="217"/>
      <c r="O53" s="217"/>
      <c r="P53" s="217"/>
      <c r="Q53" s="217"/>
      <c r="R53" s="879">
        <f t="shared" si="19"/>
        <v>1068280.3852288101</v>
      </c>
      <c r="S53" s="217">
        <f>R53</f>
        <v>1068280.3852288101</v>
      </c>
      <c r="T53" s="217"/>
      <c r="U53" s="213"/>
    </row>
    <row r="54" spans="1:21" s="224" customFormat="1">
      <c r="A54" s="219" t="s">
        <v>162</v>
      </c>
      <c r="B54" s="220">
        <f>SUM(C54:D54)</f>
        <v>7256552.538452928</v>
      </c>
      <c r="C54" s="220">
        <f t="shared" ref="C54:T54" si="20">SUM(C45:C53)</f>
        <v>7256552.538452928</v>
      </c>
      <c r="D54" s="220">
        <f t="shared" si="20"/>
        <v>0</v>
      </c>
      <c r="E54" s="220">
        <f t="shared" si="20"/>
        <v>5158272.1532241181</v>
      </c>
      <c r="F54" s="220">
        <f t="shared" si="20"/>
        <v>0</v>
      </c>
      <c r="G54" s="220">
        <f t="shared" si="20"/>
        <v>1030000</v>
      </c>
      <c r="H54" s="220">
        <f t="shared" si="20"/>
        <v>1068280.3852288101</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7256552.538452928</v>
      </c>
      <c r="S54" s="220">
        <f t="shared" si="20"/>
        <v>4217783.1337400572</v>
      </c>
      <c r="T54" s="220">
        <f t="shared" si="20"/>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17500</v>
      </c>
      <c r="C56" s="217">
        <f>'[9]main spreadsheet'!$BU$50</f>
        <v>17500</v>
      </c>
      <c r="D56" s="217"/>
      <c r="E56" s="217">
        <f t="shared" ref="E56:E61" si="22">C56-SUM(F56:Q56)</f>
        <v>17500</v>
      </c>
      <c r="F56" s="217"/>
      <c r="G56" s="217"/>
      <c r="H56" s="217"/>
      <c r="I56" s="217"/>
      <c r="J56" s="217"/>
      <c r="K56" s="217"/>
      <c r="L56" s="217"/>
      <c r="M56" s="217"/>
      <c r="N56" s="217"/>
      <c r="O56" s="217"/>
      <c r="P56" s="217"/>
      <c r="Q56" s="217"/>
      <c r="R56" s="879">
        <f t="shared" ref="R56:R61" si="23">SUM(E56:Q56)</f>
        <v>17500</v>
      </c>
      <c r="S56" s="218"/>
      <c r="T56" s="218"/>
      <c r="U56" s="213"/>
    </row>
    <row r="57" spans="1:21" s="303" customFormat="1">
      <c r="A57" s="297" t="s">
        <v>157</v>
      </c>
      <c r="B57" s="304">
        <f t="shared" si="21"/>
        <v>0</v>
      </c>
      <c r="C57" s="301">
        <v>0</v>
      </c>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15000</v>
      </c>
      <c r="C58" s="217">
        <f>'[9]main spreadsheet'!$BU$64</f>
        <v>15000</v>
      </c>
      <c r="D58" s="217"/>
      <c r="E58" s="217">
        <f t="shared" si="22"/>
        <v>15000</v>
      </c>
      <c r="F58" s="217"/>
      <c r="G58" s="217"/>
      <c r="H58" s="217"/>
      <c r="I58" s="217"/>
      <c r="J58" s="217"/>
      <c r="K58" s="217"/>
      <c r="L58" s="217"/>
      <c r="M58" s="217"/>
      <c r="N58" s="217"/>
      <c r="O58" s="217"/>
      <c r="P58" s="217"/>
      <c r="Q58" s="217"/>
      <c r="R58" s="879">
        <f t="shared" si="23"/>
        <v>15000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1857" t="s">
        <v>2646</v>
      </c>
      <c r="B61" s="216">
        <f t="shared" si="21"/>
        <v>65000</v>
      </c>
      <c r="C61" s="217">
        <f>'[9]main spreadsheet'!$BU$63</f>
        <v>65000</v>
      </c>
      <c r="D61" s="217"/>
      <c r="E61" s="217">
        <f t="shared" si="22"/>
        <v>65000</v>
      </c>
      <c r="F61" s="217"/>
      <c r="G61" s="217"/>
      <c r="H61" s="217"/>
      <c r="I61" s="217"/>
      <c r="J61" s="217"/>
      <c r="K61" s="217"/>
      <c r="L61" s="217"/>
      <c r="M61" s="217"/>
      <c r="N61" s="217"/>
      <c r="O61" s="217"/>
      <c r="P61" s="217"/>
      <c r="Q61" s="217"/>
      <c r="R61" s="879">
        <f t="shared" si="23"/>
        <v>65000</v>
      </c>
      <c r="S61" s="218"/>
      <c r="T61" s="218"/>
      <c r="U61" s="213"/>
    </row>
    <row r="62" spans="1:21" s="214" customFormat="1" ht="13.75" customHeight="1">
      <c r="A62" s="219" t="s">
        <v>309</v>
      </c>
      <c r="B62" s="216">
        <f>SUM(C62:D62)</f>
        <v>97500</v>
      </c>
      <c r="C62" s="216">
        <f t="shared" ref="C62:R62" si="24">SUM(C56:C61)</f>
        <v>97500</v>
      </c>
      <c r="D62" s="216">
        <f t="shared" si="24"/>
        <v>0</v>
      </c>
      <c r="E62" s="216">
        <f t="shared" si="24"/>
        <v>97500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97500</v>
      </c>
      <c r="S62" s="218"/>
      <c r="T62" s="218"/>
      <c r="U62" s="213"/>
    </row>
    <row r="63" spans="1:21" s="214" customFormat="1">
      <c r="A63" s="225" t="s">
        <v>310</v>
      </c>
      <c r="B63" s="216">
        <f t="shared" ref="B63:R63" si="25">SUM(B8+B11+B13+B14+B15+B26+B27+B38+B42+B43+B54+B62)</f>
        <v>108530196.77845292</v>
      </c>
      <c r="C63" s="216">
        <f t="shared" si="25"/>
        <v>108530196.77845292</v>
      </c>
      <c r="D63" s="216">
        <f t="shared" si="25"/>
        <v>0</v>
      </c>
      <c r="E63" s="216">
        <f t="shared" si="25"/>
        <v>36358931.177920438</v>
      </c>
      <c r="F63" s="216">
        <f t="shared" si="25"/>
        <v>29215000</v>
      </c>
      <c r="G63" s="216">
        <f t="shared" si="25"/>
        <v>28134985.215303671</v>
      </c>
      <c r="H63" s="216">
        <f t="shared" si="25"/>
        <v>1068280.3852288101</v>
      </c>
      <c r="I63" s="216">
        <f t="shared" si="25"/>
        <v>0</v>
      </c>
      <c r="J63" s="216">
        <f t="shared" si="25"/>
        <v>0</v>
      </c>
      <c r="K63" s="216">
        <f t="shared" si="25"/>
        <v>13753000</v>
      </c>
      <c r="L63" s="216">
        <f t="shared" si="25"/>
        <v>0</v>
      </c>
      <c r="M63" s="216">
        <f t="shared" si="25"/>
        <v>0</v>
      </c>
      <c r="N63" s="216">
        <f t="shared" si="25"/>
        <v>0</v>
      </c>
      <c r="O63" s="216">
        <f t="shared" si="25"/>
        <v>0</v>
      </c>
      <c r="P63" s="216">
        <f t="shared" si="25"/>
        <v>0</v>
      </c>
      <c r="Q63" s="216">
        <f t="shared" si="25"/>
        <v>0</v>
      </c>
      <c r="R63" s="534">
        <f t="shared" si="25"/>
        <v>108530196.77845292</v>
      </c>
      <c r="S63" s="216">
        <f>SUM(S10+S13+S14+S15+S26+S27+S38+S42+S43+S54)</f>
        <v>105368927.37374005</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1702">
        <v>0</v>
      </c>
      <c r="D65" s="217"/>
      <c r="E65" s="217">
        <f t="shared" ref="E65:E69" si="26">C65-SUM(F65:Q65)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7">SUM(C66+D66)</f>
        <v>0</v>
      </c>
      <c r="C66" s="217">
        <v>0</v>
      </c>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1994</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2000</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2627</v>
      </c>
      <c r="B69" s="216">
        <f t="shared" si="27"/>
        <v>35000</v>
      </c>
      <c r="C69" s="217">
        <f>'[9]main spreadsheet'!$BU$61</f>
        <v>35000</v>
      </c>
      <c r="D69" s="217"/>
      <c r="E69" s="217">
        <f t="shared" si="26"/>
        <v>0</v>
      </c>
      <c r="F69" s="217"/>
      <c r="G69" s="217">
        <f>C69</f>
        <v>35000</v>
      </c>
      <c r="H69" s="217"/>
      <c r="I69" s="217"/>
      <c r="J69" s="217"/>
      <c r="K69" s="217"/>
      <c r="L69" s="217"/>
      <c r="M69" s="217"/>
      <c r="N69" s="217"/>
      <c r="O69" s="217"/>
      <c r="P69" s="217"/>
      <c r="Q69" s="217"/>
      <c r="R69" s="879">
        <f>SUM(E69:Q69)</f>
        <v>35000</v>
      </c>
      <c r="S69" s="217">
        <f>R69</f>
        <v>35000</v>
      </c>
      <c r="T69" s="217"/>
      <c r="U69" s="213"/>
    </row>
    <row r="70" spans="1:21" s="214" customFormat="1">
      <c r="A70" s="219" t="s">
        <v>1997</v>
      </c>
      <c r="B70" s="216">
        <f>SUM(C70:D70)</f>
        <v>35000</v>
      </c>
      <c r="C70" s="216">
        <f>SUM(C65:C69)</f>
        <v>35000</v>
      </c>
      <c r="D70" s="216">
        <f>SUM(D65:D69)</f>
        <v>0</v>
      </c>
      <c r="E70" s="216">
        <f t="shared" ref="E70:T70" si="29">SUM(E65:E69)</f>
        <v>0</v>
      </c>
      <c r="F70" s="216">
        <f t="shared" si="29"/>
        <v>0</v>
      </c>
      <c r="G70" s="216">
        <f t="shared" si="29"/>
        <v>35000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35000</v>
      </c>
      <c r="S70" s="220">
        <f t="shared" si="29"/>
        <v>35000</v>
      </c>
      <c r="T70" s="220">
        <f t="shared" si="2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1871724.1047172765</v>
      </c>
      <c r="C75" s="217">
        <f>'[9]main spreadsheet'!$BU$72</f>
        <v>1871724.1047172765</v>
      </c>
      <c r="D75" s="217"/>
      <c r="E75" s="217">
        <f t="shared" si="30"/>
        <v>1871724.1047172765</v>
      </c>
      <c r="F75" s="217"/>
      <c r="G75" s="217"/>
      <c r="H75" s="217"/>
      <c r="I75" s="217"/>
      <c r="J75" s="217"/>
      <c r="K75" s="217"/>
      <c r="L75" s="217"/>
      <c r="M75" s="217"/>
      <c r="N75" s="217"/>
      <c r="O75" s="217"/>
      <c r="P75" s="217"/>
      <c r="Q75" s="217"/>
      <c r="R75" s="879">
        <f>SUM(E75:Q75)</f>
        <v>1871724.1047172765</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1871724.1047172765</v>
      </c>
      <c r="C77" s="216">
        <f>SUM(C72:C76)</f>
        <v>1871724.1047172765</v>
      </c>
      <c r="D77" s="216">
        <f>SUM(D72:D76)</f>
        <v>0</v>
      </c>
      <c r="E77" s="216">
        <f t="shared" ref="E77:Q77" si="31">SUM(E72:E76)</f>
        <v>1871724.1047172765</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1871724.1047172765</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4836021.3119999999</v>
      </c>
      <c r="C79" s="217">
        <f>'[9]main spreadsheet'!$BU$41</f>
        <v>4836021.3119999999</v>
      </c>
      <c r="D79" s="217"/>
      <c r="E79" s="217">
        <f t="shared" ref="E79:E80" si="32">C79-SUM(F79:Q79)</f>
        <v>4836021.3119999999</v>
      </c>
      <c r="F79" s="217"/>
      <c r="G79" s="217"/>
      <c r="H79" s="217"/>
      <c r="I79" s="217"/>
      <c r="J79" s="217"/>
      <c r="K79" s="217"/>
      <c r="L79" s="217"/>
      <c r="M79" s="217"/>
      <c r="N79" s="217"/>
      <c r="O79" s="217"/>
      <c r="P79" s="217"/>
      <c r="Q79" s="217"/>
      <c r="R79" s="879">
        <f>SUM(E79:Q79)</f>
        <v>4836021.3119999999</v>
      </c>
      <c r="S79" s="217">
        <f>R79</f>
        <v>4836021.3119999999</v>
      </c>
      <c r="T79" s="217"/>
      <c r="U79" s="213"/>
    </row>
    <row r="80" spans="1:21" s="214" customFormat="1">
      <c r="A80" s="440" t="s">
        <v>61</v>
      </c>
      <c r="B80" s="216">
        <f>SUM(C80:D80)</f>
        <v>957227.85292220593</v>
      </c>
      <c r="C80" s="217">
        <f>'[9]main spreadsheet'!$BU$48</f>
        <v>957227.85292220593</v>
      </c>
      <c r="D80" s="217"/>
      <c r="E80" s="217">
        <f t="shared" si="32"/>
        <v>957227.85292220593</v>
      </c>
      <c r="F80" s="217"/>
      <c r="G80" s="217"/>
      <c r="H80" s="217"/>
      <c r="I80" s="217"/>
      <c r="J80" s="217"/>
      <c r="K80" s="217"/>
      <c r="L80" s="217"/>
      <c r="M80" s="217"/>
      <c r="N80" s="217"/>
      <c r="O80" s="217"/>
      <c r="P80" s="217"/>
      <c r="Q80" s="217"/>
      <c r="R80" s="879">
        <f>SUM(E80:Q80)</f>
        <v>957227.85292220593</v>
      </c>
      <c r="S80" s="217">
        <f>R80</f>
        <v>957227.85292220593</v>
      </c>
      <c r="T80" s="217"/>
      <c r="U80" s="213"/>
    </row>
    <row r="81" spans="1:21" s="214" customFormat="1">
      <c r="A81" s="219" t="s">
        <v>1417</v>
      </c>
      <c r="B81" s="216">
        <f>SUM(C81:D81)</f>
        <v>5793249.1649222057</v>
      </c>
      <c r="C81" s="859">
        <f>SUM(C79:C80)</f>
        <v>5793249.1649222057</v>
      </c>
      <c r="D81" s="859">
        <f t="shared" ref="D81:T81" si="33">SUM(D79:D80)</f>
        <v>0</v>
      </c>
      <c r="E81" s="859">
        <f t="shared" si="33"/>
        <v>5793249.1649222057</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5793249.1649222057</v>
      </c>
      <c r="S81" s="859">
        <f t="shared" si="33"/>
        <v>5793249.1649222057</v>
      </c>
      <c r="T81" s="859">
        <f t="shared" si="33"/>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4">SUM(C83+D83)</f>
        <v>107054.25995025298</v>
      </c>
      <c r="C83" s="217">
        <f>'[9]main spreadsheet'!$BU$59</f>
        <v>107054.25995025298</v>
      </c>
      <c r="D83" s="217"/>
      <c r="E83" s="217">
        <f t="shared" ref="E83:E95" si="35">C83-SUM(F83:Q83)</f>
        <v>0</v>
      </c>
      <c r="F83" s="217"/>
      <c r="G83" s="217">
        <f>C83</f>
        <v>107054.25995025298</v>
      </c>
      <c r="H83" s="217"/>
      <c r="I83" s="217"/>
      <c r="J83" s="217"/>
      <c r="K83" s="217"/>
      <c r="L83" s="217"/>
      <c r="M83" s="217"/>
      <c r="N83" s="217"/>
      <c r="O83" s="217"/>
      <c r="P83" s="217"/>
      <c r="Q83" s="217"/>
      <c r="R83" s="879">
        <f t="shared" ref="R83:R95" si="36">SUM(E83:Q83)</f>
        <v>107054.25995025298</v>
      </c>
      <c r="S83" s="218"/>
      <c r="T83" s="218"/>
      <c r="U83" s="213"/>
    </row>
    <row r="84" spans="1:21" s="214" customFormat="1">
      <c r="A84" s="215" t="s">
        <v>824</v>
      </c>
      <c r="B84" s="216">
        <f t="shared" si="34"/>
        <v>100000</v>
      </c>
      <c r="C84" s="217">
        <f>'[9]main spreadsheet'!$BU$47</f>
        <v>100000</v>
      </c>
      <c r="D84" s="217"/>
      <c r="E84" s="217">
        <f t="shared" si="35"/>
        <v>0</v>
      </c>
      <c r="F84" s="217"/>
      <c r="G84" s="217">
        <f t="shared" ref="G84:G93" si="37">C84</f>
        <v>100000</v>
      </c>
      <c r="H84" s="217"/>
      <c r="I84" s="217"/>
      <c r="J84" s="217"/>
      <c r="K84" s="217"/>
      <c r="L84" s="217"/>
      <c r="M84" s="217"/>
      <c r="N84" s="217"/>
      <c r="O84" s="217"/>
      <c r="P84" s="217"/>
      <c r="Q84" s="217"/>
      <c r="R84" s="879">
        <f t="shared" si="36"/>
        <v>100000</v>
      </c>
      <c r="S84" s="217">
        <f>R84</f>
        <v>100000</v>
      </c>
      <c r="T84" s="217"/>
      <c r="U84" s="213"/>
    </row>
    <row r="85" spans="1:21" s="214" customFormat="1">
      <c r="A85" s="215" t="s">
        <v>825</v>
      </c>
      <c r="B85" s="216">
        <f t="shared" si="34"/>
        <v>253290</v>
      </c>
      <c r="C85" s="217">
        <f>'[9]main spreadsheet'!$BU$43</f>
        <v>253290</v>
      </c>
      <c r="D85" s="217"/>
      <c r="E85" s="217">
        <f t="shared" si="35"/>
        <v>0</v>
      </c>
      <c r="F85" s="217"/>
      <c r="G85" s="217">
        <f t="shared" si="37"/>
        <v>253290</v>
      </c>
      <c r="H85" s="217"/>
      <c r="I85" s="217"/>
      <c r="J85" s="217"/>
      <c r="K85" s="217"/>
      <c r="L85" s="217"/>
      <c r="M85" s="217"/>
      <c r="N85" s="217"/>
      <c r="O85" s="217"/>
      <c r="P85" s="217"/>
      <c r="Q85" s="217"/>
      <c r="R85" s="879">
        <f t="shared" si="36"/>
        <v>253290</v>
      </c>
      <c r="S85" s="217">
        <f>R85</f>
        <v>253290</v>
      </c>
      <c r="T85" s="217"/>
      <c r="U85" s="213"/>
    </row>
    <row r="86" spans="1:21" s="214" customFormat="1">
      <c r="A86" s="215" t="s">
        <v>826</v>
      </c>
      <c r="B86" s="216">
        <f t="shared" si="34"/>
        <v>1355200</v>
      </c>
      <c r="C86" s="217">
        <f>'[9]main spreadsheet'!$BU$42</f>
        <v>1355200</v>
      </c>
      <c r="D86" s="217"/>
      <c r="E86" s="217">
        <f t="shared" si="35"/>
        <v>0</v>
      </c>
      <c r="F86" s="217"/>
      <c r="G86" s="217">
        <f t="shared" si="37"/>
        <v>1355200</v>
      </c>
      <c r="H86" s="217"/>
      <c r="I86" s="217"/>
      <c r="J86" s="217"/>
      <c r="K86" s="217"/>
      <c r="L86" s="217"/>
      <c r="M86" s="217"/>
      <c r="N86" s="217"/>
      <c r="O86" s="217"/>
      <c r="P86" s="217"/>
      <c r="Q86" s="217"/>
      <c r="R86" s="879">
        <f t="shared" si="36"/>
        <v>1355200</v>
      </c>
      <c r="S86" s="217">
        <f t="shared" ref="S86:S87" si="38">R86</f>
        <v>1355200</v>
      </c>
      <c r="T86" s="217"/>
      <c r="U86" s="213"/>
    </row>
    <row r="87" spans="1:21" s="214" customFormat="1">
      <c r="A87" s="215" t="s">
        <v>827</v>
      </c>
      <c r="B87" s="216">
        <f t="shared" si="34"/>
        <v>0</v>
      </c>
      <c r="C87" s="217"/>
      <c r="D87" s="217"/>
      <c r="E87" s="217">
        <f t="shared" si="35"/>
        <v>0</v>
      </c>
      <c r="F87" s="217"/>
      <c r="G87" s="217"/>
      <c r="H87" s="217"/>
      <c r="I87" s="217"/>
      <c r="J87" s="217"/>
      <c r="K87" s="217"/>
      <c r="L87" s="217"/>
      <c r="M87" s="217"/>
      <c r="N87" s="217"/>
      <c r="O87" s="217"/>
      <c r="P87" s="217"/>
      <c r="Q87" s="217"/>
      <c r="R87" s="879">
        <f t="shared" si="36"/>
        <v>0</v>
      </c>
      <c r="S87" s="217">
        <f t="shared" si="38"/>
        <v>0</v>
      </c>
      <c r="T87" s="217"/>
      <c r="U87" s="213"/>
    </row>
    <row r="88" spans="1:21" s="214" customFormat="1">
      <c r="A88" s="215" t="s">
        <v>828</v>
      </c>
      <c r="B88" s="216">
        <f t="shared" si="34"/>
        <v>350000</v>
      </c>
      <c r="C88" s="217">
        <f>'[9]main spreadsheet'!$BU$70</f>
        <v>350000</v>
      </c>
      <c r="D88" s="217"/>
      <c r="E88" s="217">
        <f t="shared" si="35"/>
        <v>350000</v>
      </c>
      <c r="F88" s="217"/>
      <c r="G88" s="217"/>
      <c r="H88" s="217"/>
      <c r="I88" s="217"/>
      <c r="J88" s="217"/>
      <c r="K88" s="217"/>
      <c r="L88" s="217"/>
      <c r="M88" s="217"/>
      <c r="N88" s="217"/>
      <c r="O88" s="217"/>
      <c r="P88" s="217"/>
      <c r="Q88" s="217"/>
      <c r="R88" s="879">
        <f t="shared" si="36"/>
        <v>350000</v>
      </c>
      <c r="S88" s="218"/>
      <c r="T88" s="218"/>
      <c r="U88" s="213"/>
    </row>
    <row r="89" spans="1:21" s="214" customFormat="1">
      <c r="A89" s="215" t="s">
        <v>829</v>
      </c>
      <c r="B89" s="216">
        <f t="shared" si="34"/>
        <v>572650</v>
      </c>
      <c r="C89" s="217">
        <f>'[9]main spreadsheet'!$BU$39</f>
        <v>572650</v>
      </c>
      <c r="D89" s="217"/>
      <c r="E89" s="217">
        <f t="shared" si="35"/>
        <v>572650</v>
      </c>
      <c r="F89" s="217"/>
      <c r="G89" s="217"/>
      <c r="H89" s="217"/>
      <c r="I89" s="217"/>
      <c r="J89" s="217"/>
      <c r="K89" s="217"/>
      <c r="L89" s="217"/>
      <c r="M89" s="217"/>
      <c r="N89" s="217"/>
      <c r="O89" s="217"/>
      <c r="P89" s="217"/>
      <c r="Q89" s="217"/>
      <c r="R89" s="879">
        <f t="shared" si="36"/>
        <v>572650</v>
      </c>
      <c r="S89" s="217">
        <f>R89</f>
        <v>572650</v>
      </c>
      <c r="T89" s="217"/>
      <c r="U89" s="213"/>
    </row>
    <row r="90" spans="1:21" s="214" customFormat="1">
      <c r="A90" s="215" t="s">
        <v>830</v>
      </c>
      <c r="B90" s="216">
        <f t="shared" si="34"/>
        <v>15000</v>
      </c>
      <c r="C90" s="217">
        <f>'[9]main spreadsheet'!$BU$67</f>
        <v>15000</v>
      </c>
      <c r="D90" s="217"/>
      <c r="E90" s="217">
        <f t="shared" si="35"/>
        <v>0</v>
      </c>
      <c r="F90" s="217"/>
      <c r="G90" s="217">
        <f t="shared" si="37"/>
        <v>15000</v>
      </c>
      <c r="H90" s="217"/>
      <c r="I90" s="217"/>
      <c r="J90" s="217"/>
      <c r="K90" s="217"/>
      <c r="L90" s="217"/>
      <c r="M90" s="217"/>
      <c r="N90" s="217"/>
      <c r="O90" s="217"/>
      <c r="P90" s="217"/>
      <c r="Q90" s="217"/>
      <c r="R90" s="879">
        <f t="shared" si="36"/>
        <v>15000</v>
      </c>
      <c r="S90" s="217"/>
      <c r="T90" s="217"/>
      <c r="U90" s="213"/>
    </row>
    <row r="91" spans="1:21" s="214" customFormat="1">
      <c r="A91" s="1810" t="s">
        <v>390</v>
      </c>
      <c r="B91" s="216">
        <f t="shared" si="34"/>
        <v>0</v>
      </c>
      <c r="C91" s="217">
        <v>0</v>
      </c>
      <c r="D91" s="217"/>
      <c r="E91" s="217">
        <f t="shared" si="35"/>
        <v>0</v>
      </c>
      <c r="F91" s="217"/>
      <c r="G91" s="217">
        <f t="shared" si="37"/>
        <v>0</v>
      </c>
      <c r="H91" s="217"/>
      <c r="I91" s="217"/>
      <c r="J91" s="217"/>
      <c r="K91" s="217"/>
      <c r="L91" s="217"/>
      <c r="M91" s="217"/>
      <c r="N91" s="217"/>
      <c r="O91" s="217"/>
      <c r="P91" s="217"/>
      <c r="Q91" s="217"/>
      <c r="R91" s="879">
        <f t="shared" si="36"/>
        <v>0</v>
      </c>
      <c r="S91" s="217"/>
      <c r="T91" s="217"/>
      <c r="U91" s="213"/>
    </row>
    <row r="92" spans="1:21" s="214" customFormat="1">
      <c r="A92" s="1809" t="s">
        <v>1419</v>
      </c>
      <c r="B92" s="216">
        <f t="shared" si="34"/>
        <v>15000</v>
      </c>
      <c r="C92" s="217">
        <f>'[9]main spreadsheet'!$BU$58</f>
        <v>15000</v>
      </c>
      <c r="D92" s="217"/>
      <c r="E92" s="217">
        <f t="shared" si="35"/>
        <v>0</v>
      </c>
      <c r="F92" s="217"/>
      <c r="G92" s="217">
        <f t="shared" si="37"/>
        <v>15000</v>
      </c>
      <c r="H92" s="217"/>
      <c r="I92" s="217"/>
      <c r="J92" s="217"/>
      <c r="K92" s="217"/>
      <c r="L92" s="217"/>
      <c r="M92" s="217"/>
      <c r="N92" s="217"/>
      <c r="O92" s="217"/>
      <c r="P92" s="217"/>
      <c r="Q92" s="217"/>
      <c r="R92" s="879">
        <f t="shared" si="36"/>
        <v>15000</v>
      </c>
      <c r="S92" s="217">
        <f>R92</f>
        <v>15000</v>
      </c>
      <c r="T92" s="217"/>
      <c r="U92" s="213"/>
    </row>
    <row r="93" spans="1:21" s="214" customFormat="1">
      <c r="A93" s="1857" t="s">
        <v>2647</v>
      </c>
      <c r="B93" s="216">
        <f t="shared" si="34"/>
        <v>0</v>
      </c>
      <c r="C93" s="217"/>
      <c r="D93" s="217"/>
      <c r="E93" s="217">
        <f t="shared" si="35"/>
        <v>0</v>
      </c>
      <c r="F93" s="217"/>
      <c r="G93" s="217">
        <f t="shared" si="37"/>
        <v>0</v>
      </c>
      <c r="H93" s="217"/>
      <c r="I93" s="217"/>
      <c r="J93" s="217"/>
      <c r="K93" s="217"/>
      <c r="L93" s="217"/>
      <c r="M93" s="217"/>
      <c r="N93" s="217"/>
      <c r="O93" s="217"/>
      <c r="P93" s="217"/>
      <c r="Q93" s="217"/>
      <c r="R93" s="879">
        <f t="shared" si="36"/>
        <v>0</v>
      </c>
      <c r="S93" s="217"/>
      <c r="T93" s="217"/>
      <c r="U93" s="213"/>
    </row>
    <row r="94" spans="1:21" s="214" customFormat="1">
      <c r="A94" s="1857" t="s">
        <v>35</v>
      </c>
      <c r="B94" s="216">
        <f t="shared" si="34"/>
        <v>0</v>
      </c>
      <c r="C94" s="217"/>
      <c r="D94" s="217"/>
      <c r="E94" s="217">
        <f t="shared" si="35"/>
        <v>0</v>
      </c>
      <c r="F94" s="217"/>
      <c r="G94" s="217"/>
      <c r="H94" s="217"/>
      <c r="I94" s="217"/>
      <c r="J94" s="217"/>
      <c r="K94" s="217"/>
      <c r="L94" s="217"/>
      <c r="M94" s="217"/>
      <c r="N94" s="217"/>
      <c r="O94" s="217"/>
      <c r="P94" s="217"/>
      <c r="Q94" s="217"/>
      <c r="R94" s="879">
        <f t="shared" si="36"/>
        <v>0</v>
      </c>
      <c r="S94" s="217"/>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79">
        <f t="shared" si="36"/>
        <v>0</v>
      </c>
      <c r="S95" s="217"/>
      <c r="T95" s="217"/>
      <c r="U95" s="213"/>
    </row>
    <row r="96" spans="1:21" s="214" customFormat="1">
      <c r="A96" s="219" t="s">
        <v>831</v>
      </c>
      <c r="B96" s="216">
        <f>SUM(C96:D96)</f>
        <v>2768194.2599502532</v>
      </c>
      <c r="C96" s="216">
        <f t="shared" ref="C96:R96" si="39">SUM(C83:C95)</f>
        <v>2768194.2599502532</v>
      </c>
      <c r="D96" s="216">
        <f t="shared" si="39"/>
        <v>0</v>
      </c>
      <c r="E96" s="216">
        <f t="shared" si="39"/>
        <v>922650</v>
      </c>
      <c r="F96" s="216">
        <f t="shared" si="39"/>
        <v>0</v>
      </c>
      <c r="G96" s="216">
        <f t="shared" si="39"/>
        <v>1845544.2599502529</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2768194.2599502532</v>
      </c>
      <c r="S96" s="220">
        <f>SUM(S84:S87,S89:S95)</f>
        <v>2296140</v>
      </c>
      <c r="T96" s="216">
        <f>SUM(T84:T87,T89:T95)</f>
        <v>0</v>
      </c>
      <c r="U96" s="213"/>
    </row>
    <row r="97" spans="1:21" s="214" customFormat="1">
      <c r="A97" s="219" t="s">
        <v>832</v>
      </c>
      <c r="B97" s="216">
        <f>SUM(C97:D97)</f>
        <v>118998364.30804265</v>
      </c>
      <c r="C97" s="216">
        <f t="shared" ref="C97:R97" si="40">SUM(C63+C70+C77+C81+C96)</f>
        <v>118998364.30804265</v>
      </c>
      <c r="D97" s="216">
        <f t="shared" si="40"/>
        <v>0</v>
      </c>
      <c r="E97" s="216">
        <f t="shared" si="40"/>
        <v>44946554.447559923</v>
      </c>
      <c r="F97" s="216">
        <f t="shared" si="40"/>
        <v>29215000</v>
      </c>
      <c r="G97" s="216">
        <f t="shared" si="40"/>
        <v>30015529.475253925</v>
      </c>
      <c r="H97" s="216">
        <f t="shared" si="40"/>
        <v>1068280.3852288101</v>
      </c>
      <c r="I97" s="216">
        <f t="shared" si="40"/>
        <v>0</v>
      </c>
      <c r="J97" s="216">
        <f t="shared" si="40"/>
        <v>0</v>
      </c>
      <c r="K97" s="216">
        <f t="shared" si="40"/>
        <v>13753000</v>
      </c>
      <c r="L97" s="216">
        <f t="shared" si="40"/>
        <v>0</v>
      </c>
      <c r="M97" s="216">
        <f t="shared" si="40"/>
        <v>0</v>
      </c>
      <c r="N97" s="216">
        <f t="shared" si="40"/>
        <v>0</v>
      </c>
      <c r="O97" s="216">
        <f t="shared" si="40"/>
        <v>0</v>
      </c>
      <c r="P97" s="216">
        <f t="shared" si="40"/>
        <v>0</v>
      </c>
      <c r="Q97" s="216">
        <f t="shared" si="40"/>
        <v>0</v>
      </c>
      <c r="R97" s="216">
        <f t="shared" si="40"/>
        <v>118998364.30804265</v>
      </c>
      <c r="S97" s="216">
        <f>SUM(S63+S70+S81+S96)</f>
        <v>113493316.53866225</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3740000</v>
      </c>
      <c r="C99" s="1702" cm="1">
        <f t="array" ref="C99:D99">'[12]Table 1'!$G$75:$H$75</f>
        <v>3740000</v>
      </c>
      <c r="D99" s="1702">
        <v>0</v>
      </c>
      <c r="E99" s="217">
        <f t="shared" ref="E99:E103" si="41">C99-SUM(F99:Q99)</f>
        <v>0</v>
      </c>
      <c r="F99" s="217"/>
      <c r="G99" s="217">
        <f>C99-I99-J99</f>
        <v>2579000</v>
      </c>
      <c r="H99" s="217"/>
      <c r="I99" s="217">
        <v>1160000</v>
      </c>
      <c r="J99" s="217">
        <v>1000</v>
      </c>
      <c r="K99" s="217"/>
      <c r="L99" s="217"/>
      <c r="M99" s="217"/>
      <c r="N99" s="217"/>
      <c r="O99" s="217"/>
      <c r="P99" s="217"/>
      <c r="Q99" s="217"/>
      <c r="R99" s="879">
        <f t="shared" ref="R99:R103" si="42">SUM(E99:Q99)</f>
        <v>3740000</v>
      </c>
      <c r="S99" s="217">
        <f>R99</f>
        <v>3740000</v>
      </c>
      <c r="T99" s="217"/>
      <c r="U99" s="213"/>
    </row>
    <row r="100" spans="1:21" s="214" customFormat="1">
      <c r="A100" s="440" t="s">
        <v>1998</v>
      </c>
      <c r="B100" s="216">
        <f t="shared" ref="B100:B103" si="43">SUM(C100+D100)</f>
        <v>0</v>
      </c>
      <c r="C100" s="217"/>
      <c r="D100" s="217"/>
      <c r="E100" s="217">
        <f t="shared" si="41"/>
        <v>0</v>
      </c>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835</v>
      </c>
      <c r="B101" s="216">
        <f t="shared" si="43"/>
        <v>0</v>
      </c>
      <c r="C101" s="217"/>
      <c r="D101" s="217"/>
      <c r="E101" s="217">
        <f t="shared" si="41"/>
        <v>0</v>
      </c>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1999</v>
      </c>
      <c r="B102" s="216">
        <f t="shared" si="43"/>
        <v>0</v>
      </c>
      <c r="C102" s="217"/>
      <c r="D102" s="217"/>
      <c r="E102" s="217">
        <f t="shared" si="41"/>
        <v>0</v>
      </c>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f t="shared" si="41"/>
        <v>0</v>
      </c>
      <c r="F103" s="217"/>
      <c r="G103" s="217"/>
      <c r="H103" s="217"/>
      <c r="I103" s="217"/>
      <c r="J103" s="217"/>
      <c r="K103" s="217"/>
      <c r="L103" s="217"/>
      <c r="M103" s="217"/>
      <c r="N103" s="217"/>
      <c r="O103" s="217"/>
      <c r="P103" s="217"/>
      <c r="Q103" s="217"/>
      <c r="R103" s="879">
        <f t="shared" si="42"/>
        <v>0</v>
      </c>
      <c r="S103" s="217"/>
      <c r="T103" s="217"/>
      <c r="U103" s="213"/>
    </row>
    <row r="104" spans="1:21" s="214" customFormat="1">
      <c r="A104" s="219" t="s">
        <v>836</v>
      </c>
      <c r="B104" s="216">
        <f>SUM(C104:D104)</f>
        <v>3740000</v>
      </c>
      <c r="C104" s="216">
        <f>SUM(C99:C103)</f>
        <v>3740000</v>
      </c>
      <c r="D104" s="216">
        <f t="shared" ref="D104:T104" si="44">SUM(D99:D103)</f>
        <v>0</v>
      </c>
      <c r="E104" s="216">
        <f t="shared" si="44"/>
        <v>0</v>
      </c>
      <c r="F104" s="216">
        <f t="shared" si="44"/>
        <v>0</v>
      </c>
      <c r="G104" s="216">
        <f t="shared" si="44"/>
        <v>2579000</v>
      </c>
      <c r="H104" s="216">
        <f t="shared" si="44"/>
        <v>0</v>
      </c>
      <c r="I104" s="216">
        <f t="shared" si="44"/>
        <v>1160000</v>
      </c>
      <c r="J104" s="216">
        <f t="shared" si="44"/>
        <v>1000</v>
      </c>
      <c r="K104" s="216">
        <f t="shared" si="44"/>
        <v>0</v>
      </c>
      <c r="L104" s="216">
        <f t="shared" si="44"/>
        <v>0</v>
      </c>
      <c r="M104" s="216">
        <f t="shared" si="44"/>
        <v>0</v>
      </c>
      <c r="N104" s="216">
        <f t="shared" si="44"/>
        <v>0</v>
      </c>
      <c r="O104" s="216">
        <f t="shared" si="44"/>
        <v>0</v>
      </c>
      <c r="P104" s="216">
        <f t="shared" si="44"/>
        <v>0</v>
      </c>
      <c r="Q104" s="216">
        <f t="shared" si="44"/>
        <v>0</v>
      </c>
      <c r="R104" s="534">
        <f t="shared" si="44"/>
        <v>3740000</v>
      </c>
      <c r="S104" s="220">
        <f t="shared" si="44"/>
        <v>3740000</v>
      </c>
      <c r="T104" s="220">
        <f t="shared" si="44"/>
        <v>0</v>
      </c>
      <c r="U104" s="213"/>
    </row>
    <row r="105" spans="1:21" s="214" customFormat="1">
      <c r="A105" s="219" t="s">
        <v>837</v>
      </c>
      <c r="B105" s="220">
        <f>SUM(C105:D105)</f>
        <v>122738364.30804265</v>
      </c>
      <c r="C105" s="220">
        <f t="shared" ref="C105:R105" si="45">SUM(C97+C104)</f>
        <v>122738364.30804265</v>
      </c>
      <c r="D105" s="220">
        <f t="shared" si="45"/>
        <v>0</v>
      </c>
      <c r="E105" s="220">
        <f t="shared" si="45"/>
        <v>44946554.447559923</v>
      </c>
      <c r="F105" s="220">
        <f t="shared" si="45"/>
        <v>29215000</v>
      </c>
      <c r="G105" s="220">
        <f t="shared" si="45"/>
        <v>32594529.475253925</v>
      </c>
      <c r="H105" s="220">
        <f t="shared" si="45"/>
        <v>1068280.3852288101</v>
      </c>
      <c r="I105" s="220">
        <f t="shared" si="45"/>
        <v>1160000</v>
      </c>
      <c r="J105" s="220">
        <f t="shared" si="45"/>
        <v>1000</v>
      </c>
      <c r="K105" s="220">
        <f t="shared" si="45"/>
        <v>13753000</v>
      </c>
      <c r="L105" s="220">
        <f t="shared" si="45"/>
        <v>0</v>
      </c>
      <c r="M105" s="220">
        <f t="shared" si="45"/>
        <v>0</v>
      </c>
      <c r="N105" s="220">
        <f t="shared" si="45"/>
        <v>0</v>
      </c>
      <c r="O105" s="220">
        <f t="shared" si="45"/>
        <v>0</v>
      </c>
      <c r="P105" s="220">
        <f t="shared" si="45"/>
        <v>0</v>
      </c>
      <c r="Q105" s="220">
        <f t="shared" si="45"/>
        <v>0</v>
      </c>
      <c r="R105" s="534">
        <f t="shared" si="45"/>
        <v>122738364.30804265</v>
      </c>
      <c r="S105" s="220">
        <f>S97+S104</f>
        <v>117233316.53866225</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117233316.53866225</v>
      </c>
      <c r="T107" s="234">
        <f>T105+T106</f>
        <v>0</v>
      </c>
    </row>
    <row r="108" spans="1:21" s="300" customFormat="1">
      <c r="A108" s="233" t="s">
        <v>943</v>
      </c>
      <c r="B108" s="228"/>
      <c r="C108" s="228"/>
      <c r="D108" s="228"/>
      <c r="E108" s="464">
        <f>Application!AO650</f>
        <v>44946553.647559911</v>
      </c>
      <c r="F108" s="464">
        <f>Application!AO637</f>
        <v>29215000</v>
      </c>
      <c r="G108" s="464">
        <f>Application!AO638</f>
        <v>32594529.475253925</v>
      </c>
      <c r="H108" s="464">
        <f>Application!AO639</f>
        <v>1068280.3852288101</v>
      </c>
      <c r="I108" s="464">
        <f>Application!AO640</f>
        <v>1160000</v>
      </c>
      <c r="J108" s="464">
        <f>Application!AO641</f>
        <v>1000</v>
      </c>
      <c r="K108" s="464">
        <f>Application!AO642</f>
        <v>13753000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85" t="s">
        <v>1094</v>
      </c>
      <c r="E122" s="2585"/>
      <c r="F122" s="2585"/>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8" t="s">
        <v>1437</v>
      </c>
      <c r="E123" s="2589"/>
      <c r="F123" s="2589"/>
      <c r="G123" s="2589"/>
      <c r="H123" s="2589"/>
      <c r="I123" s="2589"/>
      <c r="J123" s="2589"/>
      <c r="K123" s="2589"/>
      <c r="L123" s="2589"/>
      <c r="M123" s="2589"/>
      <c r="N123" s="2589"/>
      <c r="O123" s="2589"/>
      <c r="P123" s="2589"/>
      <c r="Q123" s="2589"/>
      <c r="R123" s="2589"/>
      <c r="S123" s="2589"/>
      <c r="T123" s="514"/>
      <c r="U123" s="516"/>
    </row>
    <row r="124" spans="1:21" ht="12.5">
      <c r="A124" s="513" t="s">
        <v>1096</v>
      </c>
      <c r="B124" s="523"/>
      <c r="C124" s="513"/>
      <c r="D124" s="2589"/>
      <c r="E124" s="2589"/>
      <c r="F124" s="2589"/>
      <c r="G124" s="2589"/>
      <c r="H124" s="2589"/>
      <c r="I124" s="2589"/>
      <c r="J124" s="2589"/>
      <c r="K124" s="2589"/>
      <c r="L124" s="2589"/>
      <c r="M124" s="2589"/>
      <c r="N124" s="2589"/>
      <c r="O124" s="2589"/>
      <c r="P124" s="2589"/>
      <c r="Q124" s="2589"/>
      <c r="R124" s="2589"/>
      <c r="S124" s="2589"/>
      <c r="T124" s="514"/>
      <c r="U124" s="516"/>
    </row>
    <row r="125" spans="1:21" ht="12.5">
      <c r="A125" s="513" t="s">
        <v>1097</v>
      </c>
      <c r="B125" s="523"/>
      <c r="C125" s="513"/>
      <c r="D125" s="2589"/>
      <c r="E125" s="2589"/>
      <c r="F125" s="2589"/>
      <c r="G125" s="2589"/>
      <c r="H125" s="2589"/>
      <c r="I125" s="2589"/>
      <c r="J125" s="2589"/>
      <c r="K125" s="2589"/>
      <c r="L125" s="2589"/>
      <c r="M125" s="2589"/>
      <c r="N125" s="2589"/>
      <c r="O125" s="2589"/>
      <c r="P125" s="2589"/>
      <c r="Q125" s="2589"/>
      <c r="R125" s="2589"/>
      <c r="S125" s="2589"/>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82"/>
      <c r="E128" s="2582"/>
      <c r="F128" s="2582"/>
      <c r="G128" s="2582"/>
      <c r="H128" s="2582"/>
      <c r="I128" s="513"/>
      <c r="J128" s="2583"/>
      <c r="K128" s="2583"/>
      <c r="L128" s="513"/>
      <c r="M128" s="513"/>
      <c r="N128" s="513"/>
      <c r="O128" s="513"/>
      <c r="P128" s="513"/>
      <c r="Q128" s="513"/>
      <c r="R128" s="513"/>
      <c r="S128" s="513"/>
      <c r="T128" s="514"/>
      <c r="U128" s="516"/>
    </row>
    <row r="129" spans="1:21" ht="12.5">
      <c r="A129" s="513" t="s">
        <v>308</v>
      </c>
      <c r="B129" s="523"/>
      <c r="C129" s="513"/>
      <c r="D129" s="2584" t="s">
        <v>1101</v>
      </c>
      <c r="E129" s="2584"/>
      <c r="F129" s="2584"/>
      <c r="G129" s="2584"/>
      <c r="H129" s="2584"/>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563"/>
      <c r="E131" s="2563"/>
      <c r="F131" s="2563"/>
      <c r="G131" s="2563"/>
      <c r="H131" s="2563"/>
      <c r="I131" s="513"/>
      <c r="J131" s="2563"/>
      <c r="K131" s="2563"/>
      <c r="L131" s="2563"/>
      <c r="M131" s="2563"/>
      <c r="N131" s="513"/>
      <c r="O131" s="513"/>
      <c r="P131" s="513"/>
      <c r="Q131" s="513"/>
      <c r="R131" s="513"/>
      <c r="S131" s="513"/>
      <c r="T131" s="514"/>
      <c r="U131" s="516"/>
    </row>
    <row r="132" spans="1:21" ht="12" customHeight="1">
      <c r="A132" s="527"/>
      <c r="B132" s="513"/>
      <c r="C132" s="513"/>
      <c r="D132" s="2590" t="s">
        <v>1104</v>
      </c>
      <c r="E132" s="2590"/>
      <c r="F132" s="2590"/>
      <c r="G132" s="2590"/>
      <c r="H132" s="2590"/>
      <c r="I132" s="513"/>
      <c r="J132" s="2590" t="s">
        <v>1105</v>
      </c>
      <c r="K132" s="2590"/>
      <c r="L132" s="2590"/>
      <c r="M132" s="259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1"/>
      <c r="B138" s="2592"/>
      <c r="C138" s="2592"/>
      <c r="D138" s="518"/>
      <c r="E138" s="2583"/>
      <c r="F138" s="2583"/>
      <c r="G138" s="513"/>
      <c r="H138" s="513"/>
      <c r="I138" s="513"/>
      <c r="J138" s="513"/>
      <c r="K138" s="513"/>
      <c r="L138" s="513"/>
      <c r="M138" s="513"/>
      <c r="N138" s="513"/>
      <c r="O138" s="513"/>
      <c r="P138" s="513"/>
      <c r="Q138" s="513"/>
      <c r="R138" s="513"/>
      <c r="S138" s="513"/>
      <c r="T138" s="520"/>
      <c r="U138" s="521"/>
    </row>
    <row r="139" spans="1:21" ht="13">
      <c r="A139" s="2586" t="s">
        <v>1108</v>
      </c>
      <c r="B139" s="2587"/>
      <c r="C139" s="2587"/>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
    <cfRule type="expression" dxfId="105" priority="169" stopIfTrue="1">
      <formula>(S29+T29)&gt;C29</formula>
    </cfRule>
  </conditionalFormatting>
  <conditionalFormatting sqref="S30:S36">
    <cfRule type="expression" dxfId="104" priority="167" stopIfTrue="1">
      <formula>(S30+T30)&gt;C30</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
    <cfRule type="expression" dxfId="86" priority="116" stopIfTrue="1">
      <formula>(S84+T84)&gt;C84</formula>
    </cfRule>
  </conditionalFormatting>
  <conditionalFormatting sqref="S85:S87">
    <cfRule type="expression" dxfId="85" priority="115" stopIfTrue="1">
      <formula>(S85+T85)&gt;C85</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9" t="s">
        <v>1440</v>
      </c>
      <c r="B1" s="2600"/>
      <c r="C1" s="2600"/>
      <c r="D1" s="2600"/>
      <c r="E1" s="2600"/>
      <c r="F1" s="2600"/>
      <c r="G1" s="2600"/>
      <c r="H1" s="2600"/>
      <c r="I1" s="2600"/>
      <c r="J1" s="2601"/>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25000</v>
      </c>
      <c r="C12" s="565">
        <f>SUM(C8+C11)</f>
        <v>0</v>
      </c>
      <c r="D12" s="565">
        <f>SUM(D8+D11)</f>
        <v>0</v>
      </c>
      <c r="E12" s="567"/>
      <c r="F12" s="567"/>
      <c r="G12" s="567"/>
      <c r="H12" s="567"/>
      <c r="I12" s="567"/>
      <c r="J12" s="567"/>
      <c r="K12" s="563"/>
    </row>
    <row r="13" spans="1:11" s="564" customFormat="1">
      <c r="A13" s="570" t="s">
        <v>970</v>
      </c>
      <c r="B13" s="565">
        <f>'Sources and Uses Budget'!C13</f>
        <v>198500</v>
      </c>
      <c r="C13" s="566"/>
      <c r="D13" s="566"/>
      <c r="E13" s="565">
        <f>'Sources and Uses Budget'!S13</f>
        <v>198500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633</v>
      </c>
      <c r="B30" s="565">
        <f>'Sources and Uses Budget'!C30</f>
        <v>86534500.239999995</v>
      </c>
      <c r="C30" s="566"/>
      <c r="D30" s="566"/>
      <c r="E30" s="565">
        <f>'Sources and Uses Budget'!S30</f>
        <v>86534500.239999995</v>
      </c>
      <c r="F30" s="566"/>
      <c r="G30" s="566"/>
      <c r="H30" s="565">
        <f>'Sources and Uses Budget'!T30</f>
        <v>0</v>
      </c>
      <c r="I30" s="566"/>
      <c r="J30" s="566"/>
      <c r="K30" s="563"/>
    </row>
    <row r="31" spans="1:11" s="564" customFormat="1">
      <c r="A31" s="215" t="s">
        <v>634</v>
      </c>
      <c r="B31" s="565">
        <f>'Sources and Uses Budget'!C31</f>
        <v>5002297</v>
      </c>
      <c r="C31" s="566"/>
      <c r="D31" s="566"/>
      <c r="E31" s="565">
        <f>'Sources and Uses Budget'!S31</f>
        <v>5002297</v>
      </c>
      <c r="F31" s="566"/>
      <c r="G31" s="566"/>
      <c r="H31" s="565">
        <f>'Sources and Uses Budget'!T31</f>
        <v>0</v>
      </c>
      <c r="I31" s="566"/>
      <c r="J31" s="566"/>
      <c r="K31" s="563"/>
    </row>
    <row r="32" spans="1:11" s="564" customFormat="1">
      <c r="A32" s="215" t="s">
        <v>142</v>
      </c>
      <c r="B32" s="565">
        <f>'Sources and Uses Budget'!C32</f>
        <v>1606494</v>
      </c>
      <c r="C32" s="566"/>
      <c r="D32" s="566"/>
      <c r="E32" s="565">
        <f>'Sources and Uses Budget'!S32</f>
        <v>1606494</v>
      </c>
      <c r="F32" s="566"/>
      <c r="G32" s="566"/>
      <c r="H32" s="565">
        <f>'Sources and Uses Budget'!T32</f>
        <v>0</v>
      </c>
      <c r="I32" s="566"/>
      <c r="J32" s="566"/>
      <c r="K32" s="563"/>
    </row>
    <row r="33" spans="1:11" s="564" customFormat="1">
      <c r="A33" s="215" t="s">
        <v>143</v>
      </c>
      <c r="B33" s="565">
        <f>'Sources and Uses Budget'!C33</f>
        <v>1606494</v>
      </c>
      <c r="C33" s="566"/>
      <c r="D33" s="566"/>
      <c r="E33" s="565">
        <f>'Sources and Uses Budget'!S33</f>
        <v>1606494</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1970641</v>
      </c>
      <c r="C35" s="566"/>
      <c r="D35" s="566"/>
      <c r="E35" s="565">
        <f>'Sources and Uses Budget'!S35</f>
        <v>1970641</v>
      </c>
      <c r="F35" s="566"/>
      <c r="G35" s="566"/>
      <c r="H35" s="565">
        <f>'Sources and Uses Budget'!T35</f>
        <v>0</v>
      </c>
      <c r="I35" s="566"/>
      <c r="J35" s="566"/>
      <c r="K35" s="563"/>
    </row>
    <row r="36" spans="1:11" s="564" customFormat="1">
      <c r="A36" s="858" t="s">
        <v>1992</v>
      </c>
      <c r="B36" s="565">
        <f>'Sources and Uses Budget'!C36</f>
        <v>170000</v>
      </c>
      <c r="C36" s="566"/>
      <c r="D36" s="566"/>
      <c r="E36" s="565">
        <f>'Sources and Uses Budget'!S36</f>
        <v>170000</v>
      </c>
      <c r="F36" s="566"/>
      <c r="G36" s="566"/>
      <c r="H36" s="565">
        <f>'Sources and Uses Budget'!T36</f>
        <v>0</v>
      </c>
      <c r="I36" s="566"/>
      <c r="J36" s="566"/>
      <c r="K36" s="563"/>
    </row>
    <row r="37" spans="1:11" s="564" customFormat="1">
      <c r="A37" s="571">
        <f>'Sources and Uses Budget'!$A37</f>
        <v>0</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96890426.239999995</v>
      </c>
      <c r="C38" s="565">
        <f>SUM(C29:C37)</f>
        <v>0</v>
      </c>
      <c r="D38" s="565">
        <f>SUM(D29:D37)</f>
        <v>0</v>
      </c>
      <c r="E38" s="565">
        <f>'Sources and Uses Budget'!S38</f>
        <v>96890426.239999995</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3656562</v>
      </c>
      <c r="C40" s="566"/>
      <c r="D40" s="566"/>
      <c r="E40" s="565">
        <f>'Sources and Uses Budget'!S40</f>
        <v>3656562</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3656562</v>
      </c>
      <c r="C42" s="565">
        <f>SUM(C39:C41)</f>
        <v>0</v>
      </c>
      <c r="D42" s="565">
        <f>SUM(D39:D41)</f>
        <v>0</v>
      </c>
      <c r="E42" s="565">
        <f>'Sources and Uses Budget'!S42</f>
        <v>3656562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405656</v>
      </c>
      <c r="C43" s="566"/>
      <c r="D43" s="566"/>
      <c r="E43" s="565">
        <f>'Sources and Uses Budget'!S43</f>
        <v>405656</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3618142.0555394012</v>
      </c>
      <c r="C45" s="566"/>
      <c r="D45" s="566"/>
      <c r="E45" s="565">
        <f>'Sources and Uses Budget'!S45</f>
        <v>2119502.7485112469</v>
      </c>
      <c r="F45" s="566"/>
      <c r="G45" s="566"/>
      <c r="H45" s="565">
        <f>'Sources and Uses Budget'!T45</f>
        <v>0</v>
      </c>
      <c r="I45" s="566"/>
      <c r="J45" s="566"/>
      <c r="K45" s="563"/>
    </row>
    <row r="46" spans="1:11" s="564" customFormat="1">
      <c r="A46" s="568" t="s">
        <v>156</v>
      </c>
      <c r="B46" s="565">
        <f>'Sources and Uses Budget'!C46</f>
        <v>798401.74178086652</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741728.35590385029</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980000</v>
      </c>
      <c r="C52" s="566"/>
      <c r="D52" s="566"/>
      <c r="E52" s="565">
        <f>'Sources and Uses Budget'!S52</f>
        <v>980000</v>
      </c>
      <c r="F52" s="566"/>
      <c r="G52" s="566"/>
      <c r="H52" s="565">
        <f>'Sources and Uses Budget'!T52</f>
        <v>0</v>
      </c>
      <c r="I52" s="566"/>
      <c r="J52" s="566"/>
      <c r="K52" s="563"/>
    </row>
    <row r="53" spans="1:11" s="564" customFormat="1">
      <c r="A53" s="571" t="str">
        <f>'Sources and Uses Budget'!$A53</f>
        <v>Other: (Deferred Interest Soft Loans)</v>
      </c>
      <c r="B53" s="565">
        <f>'Sources and Uses Budget'!C53</f>
        <v>1068280.3852288101</v>
      </c>
      <c r="C53" s="566"/>
      <c r="D53" s="566"/>
      <c r="E53" s="565">
        <f>'Sources and Uses Budget'!S53</f>
        <v>1068280.3852288101</v>
      </c>
      <c r="F53" s="566"/>
      <c r="G53" s="566"/>
      <c r="H53" s="565">
        <f>'Sources and Uses Budget'!T53</f>
        <v>0</v>
      </c>
      <c r="I53" s="566"/>
      <c r="J53" s="566"/>
      <c r="K53" s="563"/>
    </row>
    <row r="54" spans="1:11" s="575" customFormat="1">
      <c r="A54" s="569" t="s">
        <v>162</v>
      </c>
      <c r="B54" s="565">
        <f>'Sources and Uses Budget'!C54</f>
        <v>7256552.538452928</v>
      </c>
      <c r="C54" s="572">
        <f>SUM(C45:C53)</f>
        <v>0</v>
      </c>
      <c r="D54" s="572">
        <f>SUM(D45:D53)</f>
        <v>0</v>
      </c>
      <c r="E54" s="565">
        <f>'Sources and Uses Budget'!S54</f>
        <v>4217783.1337400572</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17500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Loan Legal)</v>
      </c>
      <c r="B61" s="565">
        <f>'Sources and Uses Budget'!C61</f>
        <v>65000</v>
      </c>
      <c r="C61" s="566"/>
      <c r="D61" s="566"/>
      <c r="E61" s="567"/>
      <c r="F61" s="567"/>
      <c r="G61" s="567"/>
      <c r="H61" s="567"/>
      <c r="I61" s="567"/>
      <c r="J61" s="567"/>
      <c r="K61" s="563"/>
    </row>
    <row r="62" spans="1:11" s="564" customFormat="1" ht="13.75" customHeight="1">
      <c r="A62" s="569" t="s">
        <v>309</v>
      </c>
      <c r="B62" s="565">
        <f>'Sources and Uses Budget'!C62</f>
        <v>97500</v>
      </c>
      <c r="C62" s="565">
        <f>SUM(C56:C61)</f>
        <v>0</v>
      </c>
      <c r="D62" s="565">
        <f>SUM(D56:D61)</f>
        <v>0</v>
      </c>
      <c r="E62" s="567"/>
      <c r="F62" s="567"/>
      <c r="G62" s="567"/>
      <c r="H62" s="567"/>
      <c r="I62" s="567"/>
      <c r="J62" s="567"/>
      <c r="K62" s="563"/>
    </row>
    <row r="63" spans="1:11" s="564" customFormat="1">
      <c r="A63" s="576" t="s">
        <v>310</v>
      </c>
      <c r="B63" s="565">
        <f>'Sources and Uses Budget'!C63</f>
        <v>108530196.77845292</v>
      </c>
      <c r="C63" s="565">
        <f>SUM(C8+C11+C13+C14+C15+C26+C27+C38+C42+C43+C54+C62)</f>
        <v>0</v>
      </c>
      <c r="D63" s="565">
        <f>SUM(D8+D11+D13+D14+D15+D26+D27+D38+D42+D43+D54+D62)</f>
        <v>0</v>
      </c>
      <c r="E63" s="565">
        <f>'Sources and Uses Budget'!S63</f>
        <v>105368927.37374005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3">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Construction Legal Fees</v>
      </c>
      <c r="B69" s="565">
        <f>'Sources and Uses Budget'!C69</f>
        <v>35000</v>
      </c>
      <c r="C69" s="566"/>
      <c r="D69" s="566"/>
      <c r="E69" s="565">
        <f>'Sources and Uses Budget'!S69</f>
        <v>35000</v>
      </c>
      <c r="F69" s="566"/>
      <c r="G69" s="566"/>
      <c r="H69" s="565">
        <f>'Sources and Uses Budget'!T69</f>
        <v>0</v>
      </c>
      <c r="I69" s="566"/>
      <c r="J69" s="566"/>
      <c r="K69" s="563"/>
    </row>
    <row r="70" spans="1:11" s="564" customFormat="1">
      <c r="A70" s="569" t="s">
        <v>635</v>
      </c>
      <c r="B70" s="565">
        <f>'Sources and Uses Budget'!C70</f>
        <v>35000</v>
      </c>
      <c r="C70" s="565">
        <f>SUM(C64:C69)</f>
        <v>0</v>
      </c>
      <c r="D70" s="565">
        <f>SUM(D64:D69)</f>
        <v>0</v>
      </c>
      <c r="E70" s="565">
        <f>'Sources and Uses Budget'!S70</f>
        <v>35000</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1871724.1047172765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1871724.1047172765</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4836021.3119999999</v>
      </c>
      <c r="C79" s="566"/>
      <c r="D79" s="566"/>
      <c r="E79" s="565">
        <f>'Sources and Uses Budget'!S79</f>
        <v>4836021.3119999999</v>
      </c>
      <c r="F79" s="566"/>
      <c r="G79" s="566"/>
      <c r="H79" s="565">
        <f>'Sources and Uses Budget'!T79</f>
        <v>0</v>
      </c>
      <c r="I79" s="566"/>
      <c r="J79" s="566"/>
      <c r="K79" s="563"/>
    </row>
    <row r="80" spans="1:11" s="564" customFormat="1">
      <c r="A80" s="568" t="s">
        <v>61</v>
      </c>
      <c r="B80" s="565">
        <f>'Sources and Uses Budget'!C80</f>
        <v>957227.85292220593</v>
      </c>
      <c r="C80" s="566"/>
      <c r="D80" s="566"/>
      <c r="E80" s="565">
        <f>'Sources and Uses Budget'!S80</f>
        <v>957227.85292220593</v>
      </c>
      <c r="F80" s="566"/>
      <c r="G80" s="566"/>
      <c r="H80" s="565">
        <f>'Sources and Uses Budget'!T80</f>
        <v>0</v>
      </c>
      <c r="I80" s="566"/>
      <c r="J80" s="566"/>
      <c r="K80" s="563"/>
    </row>
    <row r="81" spans="1:11" s="564" customFormat="1">
      <c r="A81" s="569" t="s">
        <v>1417</v>
      </c>
      <c r="B81" s="565">
        <f>'Sources and Uses Budget'!C81</f>
        <v>5793249.1649222057</v>
      </c>
      <c r="C81" s="565">
        <f>SUM(C79:C80)</f>
        <v>0</v>
      </c>
      <c r="D81" s="565">
        <f>SUM(D79:D80)</f>
        <v>0</v>
      </c>
      <c r="E81" s="565">
        <f>'Sources and Uses Budget'!S81</f>
        <v>5793249.1649222057</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107054.25995025298</v>
      </c>
      <c r="C83" s="566"/>
      <c r="D83" s="566"/>
      <c r="E83" s="567"/>
      <c r="F83" s="567"/>
      <c r="G83" s="567"/>
      <c r="H83" s="567"/>
      <c r="I83" s="567"/>
      <c r="J83" s="567"/>
      <c r="K83" s="563"/>
    </row>
    <row r="84" spans="1:11" s="564" customFormat="1">
      <c r="A84" s="215" t="s">
        <v>824</v>
      </c>
      <c r="B84" s="565">
        <f>'Sources and Uses Budget'!C84</f>
        <v>100000</v>
      </c>
      <c r="C84" s="566"/>
      <c r="D84" s="566"/>
      <c r="E84" s="565">
        <f>'Sources and Uses Budget'!S84</f>
        <v>100000</v>
      </c>
      <c r="F84" s="566"/>
      <c r="G84" s="566"/>
      <c r="H84" s="565">
        <f>'Sources and Uses Budget'!T84</f>
        <v>0</v>
      </c>
      <c r="I84" s="566"/>
      <c r="J84" s="566"/>
      <c r="K84" s="563"/>
    </row>
    <row r="85" spans="1:11" s="564" customFormat="1">
      <c r="A85" s="215" t="s">
        <v>825</v>
      </c>
      <c r="B85" s="565">
        <f>'Sources and Uses Budget'!C85</f>
        <v>253290</v>
      </c>
      <c r="C85" s="566"/>
      <c r="D85" s="566"/>
      <c r="E85" s="565">
        <f>'Sources and Uses Budget'!S85</f>
        <v>253290</v>
      </c>
      <c r="F85" s="566"/>
      <c r="G85" s="566"/>
      <c r="H85" s="565">
        <f>'Sources and Uses Budget'!T85</f>
        <v>0</v>
      </c>
      <c r="I85" s="566"/>
      <c r="J85" s="566"/>
      <c r="K85" s="563"/>
    </row>
    <row r="86" spans="1:11" s="564" customFormat="1">
      <c r="A86" s="215" t="s">
        <v>826</v>
      </c>
      <c r="B86" s="565">
        <f>'Sources and Uses Budget'!C86</f>
        <v>1355200</v>
      </c>
      <c r="C86" s="566"/>
      <c r="D86" s="566"/>
      <c r="E86" s="565">
        <f>'Sources and Uses Budget'!S86</f>
        <v>1355200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350000</v>
      </c>
      <c r="C88" s="566"/>
      <c r="D88" s="566"/>
      <c r="E88" s="567"/>
      <c r="F88" s="567"/>
      <c r="G88" s="567"/>
      <c r="H88" s="567"/>
      <c r="I88" s="567"/>
      <c r="J88" s="567"/>
      <c r="K88" s="563"/>
    </row>
    <row r="89" spans="1:11" s="564" customFormat="1">
      <c r="A89" s="215" t="s">
        <v>829</v>
      </c>
      <c r="B89" s="565">
        <f>'Sources and Uses Budget'!C89</f>
        <v>572650</v>
      </c>
      <c r="C89" s="566"/>
      <c r="D89" s="566"/>
      <c r="E89" s="565">
        <f>'Sources and Uses Budget'!S89</f>
        <v>572650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 xml:space="preserve">Other:  </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2768194.2599502532</v>
      </c>
      <c r="C96" s="565">
        <f>SUM(C83:C95)</f>
        <v>0</v>
      </c>
      <c r="D96" s="565">
        <f>SUM(D83:D95)</f>
        <v>0</v>
      </c>
      <c r="E96" s="565">
        <f>'Sources and Uses Budget'!S96</f>
        <v>2296140</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118998364.30804265</v>
      </c>
      <c r="C97" s="565">
        <f>SUM(C63+C70+C77+C81+C96)</f>
        <v>0</v>
      </c>
      <c r="D97" s="565">
        <f>SUM(D63+D70+D77+D81+D96)</f>
        <v>0</v>
      </c>
      <c r="E97" s="565">
        <f>'Sources and Uses Budget'!S97</f>
        <v>113493316.53866225</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3740000</v>
      </c>
      <c r="C99" s="566"/>
      <c r="D99" s="566"/>
      <c r="E99" s="565">
        <f>'Sources and Uses Budget'!S99</f>
        <v>3740000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3740000</v>
      </c>
      <c r="C104" s="565">
        <f>SUM(C99:C103)</f>
        <v>0</v>
      </c>
      <c r="D104" s="565">
        <f>SUM(D99:D103)</f>
        <v>0</v>
      </c>
      <c r="E104" s="565">
        <f>'Sources and Uses Budget'!S104</f>
        <v>3740000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122738364.30804265</v>
      </c>
      <c r="C105" s="572">
        <f>SUM(C97+C104)</f>
        <v>0</v>
      </c>
      <c r="D105" s="572">
        <f>SUM(D97+D104)</f>
        <v>0</v>
      </c>
      <c r="E105" s="565">
        <f>'Sources and Uses Budget'!S105</f>
        <v>117233316.53866225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117233316.53866225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2.5">
      <c r="A125" s="594"/>
      <c r="B125" s="593"/>
      <c r="C125" s="594"/>
      <c r="D125" s="2594"/>
      <c r="E125" s="2594"/>
      <c r="F125" s="2594"/>
      <c r="G125" s="2594"/>
      <c r="H125" s="2594"/>
      <c r="I125" s="2594"/>
      <c r="J125" s="583"/>
      <c r="K125" s="563"/>
    </row>
    <row r="126" spans="1:11" s="564" customFormat="1" ht="12.5">
      <c r="A126" s="594"/>
      <c r="B126" s="593"/>
      <c r="C126" s="594"/>
      <c r="D126" s="2594"/>
      <c r="E126" s="2594"/>
      <c r="F126" s="2594"/>
      <c r="G126" s="2594"/>
      <c r="H126" s="2594"/>
      <c r="I126" s="2594"/>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86" sqref="AP86"/>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84" t="s">
        <v>2031</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6"/>
    </row>
    <row r="2" spans="1:58" ht="15.75" customHeight="1">
      <c r="A2" s="2987" t="s">
        <v>2032</v>
      </c>
      <c r="B2" s="2988"/>
      <c r="C2" s="2988"/>
      <c r="D2" s="2988"/>
      <c r="E2" s="2988"/>
      <c r="F2" s="2988"/>
      <c r="G2" s="2988"/>
      <c r="H2" s="2988"/>
      <c r="I2" s="2988"/>
      <c r="J2" s="2988"/>
      <c r="K2" s="2988"/>
      <c r="L2" s="2988"/>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2988"/>
      <c r="AO2" s="2988"/>
      <c r="AP2" s="2988"/>
      <c r="AQ2" s="2988"/>
      <c r="AR2" s="2988"/>
      <c r="AS2" s="2988"/>
      <c r="AT2" s="2988"/>
      <c r="AU2" s="2988"/>
      <c r="AV2" s="2988"/>
      <c r="AW2" s="2988"/>
      <c r="AX2" s="2988"/>
      <c r="AY2" s="2988"/>
      <c r="AZ2" s="2988"/>
      <c r="BA2" s="2988"/>
      <c r="BB2" s="2988"/>
      <c r="BC2" s="2988"/>
      <c r="BD2" s="2988"/>
      <c r="BE2" s="298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90" t="str">
        <f>IF(Application!H18="","",Application!H18)</f>
        <v xml:space="preserve">Treasure Island Parcel C3.1 </v>
      </c>
      <c r="M4" s="2991"/>
      <c r="N4" s="2991"/>
      <c r="O4" s="2991"/>
      <c r="P4" s="2991"/>
      <c r="Q4" s="2991"/>
      <c r="R4" s="2991"/>
      <c r="S4" s="2991"/>
      <c r="T4" s="2991"/>
      <c r="U4" s="2991"/>
      <c r="V4" s="2991"/>
      <c r="W4" s="2991"/>
      <c r="X4" s="2991"/>
      <c r="Y4" s="2991"/>
      <c r="Z4" s="2991"/>
      <c r="AA4" s="2991"/>
      <c r="AB4" s="2991"/>
      <c r="AC4" s="2992"/>
      <c r="AD4" s="1529"/>
      <c r="AE4" s="1529"/>
      <c r="AF4" s="2695" t="s">
        <v>2033</v>
      </c>
      <c r="AG4" s="2696"/>
      <c r="AH4" s="2696"/>
      <c r="AI4" s="2696"/>
      <c r="AJ4" s="2696"/>
      <c r="AK4" s="2696"/>
      <c r="AL4" s="2696"/>
      <c r="AM4" s="2696"/>
      <c r="AN4" s="2696"/>
      <c r="AO4" s="2696"/>
      <c r="AP4" s="2993">
        <v>44197</v>
      </c>
      <c r="AQ4" s="2963"/>
      <c r="AR4" s="2963"/>
      <c r="AS4" s="2963"/>
      <c r="AT4" s="2963"/>
      <c r="AU4" s="296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2" t="s">
        <v>2034</v>
      </c>
      <c r="AG5" s="2713"/>
      <c r="AH5" s="2713"/>
      <c r="AI5" s="2713"/>
      <c r="AJ5" s="2713"/>
      <c r="AK5" s="2713"/>
      <c r="AL5" s="2713"/>
      <c r="AM5" s="2713"/>
      <c r="AN5" s="2713"/>
      <c r="AO5" s="2713"/>
      <c r="AP5" s="2993">
        <v>44197</v>
      </c>
      <c r="AQ5" s="2963"/>
      <c r="AR5" s="2963"/>
      <c r="AS5" s="2963"/>
      <c r="AT5" s="2963"/>
      <c r="AU5" s="2964"/>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9" t="str">
        <f>IF(Application!H16="","",Application!H16)</f>
        <v>Mercy Housing California 82, L.P.</v>
      </c>
      <c r="M6" s="2970"/>
      <c r="N6" s="2970"/>
      <c r="O6" s="2970"/>
      <c r="P6" s="2970"/>
      <c r="Q6" s="2970"/>
      <c r="R6" s="2970"/>
      <c r="S6" s="2970"/>
      <c r="T6" s="2970"/>
      <c r="U6" s="2970"/>
      <c r="V6" s="2970"/>
      <c r="W6" s="2970"/>
      <c r="X6" s="2970"/>
      <c r="Y6" s="2970"/>
      <c r="Z6" s="2970"/>
      <c r="AA6" s="2970"/>
      <c r="AB6" s="2970"/>
      <c r="AC6" s="297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2" t="str">
        <f>Application!T196</f>
        <v>No</v>
      </c>
      <c r="AC8" s="2973"/>
      <c r="AD8" s="297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975" t="e">
        <f>VLOOKUP("CalHFA Permanent Loan",Application!C564:AS575,37,TRUE)</f>
        <v>#N/A</v>
      </c>
      <c r="O10" s="2976"/>
      <c r="P10" s="2976"/>
      <c r="Q10" s="2976"/>
      <c r="R10" s="2976"/>
      <c r="S10" s="2976"/>
      <c r="T10" s="2977"/>
      <c r="U10" s="1529"/>
      <c r="V10" s="1529"/>
      <c r="W10" s="1529"/>
      <c r="X10" s="2697" t="s">
        <v>2039</v>
      </c>
      <c r="Y10" s="2698"/>
      <c r="Z10" s="2698"/>
      <c r="AA10" s="2698"/>
      <c r="AB10" s="2698"/>
      <c r="AC10" s="2698"/>
      <c r="AD10" s="2698"/>
      <c r="AE10" s="2698"/>
      <c r="AF10" s="2698"/>
      <c r="AG10" s="2698"/>
      <c r="AH10" s="2698"/>
      <c r="AI10" s="2698"/>
      <c r="AJ10" s="2698"/>
      <c r="AK10" s="2699"/>
      <c r="AL10" s="2997" t="str">
        <f>Application!W471</f>
        <v>N/A</v>
      </c>
      <c r="AM10" s="2998"/>
      <c r="AN10" s="2998"/>
      <c r="AO10" s="2998"/>
      <c r="AP10" s="2999"/>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978">
        <f>Application!AA925</f>
        <v>0</v>
      </c>
      <c r="O11" s="2979"/>
      <c r="P11" s="2979"/>
      <c r="Q11" s="2979"/>
      <c r="R11" s="2979"/>
      <c r="S11" s="2979"/>
      <c r="T11" s="2980"/>
      <c r="U11" s="1529"/>
      <c r="V11" s="1529"/>
      <c r="W11" s="1529"/>
      <c r="X11" s="2981" t="s">
        <v>2041</v>
      </c>
      <c r="Y11" s="2982"/>
      <c r="Z11" s="2982"/>
      <c r="AA11" s="2982"/>
      <c r="AB11" s="2982"/>
      <c r="AC11" s="2982"/>
      <c r="AD11" s="2982"/>
      <c r="AE11" s="2982"/>
      <c r="AF11" s="2982"/>
      <c r="AG11" s="2982"/>
      <c r="AH11" s="2982"/>
      <c r="AI11" s="2982"/>
      <c r="AJ11" s="2982"/>
      <c r="AK11" s="2983"/>
      <c r="AL11" s="2994">
        <v>44197</v>
      </c>
      <c r="AM11" s="2995"/>
      <c r="AN11" s="2995"/>
      <c r="AO11" s="2995"/>
      <c r="AP11" s="2996"/>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7" t="s">
        <v>2042</v>
      </c>
      <c r="Y12" s="2698"/>
      <c r="Z12" s="2698"/>
      <c r="AA12" s="2698"/>
      <c r="AB12" s="2698"/>
      <c r="AC12" s="2698"/>
      <c r="AD12" s="2698"/>
      <c r="AE12" s="2698"/>
      <c r="AF12" s="2698"/>
      <c r="AG12" s="2698"/>
      <c r="AH12" s="2698"/>
      <c r="AI12" s="2698"/>
      <c r="AJ12" s="2698"/>
      <c r="AK12" s="2699"/>
      <c r="AL12" s="2994">
        <v>44197</v>
      </c>
      <c r="AM12" s="2995"/>
      <c r="AN12" s="2995"/>
      <c r="AO12" s="2995"/>
      <c r="AP12" s="2996"/>
      <c r="AQ12" s="1532"/>
      <c r="AR12" s="1532"/>
      <c r="AS12" s="1532"/>
      <c r="AT12" s="1532"/>
      <c r="AU12" s="1532"/>
      <c r="AV12" s="1529"/>
      <c r="AW12" s="1529"/>
      <c r="AX12" s="1529"/>
      <c r="AY12" s="1529"/>
      <c r="AZ12" s="1529"/>
      <c r="BA12" s="1529"/>
      <c r="BB12" s="1529"/>
      <c r="BC12" s="1529"/>
      <c r="BD12" s="1529"/>
      <c r="BE12" s="1535"/>
    </row>
    <row r="13" spans="1:58" ht="15" thickBot="1">
      <c r="A13" s="1818"/>
      <c r="B13" s="2697" t="s">
        <v>2043</v>
      </c>
      <c r="C13" s="2698"/>
      <c r="D13" s="2698"/>
      <c r="E13" s="2698"/>
      <c r="F13" s="2698"/>
      <c r="G13" s="2698"/>
      <c r="H13" s="2698"/>
      <c r="I13" s="2698"/>
      <c r="J13" s="2698"/>
      <c r="K13" s="2698"/>
      <c r="L13" s="2698"/>
      <c r="M13" s="2698"/>
      <c r="N13" s="2698"/>
      <c r="O13" s="2698"/>
      <c r="P13" s="2699"/>
      <c r="Q13" s="2962" t="s">
        <v>2037</v>
      </c>
      <c r="R13" s="2963"/>
      <c r="S13" s="2963"/>
      <c r="T13" s="296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65" t="s">
        <v>2044</v>
      </c>
      <c r="C15" s="2965"/>
      <c r="D15" s="2965"/>
      <c r="E15" s="2965"/>
      <c r="F15" s="2965"/>
      <c r="G15" s="2965"/>
      <c r="H15" s="2965"/>
      <c r="I15" s="2965"/>
      <c r="J15" s="2965"/>
      <c r="K15" s="2965"/>
      <c r="L15" s="2966"/>
      <c r="M15" s="2695" t="s">
        <v>2045</v>
      </c>
      <c r="N15" s="2696"/>
      <c r="O15" s="2696"/>
      <c r="P15" s="2696"/>
      <c r="Q15" s="2696"/>
      <c r="R15" s="2696"/>
      <c r="S15" s="2967" t="str">
        <f>IF(Application!AB214="","",Application!AB214)</f>
        <v>N/A</v>
      </c>
      <c r="T15" s="2967"/>
      <c r="U15" s="2967"/>
      <c r="V15" s="2967"/>
      <c r="W15" s="296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66" t="s">
        <v>2046</v>
      </c>
      <c r="C17" s="2767"/>
      <c r="D17" s="2767"/>
      <c r="E17" s="2767"/>
      <c r="F17" s="2767"/>
      <c r="G17" s="2767"/>
      <c r="H17" s="2767"/>
      <c r="I17" s="2767"/>
      <c r="J17" s="2767"/>
      <c r="K17" s="2767"/>
      <c r="L17" s="2767"/>
      <c r="M17" s="2767"/>
      <c r="N17" s="2767"/>
      <c r="O17" s="2767"/>
      <c r="P17" s="2767"/>
      <c r="Q17" s="2767"/>
      <c r="R17" s="2767"/>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2767"/>
      <c r="AS17" s="2767"/>
      <c r="AT17" s="2767"/>
      <c r="AU17" s="2767"/>
      <c r="AV17" s="2767"/>
      <c r="AW17" s="2767"/>
      <c r="AX17" s="2767"/>
      <c r="AY17" s="2828"/>
      <c r="AZ17" s="1529"/>
      <c r="BA17" s="1529"/>
      <c r="BB17" s="1529"/>
      <c r="BC17" s="1529"/>
      <c r="BD17" s="1529"/>
      <c r="BE17" s="1535"/>
      <c r="BF17" s="1527"/>
    </row>
    <row r="18" spans="1:58" ht="15.75" customHeight="1">
      <c r="A18" s="1818"/>
      <c r="B18" s="2958" t="s">
        <v>2047</v>
      </c>
      <c r="C18" s="2959"/>
      <c r="D18" s="2959"/>
      <c r="E18" s="2959"/>
      <c r="F18" s="2959"/>
      <c r="G18" s="2959"/>
      <c r="H18" s="2959"/>
      <c r="I18" s="2960"/>
      <c r="J18" s="2944" t="s">
        <v>1879</v>
      </c>
      <c r="K18" s="2945"/>
      <c r="L18" s="2945"/>
      <c r="M18" s="2945"/>
      <c r="N18" s="2945"/>
      <c r="O18" s="2946"/>
      <c r="P18" s="2944" t="s">
        <v>333</v>
      </c>
      <c r="Q18" s="2945"/>
      <c r="R18" s="2945"/>
      <c r="S18" s="2945"/>
      <c r="T18" s="2945"/>
      <c r="U18" s="2946"/>
      <c r="V18" s="2944" t="s">
        <v>334</v>
      </c>
      <c r="W18" s="2945"/>
      <c r="X18" s="2945"/>
      <c r="Y18" s="2945"/>
      <c r="Z18" s="2945"/>
      <c r="AA18" s="2946"/>
      <c r="AB18" s="2944" t="s">
        <v>168</v>
      </c>
      <c r="AC18" s="2945"/>
      <c r="AD18" s="2945"/>
      <c r="AE18" s="2945"/>
      <c r="AF18" s="2945"/>
      <c r="AG18" s="2946"/>
      <c r="AH18" s="2944" t="s">
        <v>169</v>
      </c>
      <c r="AI18" s="2945"/>
      <c r="AJ18" s="2945"/>
      <c r="AK18" s="2945"/>
      <c r="AL18" s="2945"/>
      <c r="AM18" s="2946"/>
      <c r="AN18" s="2944" t="s">
        <v>170</v>
      </c>
      <c r="AO18" s="2945"/>
      <c r="AP18" s="2945"/>
      <c r="AQ18" s="2945"/>
      <c r="AR18" s="2945"/>
      <c r="AS18" s="2946"/>
      <c r="AT18" s="2944" t="s">
        <v>2048</v>
      </c>
      <c r="AU18" s="2945"/>
      <c r="AV18" s="2945"/>
      <c r="AW18" s="2945"/>
      <c r="AX18" s="2945"/>
      <c r="AY18" s="2961"/>
      <c r="AZ18" s="1529"/>
      <c r="BA18" s="1529"/>
      <c r="BB18" s="1529"/>
      <c r="BC18" s="1529"/>
      <c r="BD18" s="1529"/>
      <c r="BE18" s="1535"/>
    </row>
    <row r="19" spans="1:58" ht="14.5">
      <c r="A19" s="1818"/>
      <c r="B19" s="2956">
        <v>0.2</v>
      </c>
      <c r="C19" s="2957"/>
      <c r="D19" s="2957"/>
      <c r="E19" s="2957"/>
      <c r="F19" s="2957"/>
      <c r="G19" s="2957"/>
      <c r="H19" s="2957"/>
      <c r="I19" s="2957"/>
      <c r="J19" s="2944">
        <f>SUM(P19:AS19)</f>
        <v>0</v>
      </c>
      <c r="K19" s="2945"/>
      <c r="L19" s="2945"/>
      <c r="M19" s="2945"/>
      <c r="N19" s="2945"/>
      <c r="O19" s="2946"/>
      <c r="P19" s="2950" cm="1">
        <f t="array" ref="P19">SUMPRODUCT((Application!$B$728:$B$752 = 'CalHFA Addendum'!P$18)*(Application!$AH$728:$AH$752 = 'CalHFA Addendum'!$B19),Application!$G$728:$G$752)</f>
        <v>0</v>
      </c>
      <c r="Q19" s="2951"/>
      <c r="R19" s="2951"/>
      <c r="S19" s="2951"/>
      <c r="T19" s="2951"/>
      <c r="U19" s="2952"/>
      <c r="V19" s="2950" cm="1">
        <f t="array" ref="V19">SUMPRODUCT((Application!$B$728:$B$752 = 'CalHFA Addendum'!V$18)*(Application!$AH$728:$AH$752 = 'CalHFA Addendum'!$B19),Application!$G$728:$G$752)</f>
        <v>0</v>
      </c>
      <c r="W19" s="2951"/>
      <c r="X19" s="2951"/>
      <c r="Y19" s="2951"/>
      <c r="Z19" s="2951"/>
      <c r="AA19" s="2952"/>
      <c r="AB19" s="2950" cm="1">
        <f t="array" ref="AB19">SUMPRODUCT((Application!$B$728:$B$752 = 'CalHFA Addendum'!AB$18)*(Application!$AH$728:$AH$752 = 'CalHFA Addendum'!$B19),Application!$G$728:$G$752)</f>
        <v>0</v>
      </c>
      <c r="AC19" s="2951"/>
      <c r="AD19" s="2951"/>
      <c r="AE19" s="2951"/>
      <c r="AF19" s="2951"/>
      <c r="AG19" s="2952"/>
      <c r="AH19" s="2950" cm="1">
        <f t="array" ref="AH19">SUMPRODUCT((Application!$B$728:$B$752 = 'CalHFA Addendum'!AH$18)*(Application!$AH$728:$AH$752 = 'CalHFA Addendum'!$B19),Application!$G$728:$G$752)</f>
        <v>0</v>
      </c>
      <c r="AI19" s="2951"/>
      <c r="AJ19" s="2951"/>
      <c r="AK19" s="2951"/>
      <c r="AL19" s="2951"/>
      <c r="AM19" s="2952"/>
      <c r="AN19" s="2950" cm="1">
        <f t="array" ref="AN19">SUMPRODUCT((Application!$B$728:$B$752 = 'CalHFA Addendum'!AN$18)*(Application!$AH$728:$AH$752 = 'CalHFA Addendum'!$B19),Application!$G$728:$G$752)</f>
        <v>0</v>
      </c>
      <c r="AO19" s="2951"/>
      <c r="AP19" s="2951"/>
      <c r="AQ19" s="2951"/>
      <c r="AR19" s="2951"/>
      <c r="AS19" s="2952"/>
      <c r="AT19" s="2953">
        <f t="shared" ref="AT19:AT27" si="0">J19/$J$29</f>
        <v>0</v>
      </c>
      <c r="AU19" s="2954"/>
      <c r="AV19" s="2954"/>
      <c r="AW19" s="2954"/>
      <c r="AX19" s="2954"/>
      <c r="AY19" s="2955"/>
      <c r="AZ19" s="1536"/>
      <c r="BA19" s="1529"/>
      <c r="BB19" s="1529"/>
      <c r="BC19" s="1529"/>
      <c r="BD19" s="1529"/>
      <c r="BE19" s="1535"/>
    </row>
    <row r="20" spans="1:58" ht="15" customHeight="1">
      <c r="A20" s="1818"/>
      <c r="B20" s="2956">
        <v>0.3</v>
      </c>
      <c r="C20" s="2957"/>
      <c r="D20" s="2957"/>
      <c r="E20" s="2957"/>
      <c r="F20" s="2957"/>
      <c r="G20" s="2957"/>
      <c r="H20" s="2957"/>
      <c r="I20" s="2957"/>
      <c r="J20" s="2944">
        <f t="shared" ref="J20:J27" si="1">SUM(P20:AS20)</f>
        <v>71</v>
      </c>
      <c r="K20" s="2945"/>
      <c r="L20" s="2945"/>
      <c r="M20" s="2945"/>
      <c r="N20" s="2945"/>
      <c r="O20" s="2946"/>
      <c r="P20" s="2950" cm="1">
        <f t="array" ref="P20">SUMPRODUCT((Application!$B$728:$B$752 = 'CalHFA Addendum'!P$18)*(Application!$AH$728:$AH$752 = 'CalHFA Addendum'!$B20),Application!$G$728:$G$752)</f>
        <v>0</v>
      </c>
      <c r="Q20" s="2951"/>
      <c r="R20" s="2951"/>
      <c r="S20" s="2951"/>
      <c r="T20" s="2951"/>
      <c r="U20" s="2952"/>
      <c r="V20" s="2950" cm="1">
        <f t="array" ref="V20">SUMPRODUCT((Application!$B$728:$B$752 = 'CalHFA Addendum'!V$18)*(Application!$AH$728:$AH$752 = 'CalHFA Addendum'!$B20),Application!$G$728:$G$752)</f>
        <v>0</v>
      </c>
      <c r="W20" s="2951"/>
      <c r="X20" s="2951"/>
      <c r="Y20" s="2951"/>
      <c r="Z20" s="2951"/>
      <c r="AA20" s="2952"/>
      <c r="AB20" s="2950" cm="1">
        <f t="array" ref="AB20">SUMPRODUCT((Application!$B$728:$B$752 = 'CalHFA Addendum'!AB$18)*(Application!$AH$728:$AH$752 = 'CalHFA Addendum'!$B20),Application!$G$728:$G$752)</f>
        <v>51</v>
      </c>
      <c r="AC20" s="2951"/>
      <c r="AD20" s="2951"/>
      <c r="AE20" s="2951"/>
      <c r="AF20" s="2951"/>
      <c r="AG20" s="2952"/>
      <c r="AH20" s="2950" cm="1">
        <f t="array" ref="AH20">SUMPRODUCT((Application!$B$728:$B$752 = 'CalHFA Addendum'!AH$18)*(Application!$AH$728:$AH$752 = 'CalHFA Addendum'!$B20),Application!$G$728:$G$752)</f>
        <v>18</v>
      </c>
      <c r="AI20" s="2951"/>
      <c r="AJ20" s="2951"/>
      <c r="AK20" s="2951"/>
      <c r="AL20" s="2951"/>
      <c r="AM20" s="2952"/>
      <c r="AN20" s="2950" cm="1">
        <f t="array" ref="AN20">SUMPRODUCT((Application!$B$728:$B$752 = 'CalHFA Addendum'!AN$18)*(Application!$AH$728:$AH$752 = 'CalHFA Addendum'!$B20),Application!$G$728:$G$752)</f>
        <v>2</v>
      </c>
      <c r="AO20" s="2951"/>
      <c r="AP20" s="2951"/>
      <c r="AQ20" s="2951"/>
      <c r="AR20" s="2951"/>
      <c r="AS20" s="2952"/>
      <c r="AT20" s="2953">
        <f t="shared" si="0"/>
        <v>0.61739130434782608</v>
      </c>
      <c r="AU20" s="2954"/>
      <c r="AV20" s="2954"/>
      <c r="AW20" s="2954"/>
      <c r="AX20" s="2954"/>
      <c r="AY20" s="2955"/>
      <c r="AZ20" s="1529"/>
      <c r="BA20" s="1529"/>
      <c r="BB20" s="1529"/>
      <c r="BC20" s="1529"/>
      <c r="BD20" s="1529"/>
      <c r="BE20" s="1535"/>
    </row>
    <row r="21" spans="1:58" ht="14.5">
      <c r="A21" s="1818"/>
      <c r="B21" s="2956">
        <v>0.4</v>
      </c>
      <c r="C21" s="2957"/>
      <c r="D21" s="2957"/>
      <c r="E21" s="2957"/>
      <c r="F21" s="2957"/>
      <c r="G21" s="2957"/>
      <c r="H21" s="2957"/>
      <c r="I21" s="2957"/>
      <c r="J21" s="2944">
        <f t="shared" si="1"/>
        <v>0</v>
      </c>
      <c r="K21" s="2945"/>
      <c r="L21" s="2945"/>
      <c r="M21" s="2945"/>
      <c r="N21" s="2945"/>
      <c r="O21" s="2946"/>
      <c r="P21" s="2950" cm="1">
        <f t="array" ref="P21">SUMPRODUCT((Application!$B$728:$B$752 = 'CalHFA Addendum'!P$18)*(Application!$AH$728:$AH$752 = 'CalHFA Addendum'!$B21),Application!$G$728:$G$752)</f>
        <v>0</v>
      </c>
      <c r="Q21" s="2951"/>
      <c r="R21" s="2951"/>
      <c r="S21" s="2951"/>
      <c r="T21" s="2951"/>
      <c r="U21" s="2952"/>
      <c r="V21" s="2950" cm="1">
        <f t="array" ref="V21">SUMPRODUCT((Application!$B$728:$B$752 = 'CalHFA Addendum'!V$18)*(Application!$AH$728:$AH$752 = 'CalHFA Addendum'!$B21),Application!$G$728:$G$752)</f>
        <v>0</v>
      </c>
      <c r="W21" s="2951"/>
      <c r="X21" s="2951"/>
      <c r="Y21" s="2951"/>
      <c r="Z21" s="2951"/>
      <c r="AA21" s="2952"/>
      <c r="AB21" s="2950" cm="1">
        <f t="array" ref="AB21">SUMPRODUCT((Application!$B$728:$B$752 = 'CalHFA Addendum'!AB$18)*(Application!$AH$728:$AH$752 = 'CalHFA Addendum'!$B21),Application!$G$728:$G$752)</f>
        <v>0</v>
      </c>
      <c r="AC21" s="2951"/>
      <c r="AD21" s="2951"/>
      <c r="AE21" s="2951"/>
      <c r="AF21" s="2951"/>
      <c r="AG21" s="2952"/>
      <c r="AH21" s="2950" cm="1">
        <f t="array" ref="AH21">SUMPRODUCT((Application!$B$728:$B$752 = 'CalHFA Addendum'!AH$18)*(Application!$AH$728:$AH$752 = 'CalHFA Addendum'!$B21),Application!$G$728:$G$752)</f>
        <v>0</v>
      </c>
      <c r="AI21" s="2951"/>
      <c r="AJ21" s="2951"/>
      <c r="AK21" s="2951"/>
      <c r="AL21" s="2951"/>
      <c r="AM21" s="2952"/>
      <c r="AN21" s="2950" cm="1">
        <f t="array" ref="AN21">SUMPRODUCT((Application!$B$728:$B$752 = 'CalHFA Addendum'!AN$18)*(Application!$AH$728:$AH$752 = 'CalHFA Addendum'!$B21),Application!$G$728:$G$752)</f>
        <v>0</v>
      </c>
      <c r="AO21" s="2951"/>
      <c r="AP21" s="2951"/>
      <c r="AQ21" s="2951"/>
      <c r="AR21" s="2951"/>
      <c r="AS21" s="2952"/>
      <c r="AT21" s="2953">
        <f t="shared" si="0"/>
        <v>0</v>
      </c>
      <c r="AU21" s="2954"/>
      <c r="AV21" s="2954"/>
      <c r="AW21" s="2954"/>
      <c r="AX21" s="2954"/>
      <c r="AY21" s="2955"/>
      <c r="AZ21" s="1529"/>
      <c r="BA21" s="1529"/>
      <c r="BB21" s="1529"/>
      <c r="BC21" s="1529"/>
      <c r="BD21" s="1529"/>
      <c r="BE21" s="1535"/>
    </row>
    <row r="22" spans="1:58" ht="14.5">
      <c r="A22" s="1818"/>
      <c r="B22" s="2956">
        <v>0.5</v>
      </c>
      <c r="C22" s="2957"/>
      <c r="D22" s="2957"/>
      <c r="E22" s="2957"/>
      <c r="F22" s="2957"/>
      <c r="G22" s="2957"/>
      <c r="H22" s="2957"/>
      <c r="I22" s="2957"/>
      <c r="J22" s="2944">
        <f t="shared" si="1"/>
        <v>16</v>
      </c>
      <c r="K22" s="2945"/>
      <c r="L22" s="2945"/>
      <c r="M22" s="2945"/>
      <c r="N22" s="2945"/>
      <c r="O22" s="2946"/>
      <c r="P22" s="2950" cm="1">
        <f t="array" ref="P22">SUMPRODUCT((Application!$B$728:$B$752 = 'CalHFA Addendum'!P$18)*(Application!$AH$728:$AH$752 = 'CalHFA Addendum'!$B22),Application!$G$728:$G$752)</f>
        <v>0</v>
      </c>
      <c r="Q22" s="2951"/>
      <c r="R22" s="2951"/>
      <c r="S22" s="2951"/>
      <c r="T22" s="2951"/>
      <c r="U22" s="2952"/>
      <c r="V22" s="2950" cm="1">
        <f t="array" ref="V22">SUMPRODUCT((Application!$B$728:$B$752 = 'CalHFA Addendum'!V$18)*(Application!$AH$728:$AH$752 = 'CalHFA Addendum'!$B22),Application!$G$728:$G$752)</f>
        <v>8</v>
      </c>
      <c r="W22" s="2951"/>
      <c r="X22" s="2951"/>
      <c r="Y22" s="2951"/>
      <c r="Z22" s="2951"/>
      <c r="AA22" s="2952"/>
      <c r="AB22" s="2950" cm="1">
        <f t="array" ref="AB22">SUMPRODUCT((Application!$B$728:$B$752 = 'CalHFA Addendum'!AB$18)*(Application!$AH$728:$AH$752 = 'CalHFA Addendum'!$B22),Application!$G$728:$G$752)</f>
        <v>2</v>
      </c>
      <c r="AC22" s="2951"/>
      <c r="AD22" s="2951"/>
      <c r="AE22" s="2951"/>
      <c r="AF22" s="2951"/>
      <c r="AG22" s="2952"/>
      <c r="AH22" s="2950" cm="1">
        <f t="array" ref="AH22">SUMPRODUCT((Application!$B$728:$B$752 = 'CalHFA Addendum'!AH$18)*(Application!$AH$728:$AH$752 = 'CalHFA Addendum'!$B22),Application!$G$728:$G$752)</f>
        <v>3</v>
      </c>
      <c r="AI22" s="2951"/>
      <c r="AJ22" s="2951"/>
      <c r="AK22" s="2951"/>
      <c r="AL22" s="2951"/>
      <c r="AM22" s="2952"/>
      <c r="AN22" s="2950" cm="1">
        <f t="array" ref="AN22">SUMPRODUCT((Application!$B$728:$B$752 = 'CalHFA Addendum'!AN$18)*(Application!$AH$728:$AH$752 = 'CalHFA Addendum'!$B22),Application!$G$728:$G$752)</f>
        <v>3</v>
      </c>
      <c r="AO22" s="2951"/>
      <c r="AP22" s="2951"/>
      <c r="AQ22" s="2951"/>
      <c r="AR22" s="2951"/>
      <c r="AS22" s="2952"/>
      <c r="AT22" s="2953">
        <f t="shared" si="0"/>
        <v>0.1391304347826087</v>
      </c>
      <c r="AU22" s="2954"/>
      <c r="AV22" s="2954"/>
      <c r="AW22" s="2954"/>
      <c r="AX22" s="2954"/>
      <c r="AY22" s="2955"/>
      <c r="AZ22" s="1529"/>
      <c r="BA22" s="1529"/>
      <c r="BB22" s="1529"/>
      <c r="BC22" s="1529"/>
      <c r="BD22" s="1529"/>
      <c r="BE22" s="1535"/>
    </row>
    <row r="23" spans="1:58" ht="14.5">
      <c r="A23" s="1818"/>
      <c r="B23" s="2956">
        <v>0.6</v>
      </c>
      <c r="C23" s="2957"/>
      <c r="D23" s="2957"/>
      <c r="E23" s="2957"/>
      <c r="F23" s="2957"/>
      <c r="G23" s="2957"/>
      <c r="H23" s="2957"/>
      <c r="I23" s="2957"/>
      <c r="J23" s="2944">
        <f t="shared" si="1"/>
        <v>27</v>
      </c>
      <c r="K23" s="2945"/>
      <c r="L23" s="2945"/>
      <c r="M23" s="2945"/>
      <c r="N23" s="2945"/>
      <c r="O23" s="2946"/>
      <c r="P23" s="2950" cm="1">
        <f t="array" ref="P23">SUMPRODUCT((Application!$B$728:$B$752 = 'CalHFA Addendum'!P$18)*(Application!$AH$728:$AH$752 = 'CalHFA Addendum'!$B23),Application!$G$728:$G$752)</f>
        <v>0</v>
      </c>
      <c r="Q23" s="2951"/>
      <c r="R23" s="2951"/>
      <c r="S23" s="2951"/>
      <c r="T23" s="2951"/>
      <c r="U23" s="2952"/>
      <c r="V23" s="2950" cm="1">
        <f t="array" ref="V23">SUMPRODUCT((Application!$B$728:$B$752 = 'CalHFA Addendum'!V$18)*(Application!$AH$728:$AH$752 = 'CalHFA Addendum'!$B23),Application!$G$728:$G$752)</f>
        <v>15</v>
      </c>
      <c r="W23" s="2951"/>
      <c r="X23" s="2951"/>
      <c r="Y23" s="2951"/>
      <c r="Z23" s="2951"/>
      <c r="AA23" s="2952"/>
      <c r="AB23" s="2950" cm="1">
        <f t="array" ref="AB23">SUMPRODUCT((Application!$B$728:$B$752 = 'CalHFA Addendum'!AB$18)*(Application!$AH$728:$AH$752 = 'CalHFA Addendum'!$B23),Application!$G$728:$G$752)</f>
        <v>3</v>
      </c>
      <c r="AC23" s="2951"/>
      <c r="AD23" s="2951"/>
      <c r="AE23" s="2951"/>
      <c r="AF23" s="2951"/>
      <c r="AG23" s="2952"/>
      <c r="AH23" s="2950" cm="1">
        <f t="array" ref="AH23">SUMPRODUCT((Application!$B$728:$B$752 = 'CalHFA Addendum'!AH$18)*(Application!$AH$728:$AH$752 = 'CalHFA Addendum'!$B23),Application!$G$728:$G$752)</f>
        <v>5</v>
      </c>
      <c r="AI23" s="2951"/>
      <c r="AJ23" s="2951"/>
      <c r="AK23" s="2951"/>
      <c r="AL23" s="2951"/>
      <c r="AM23" s="2952"/>
      <c r="AN23" s="2950" cm="1">
        <f t="array" ref="AN23">SUMPRODUCT((Application!$B$728:$B$752 = 'CalHFA Addendum'!AN$18)*(Application!$AH$728:$AH$752 = 'CalHFA Addendum'!$B23),Application!$G$728:$G$752)</f>
        <v>4</v>
      </c>
      <c r="AO23" s="2951"/>
      <c r="AP23" s="2951"/>
      <c r="AQ23" s="2951"/>
      <c r="AR23" s="2951"/>
      <c r="AS23" s="2952"/>
      <c r="AT23" s="2953">
        <f t="shared" si="0"/>
        <v>0.23478260869565218</v>
      </c>
      <c r="AU23" s="2954"/>
      <c r="AV23" s="2954"/>
      <c r="AW23" s="2954"/>
      <c r="AX23" s="2954"/>
      <c r="AY23" s="2955"/>
      <c r="AZ23" s="1529"/>
      <c r="BA23" s="1529"/>
      <c r="BB23" s="1529"/>
      <c r="BC23" s="1529"/>
      <c r="BD23" s="1529"/>
      <c r="BE23" s="1535"/>
    </row>
    <row r="24" spans="1:58" ht="14.5">
      <c r="A24" s="1818"/>
      <c r="B24" s="2956">
        <v>0.7</v>
      </c>
      <c r="C24" s="2957"/>
      <c r="D24" s="2957"/>
      <c r="E24" s="2957"/>
      <c r="F24" s="2957"/>
      <c r="G24" s="2957"/>
      <c r="H24" s="2957"/>
      <c r="I24" s="2957"/>
      <c r="J24" s="2944">
        <f t="shared" si="1"/>
        <v>0</v>
      </c>
      <c r="K24" s="2945"/>
      <c r="L24" s="2945"/>
      <c r="M24" s="2945"/>
      <c r="N24" s="2945"/>
      <c r="O24" s="2946"/>
      <c r="P24" s="2950" cm="1">
        <f t="array" ref="P24">SUMPRODUCT((Application!$B$728:$B$752 = 'CalHFA Addendum'!P$18)*(Application!$AH$728:$AH$752 = 'CalHFA Addendum'!$B24),Application!$G$728:$G$752)</f>
        <v>0</v>
      </c>
      <c r="Q24" s="2951"/>
      <c r="R24" s="2951"/>
      <c r="S24" s="2951"/>
      <c r="T24" s="2951"/>
      <c r="U24" s="2952"/>
      <c r="V24" s="2950" cm="1">
        <f t="array" ref="V24">SUMPRODUCT((Application!$B$728:$B$752 = 'CalHFA Addendum'!V$18)*(Application!$AH$728:$AH$752 = 'CalHFA Addendum'!$B24),Application!$G$728:$G$752)</f>
        <v>0</v>
      </c>
      <c r="W24" s="2951"/>
      <c r="X24" s="2951"/>
      <c r="Y24" s="2951"/>
      <c r="Z24" s="2951"/>
      <c r="AA24" s="2952"/>
      <c r="AB24" s="2950" cm="1">
        <f t="array" ref="AB24">SUMPRODUCT((Application!$B$728:$B$752 = 'CalHFA Addendum'!AB$18)*(Application!$AH$728:$AH$752 = 'CalHFA Addendum'!$B24),Application!$G$728:$G$752)</f>
        <v>0</v>
      </c>
      <c r="AC24" s="2951"/>
      <c r="AD24" s="2951"/>
      <c r="AE24" s="2951"/>
      <c r="AF24" s="2951"/>
      <c r="AG24" s="2952"/>
      <c r="AH24" s="2950" cm="1">
        <f t="array" ref="AH24">SUMPRODUCT((Application!$B$728:$B$752 = 'CalHFA Addendum'!AH$18)*(Application!$AH$728:$AH$752 = 'CalHFA Addendum'!$B24),Application!$G$728:$G$752)</f>
        <v>0</v>
      </c>
      <c r="AI24" s="2951"/>
      <c r="AJ24" s="2951"/>
      <c r="AK24" s="2951"/>
      <c r="AL24" s="2951"/>
      <c r="AM24" s="2952"/>
      <c r="AN24" s="2950" cm="1">
        <f t="array" ref="AN24">SUMPRODUCT((Application!$B$728:$B$752 = 'CalHFA Addendum'!AN$18)*(Application!$AH$728:$AH$752 = 'CalHFA Addendum'!$B24),Application!$G$728:$G$752)</f>
        <v>0</v>
      </c>
      <c r="AO24" s="2951"/>
      <c r="AP24" s="2951"/>
      <c r="AQ24" s="2951"/>
      <c r="AR24" s="2951"/>
      <c r="AS24" s="2952"/>
      <c r="AT24" s="2953">
        <f t="shared" si="0"/>
        <v>0</v>
      </c>
      <c r="AU24" s="2954"/>
      <c r="AV24" s="2954"/>
      <c r="AW24" s="2954"/>
      <c r="AX24" s="2954"/>
      <c r="AY24" s="2955"/>
      <c r="AZ24" s="1529"/>
      <c r="BA24" s="1529"/>
      <c r="BB24" s="1529"/>
      <c r="BC24" s="1529"/>
      <c r="BD24" s="1529"/>
      <c r="BE24" s="1535"/>
    </row>
    <row r="25" spans="1:58" ht="14.5">
      <c r="A25" s="1818"/>
      <c r="B25" s="2956">
        <v>0.8</v>
      </c>
      <c r="C25" s="2957"/>
      <c r="D25" s="2957"/>
      <c r="E25" s="2957"/>
      <c r="F25" s="2957"/>
      <c r="G25" s="2957"/>
      <c r="H25" s="2957"/>
      <c r="I25" s="2957"/>
      <c r="J25" s="2944">
        <f t="shared" si="1"/>
        <v>0</v>
      </c>
      <c r="K25" s="2945"/>
      <c r="L25" s="2945"/>
      <c r="M25" s="2945"/>
      <c r="N25" s="2945"/>
      <c r="O25" s="2946"/>
      <c r="P25" s="2950" cm="1">
        <f t="array" ref="P25">SUMPRODUCT((Application!$B$728:$B$752 = 'CalHFA Addendum'!P$18)*(Application!$AH$728:$AH$752 = 'CalHFA Addendum'!$B25),Application!$G$728:$G$752)</f>
        <v>0</v>
      </c>
      <c r="Q25" s="2951"/>
      <c r="R25" s="2951"/>
      <c r="S25" s="2951"/>
      <c r="T25" s="2951"/>
      <c r="U25" s="2952"/>
      <c r="V25" s="2950" cm="1">
        <f t="array" ref="V25">SUMPRODUCT((Application!$B$728:$B$752 = 'CalHFA Addendum'!V$18)*(Application!$AH$728:$AH$752 = 'CalHFA Addendum'!$B25),Application!$G$728:$G$752)</f>
        <v>0</v>
      </c>
      <c r="W25" s="2951"/>
      <c r="X25" s="2951"/>
      <c r="Y25" s="2951"/>
      <c r="Z25" s="2951"/>
      <c r="AA25" s="2952"/>
      <c r="AB25" s="2950" cm="1">
        <f t="array" ref="AB25">SUMPRODUCT((Application!$B$728:$B$752 = 'CalHFA Addendum'!AB$18)*(Application!$AH$728:$AH$752 = 'CalHFA Addendum'!$B25),Application!$G$728:$G$752)</f>
        <v>0</v>
      </c>
      <c r="AC25" s="2951"/>
      <c r="AD25" s="2951"/>
      <c r="AE25" s="2951"/>
      <c r="AF25" s="2951"/>
      <c r="AG25" s="2952"/>
      <c r="AH25" s="2950" cm="1">
        <f t="array" ref="AH25">SUMPRODUCT((Application!$B$728:$B$752 = 'CalHFA Addendum'!AH$18)*(Application!$AH$728:$AH$752 = 'CalHFA Addendum'!$B25),Application!$G$728:$G$752)</f>
        <v>0</v>
      </c>
      <c r="AI25" s="2951"/>
      <c r="AJ25" s="2951"/>
      <c r="AK25" s="2951"/>
      <c r="AL25" s="2951"/>
      <c r="AM25" s="2952"/>
      <c r="AN25" s="2950" cm="1">
        <f t="array" ref="AN25">SUMPRODUCT((Application!$B$728:$B$752 = 'CalHFA Addendum'!AN$18)*(Application!$AH$728:$AH$752 = 'CalHFA Addendum'!$B25),Application!$G$728:$G$752)</f>
        <v>0</v>
      </c>
      <c r="AO25" s="2951"/>
      <c r="AP25" s="2951"/>
      <c r="AQ25" s="2951"/>
      <c r="AR25" s="2951"/>
      <c r="AS25" s="2952"/>
      <c r="AT25" s="2953">
        <f t="shared" si="0"/>
        <v>0</v>
      </c>
      <c r="AU25" s="2954"/>
      <c r="AV25" s="2954"/>
      <c r="AW25" s="2954"/>
      <c r="AX25" s="2954"/>
      <c r="AY25" s="2955"/>
      <c r="AZ25" s="1529"/>
      <c r="BA25" s="1529"/>
      <c r="BB25" s="1529"/>
      <c r="BC25" s="1529"/>
      <c r="BD25" s="1529"/>
      <c r="BE25" s="1535"/>
    </row>
    <row r="26" spans="1:58" ht="14.5">
      <c r="A26" s="1818"/>
      <c r="B26" s="2956">
        <v>0.9</v>
      </c>
      <c r="C26" s="2957"/>
      <c r="D26" s="2957"/>
      <c r="E26" s="2957"/>
      <c r="F26" s="2957"/>
      <c r="G26" s="2957"/>
      <c r="H26" s="2957"/>
      <c r="I26" s="2957"/>
      <c r="J26" s="2944">
        <f t="shared" si="1"/>
        <v>0</v>
      </c>
      <c r="K26" s="2945"/>
      <c r="L26" s="2945"/>
      <c r="M26" s="2945"/>
      <c r="N26" s="2945"/>
      <c r="O26" s="2946"/>
      <c r="P26" s="2950" cm="1">
        <f t="array" ref="P26">SUMPRODUCT((Application!$B$728:$B$752 = 'CalHFA Addendum'!P$18)*(Application!$AH$728:$AH$752 = 'CalHFA Addendum'!$B26),Application!$G$728:$G$752)</f>
        <v>0</v>
      </c>
      <c r="Q26" s="2951"/>
      <c r="R26" s="2951"/>
      <c r="S26" s="2951"/>
      <c r="T26" s="2951"/>
      <c r="U26" s="2952"/>
      <c r="V26" s="2950" cm="1">
        <f t="array" ref="V26">SUMPRODUCT((Application!$B$728:$B$752 = 'CalHFA Addendum'!V$18)*(Application!$AH$728:$AH$752 = 'CalHFA Addendum'!$B26),Application!$G$728:$G$752)</f>
        <v>0</v>
      </c>
      <c r="W26" s="2951"/>
      <c r="X26" s="2951"/>
      <c r="Y26" s="2951"/>
      <c r="Z26" s="2951"/>
      <c r="AA26" s="2952"/>
      <c r="AB26" s="2950" cm="1">
        <f t="array" ref="AB26">SUMPRODUCT((Application!$B$728:$B$752 = 'CalHFA Addendum'!AB$18)*(Application!$AH$728:$AH$752 = 'CalHFA Addendum'!$B26),Application!$G$728:$G$752)</f>
        <v>0</v>
      </c>
      <c r="AC26" s="2951"/>
      <c r="AD26" s="2951"/>
      <c r="AE26" s="2951"/>
      <c r="AF26" s="2951"/>
      <c r="AG26" s="2952"/>
      <c r="AH26" s="2950" cm="1">
        <f t="array" ref="AH26">SUMPRODUCT((Application!$B$728:$B$752 = 'CalHFA Addendum'!AH$18)*(Application!$AH$728:$AH$752 = 'CalHFA Addendum'!$B26),Application!$G$728:$G$752)</f>
        <v>0</v>
      </c>
      <c r="AI26" s="2951"/>
      <c r="AJ26" s="2951"/>
      <c r="AK26" s="2951"/>
      <c r="AL26" s="2951"/>
      <c r="AM26" s="2952"/>
      <c r="AN26" s="2950" cm="1">
        <f t="array" ref="AN26">SUMPRODUCT((Application!$B$728:$B$752 = 'CalHFA Addendum'!AN$18)*(Application!$AH$728:$AH$752 = 'CalHFA Addendum'!$B26),Application!$G$728:$G$752)</f>
        <v>0</v>
      </c>
      <c r="AO26" s="2951"/>
      <c r="AP26" s="2951"/>
      <c r="AQ26" s="2951"/>
      <c r="AR26" s="2951"/>
      <c r="AS26" s="2952"/>
      <c r="AT26" s="2953">
        <f t="shared" si="0"/>
        <v>0</v>
      </c>
      <c r="AU26" s="2954"/>
      <c r="AV26" s="2954"/>
      <c r="AW26" s="2954"/>
      <c r="AX26" s="2954"/>
      <c r="AY26" s="2955"/>
      <c r="AZ26" s="1529"/>
      <c r="BA26" s="1529"/>
      <c r="BB26" s="1529"/>
      <c r="BC26" s="1529"/>
      <c r="BD26" s="1529"/>
      <c r="BE26" s="1535"/>
    </row>
    <row r="27" spans="1:58" ht="14.5">
      <c r="A27" s="1818"/>
      <c r="B27" s="2956">
        <v>1</v>
      </c>
      <c r="C27" s="2957"/>
      <c r="D27" s="2957"/>
      <c r="E27" s="2957"/>
      <c r="F27" s="2957"/>
      <c r="G27" s="2957"/>
      <c r="H27" s="2957"/>
      <c r="I27" s="2957"/>
      <c r="J27" s="2944">
        <f t="shared" si="1"/>
        <v>0</v>
      </c>
      <c r="K27" s="2945"/>
      <c r="L27" s="2945"/>
      <c r="M27" s="2945"/>
      <c r="N27" s="2945"/>
      <c r="O27" s="2946"/>
      <c r="P27" s="2950" cm="1">
        <f t="array" ref="P27">SUMPRODUCT((Application!$B$728:$B$752 = 'CalHFA Addendum'!P$18)*(Application!$AH$728:$AH$752 = 'CalHFA Addendum'!$B27),Application!$G$728:$G$752)</f>
        <v>0</v>
      </c>
      <c r="Q27" s="2951"/>
      <c r="R27" s="2951"/>
      <c r="S27" s="2951"/>
      <c r="T27" s="2951"/>
      <c r="U27" s="2952"/>
      <c r="V27" s="2950" cm="1">
        <f t="array" ref="V27">SUMPRODUCT((Application!$B$728:$B$752 = 'CalHFA Addendum'!V$18)*(Application!$AH$728:$AH$752 = 'CalHFA Addendum'!$B27),Application!$G$728:$G$752)</f>
        <v>0</v>
      </c>
      <c r="W27" s="2951"/>
      <c r="X27" s="2951"/>
      <c r="Y27" s="2951"/>
      <c r="Z27" s="2951"/>
      <c r="AA27" s="2952"/>
      <c r="AB27" s="2950" cm="1">
        <f t="array" ref="AB27">SUMPRODUCT((Application!$B$728:$B$752 = 'CalHFA Addendum'!AB$18)*(Application!$AH$728:$AH$752 = 'CalHFA Addendum'!$B27),Application!$G$728:$G$752)</f>
        <v>0</v>
      </c>
      <c r="AC27" s="2951"/>
      <c r="AD27" s="2951"/>
      <c r="AE27" s="2951"/>
      <c r="AF27" s="2951"/>
      <c r="AG27" s="2952"/>
      <c r="AH27" s="2950" cm="1">
        <f t="array" ref="AH27">SUMPRODUCT((Application!$B$728:$B$752 = 'CalHFA Addendum'!AH$18)*(Application!$AH$728:$AH$752 = 'CalHFA Addendum'!$B27),Application!$G$728:$G$752)</f>
        <v>0</v>
      </c>
      <c r="AI27" s="2951"/>
      <c r="AJ27" s="2951"/>
      <c r="AK27" s="2951"/>
      <c r="AL27" s="2951"/>
      <c r="AM27" s="2952"/>
      <c r="AN27" s="2950" cm="1">
        <f t="array" ref="AN27">SUMPRODUCT((Application!$B$728:$B$752 = 'CalHFA Addendum'!AN$18)*(Application!$AH$728:$AH$752 = 'CalHFA Addendum'!$B27),Application!$G$728:$G$752)</f>
        <v>0</v>
      </c>
      <c r="AO27" s="2951"/>
      <c r="AP27" s="2951"/>
      <c r="AQ27" s="2951"/>
      <c r="AR27" s="2951"/>
      <c r="AS27" s="2952"/>
      <c r="AT27" s="2953">
        <f t="shared" si="0"/>
        <v>0</v>
      </c>
      <c r="AU27" s="2954"/>
      <c r="AV27" s="2954"/>
      <c r="AW27" s="2954"/>
      <c r="AX27" s="2954"/>
      <c r="AY27" s="2955"/>
      <c r="AZ27" s="1529"/>
      <c r="BA27" s="1529"/>
      <c r="BB27" s="1529"/>
      <c r="BC27" s="1529"/>
      <c r="BD27" s="1529"/>
      <c r="BE27" s="1535"/>
      <c r="BF27" s="1700"/>
    </row>
    <row r="28" spans="1:58" ht="15" thickBot="1">
      <c r="A28" s="1818"/>
      <c r="B28" s="2941" t="s">
        <v>2049</v>
      </c>
      <c r="C28" s="2942"/>
      <c r="D28" s="2942"/>
      <c r="E28" s="2942"/>
      <c r="F28" s="2942"/>
      <c r="G28" s="2942"/>
      <c r="H28" s="2942"/>
      <c r="I28" s="2943"/>
      <c r="J28" s="2944">
        <f t="shared" ref="J28" si="2">SUM(P28:AS28)</f>
        <v>1</v>
      </c>
      <c r="K28" s="2945"/>
      <c r="L28" s="2945"/>
      <c r="M28" s="2945"/>
      <c r="N28" s="2945"/>
      <c r="O28" s="2946"/>
      <c r="P28" s="2947">
        <f>_xlfn.IFNA(VLOOKUP(P$18,Application!$J$772:$S$775,6,FALSE), 0)</f>
        <v>0</v>
      </c>
      <c r="Q28" s="2948"/>
      <c r="R28" s="2948"/>
      <c r="S28" s="2948"/>
      <c r="T28" s="2948"/>
      <c r="U28" s="2949"/>
      <c r="V28" s="2947">
        <f>_xlfn.IFNA(VLOOKUP(V$18,Application!$J$772:$S$775,6,FALSE), 0)</f>
        <v>0</v>
      </c>
      <c r="W28" s="2948"/>
      <c r="X28" s="2948"/>
      <c r="Y28" s="2948"/>
      <c r="Z28" s="2948"/>
      <c r="AA28" s="2949"/>
      <c r="AB28" s="2947">
        <f>_xlfn.IFNA(VLOOKUP(AB$18,Application!$J$772:$S$775,6,FALSE), 0)</f>
        <v>1</v>
      </c>
      <c r="AC28" s="2948"/>
      <c r="AD28" s="2948"/>
      <c r="AE28" s="2948"/>
      <c r="AF28" s="2948"/>
      <c r="AG28" s="2949"/>
      <c r="AH28" s="2947">
        <f>_xlfn.IFNA(VLOOKUP(AH$18,Application!$J$772:$S$775,6,FALSE), 0)</f>
        <v>0</v>
      </c>
      <c r="AI28" s="2948"/>
      <c r="AJ28" s="2948"/>
      <c r="AK28" s="2948"/>
      <c r="AL28" s="2948"/>
      <c r="AM28" s="2949"/>
      <c r="AN28" s="2947">
        <f>_xlfn.IFNA(VLOOKUP(AN$18,Application!$J$772:$S$775,6,FALSE), 0)</f>
        <v>0</v>
      </c>
      <c r="AO28" s="2948"/>
      <c r="AP28" s="2948"/>
      <c r="AQ28" s="2948"/>
      <c r="AR28" s="2948"/>
      <c r="AS28" s="2949"/>
      <c r="AT28" s="2953">
        <f t="shared" ref="AT28" si="3">J28/$J$29</f>
        <v>8.6956521739130436E-3</v>
      </c>
      <c r="AU28" s="2954"/>
      <c r="AV28" s="2954"/>
      <c r="AW28" s="2954"/>
      <c r="AX28" s="2954"/>
      <c r="AY28" s="2955"/>
      <c r="AZ28" s="1529"/>
      <c r="BA28" s="1529"/>
      <c r="BB28" s="1529"/>
      <c r="BC28" s="1529"/>
      <c r="BD28" s="1529"/>
      <c r="BE28" s="1535"/>
    </row>
    <row r="29" spans="1:58" ht="15" thickBot="1">
      <c r="A29" s="1818"/>
      <c r="B29" s="2934" t="s">
        <v>1879</v>
      </c>
      <c r="C29" s="2935"/>
      <c r="D29" s="2935"/>
      <c r="E29" s="2935"/>
      <c r="F29" s="2935"/>
      <c r="G29" s="2935"/>
      <c r="H29" s="2935"/>
      <c r="I29" s="2936"/>
      <c r="J29" s="2937">
        <f>SUM(J19:O28)</f>
        <v>115</v>
      </c>
      <c r="K29" s="2935"/>
      <c r="L29" s="2935"/>
      <c r="M29" s="2935"/>
      <c r="N29" s="2935"/>
      <c r="O29" s="2936"/>
      <c r="P29" s="2937">
        <f>SUM(P19:U28)</f>
        <v>0</v>
      </c>
      <c r="Q29" s="2935"/>
      <c r="R29" s="2935"/>
      <c r="S29" s="2935"/>
      <c r="T29" s="2935"/>
      <c r="U29" s="2936"/>
      <c r="V29" s="2937">
        <f>SUM(V19:AA28)</f>
        <v>23</v>
      </c>
      <c r="W29" s="2935"/>
      <c r="X29" s="2935"/>
      <c r="Y29" s="2935"/>
      <c r="Z29" s="2935"/>
      <c r="AA29" s="2936"/>
      <c r="AB29" s="2937">
        <f>SUM(AB19:AG28)</f>
        <v>57</v>
      </c>
      <c r="AC29" s="2935"/>
      <c r="AD29" s="2935"/>
      <c r="AE29" s="2935"/>
      <c r="AF29" s="2935"/>
      <c r="AG29" s="2936"/>
      <c r="AH29" s="2937">
        <f>SUM(AH19:AM28)</f>
        <v>26</v>
      </c>
      <c r="AI29" s="2935"/>
      <c r="AJ29" s="2935"/>
      <c r="AK29" s="2935"/>
      <c r="AL29" s="2935"/>
      <c r="AM29" s="2936"/>
      <c r="AN29" s="2937">
        <f>SUM(AN19:AS28)</f>
        <v>9</v>
      </c>
      <c r="AO29" s="2935"/>
      <c r="AP29" s="2935"/>
      <c r="AQ29" s="2935"/>
      <c r="AR29" s="2935"/>
      <c r="AS29" s="2936"/>
      <c r="AT29" s="2938">
        <f>J29/$J$29</f>
        <v>1</v>
      </c>
      <c r="AU29" s="2939"/>
      <c r="AV29" s="2939"/>
      <c r="AW29" s="2939"/>
      <c r="AX29" s="2939"/>
      <c r="AY29" s="2940"/>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14" t="s">
        <v>2050</v>
      </c>
      <c r="C31" s="2915"/>
      <c r="D31" s="2915"/>
      <c r="E31" s="2915"/>
      <c r="F31" s="2915"/>
      <c r="G31" s="2915"/>
      <c r="H31" s="2915"/>
      <c r="I31" s="2915"/>
      <c r="J31" s="2915"/>
      <c r="K31" s="2915"/>
      <c r="L31" s="2915"/>
      <c r="M31" s="2915"/>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c r="AL31" s="2915"/>
      <c r="AM31" s="2915"/>
      <c r="AN31" s="2915"/>
      <c r="AO31" s="2915"/>
      <c r="AP31" s="2915"/>
      <c r="AQ31" s="2915"/>
      <c r="AR31" s="2915"/>
      <c r="AS31" s="2915"/>
      <c r="AT31" s="2915"/>
      <c r="AU31" s="2915"/>
      <c r="AV31" s="2915"/>
      <c r="AW31" s="2915"/>
      <c r="AX31" s="2915"/>
      <c r="AY31" s="2915"/>
      <c r="AZ31" s="2916"/>
      <c r="BA31" s="1529"/>
      <c r="BB31" s="1529"/>
      <c r="BC31" s="1529"/>
      <c r="BD31" s="1529"/>
      <c r="BE31" s="1535"/>
    </row>
    <row r="32" spans="1:58" ht="15" thickBot="1">
      <c r="A32" s="1818"/>
      <c r="B32" s="2917" t="s">
        <v>2051</v>
      </c>
      <c r="C32" s="2918"/>
      <c r="D32" s="2918"/>
      <c r="E32" s="2918"/>
      <c r="F32" s="2918"/>
      <c r="G32" s="2918"/>
      <c r="H32" s="2918"/>
      <c r="I32" s="2919"/>
      <c r="J32" s="2921" t="s">
        <v>2052</v>
      </c>
      <c r="K32" s="2922"/>
      <c r="L32" s="2922"/>
      <c r="M32" s="2923"/>
      <c r="N32" s="2921" t="s">
        <v>2053</v>
      </c>
      <c r="O32" s="2922"/>
      <c r="P32" s="2922"/>
      <c r="Q32" s="2922"/>
      <c r="R32" s="2925" t="s">
        <v>2054</v>
      </c>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7"/>
      <c r="BA32" s="1529"/>
      <c r="BB32" s="1529"/>
      <c r="BC32" s="1529"/>
      <c r="BD32" s="1529"/>
      <c r="BE32" s="1535"/>
    </row>
    <row r="33" spans="1:58" ht="15" customHeight="1">
      <c r="A33" s="1818"/>
      <c r="B33" s="2920"/>
      <c r="C33" s="2918"/>
      <c r="D33" s="2918"/>
      <c r="E33" s="2918"/>
      <c r="F33" s="2918"/>
      <c r="G33" s="2918"/>
      <c r="H33" s="2918"/>
      <c r="I33" s="2919"/>
      <c r="J33" s="2924"/>
      <c r="K33" s="2922"/>
      <c r="L33" s="2922"/>
      <c r="M33" s="2923"/>
      <c r="N33" s="2924"/>
      <c r="O33" s="2922"/>
      <c r="P33" s="2922"/>
      <c r="Q33" s="2922"/>
      <c r="R33" s="2928" t="s">
        <v>2055</v>
      </c>
      <c r="S33" s="2929"/>
      <c r="T33" s="2929"/>
      <c r="U33" s="2929"/>
      <c r="V33" s="2929"/>
      <c r="W33" s="2929"/>
      <c r="X33" s="2929"/>
      <c r="Y33" s="2929"/>
      <c r="Z33" s="2929"/>
      <c r="AA33" s="2929"/>
      <c r="AB33" s="2929"/>
      <c r="AC33" s="2929"/>
      <c r="AD33" s="2929"/>
      <c r="AE33" s="2929"/>
      <c r="AF33" s="2929"/>
      <c r="AG33" s="2929"/>
      <c r="AH33" s="2929"/>
      <c r="AI33" s="2929"/>
      <c r="AJ33" s="2929"/>
      <c r="AK33" s="2929"/>
      <c r="AL33" s="2929"/>
      <c r="AM33" s="2929"/>
      <c r="AN33" s="2929"/>
      <c r="AO33" s="2929"/>
      <c r="AP33" s="2929"/>
      <c r="AQ33" s="2929"/>
      <c r="AR33" s="2929"/>
      <c r="AS33" s="2929"/>
      <c r="AT33" s="2929"/>
      <c r="AU33" s="2929"/>
      <c r="AV33" s="2929"/>
      <c r="AW33" s="2929"/>
      <c r="AX33" s="2929"/>
      <c r="AY33" s="2929"/>
      <c r="AZ33" s="2930"/>
      <c r="BA33" s="1536"/>
      <c r="BB33" s="1529"/>
      <c r="BC33" s="1529"/>
      <c r="BD33" s="1529"/>
      <c r="BE33" s="1535"/>
    </row>
    <row r="34" spans="1:58" ht="15.75" customHeight="1" thickBot="1">
      <c r="A34" s="1818"/>
      <c r="B34" s="2920"/>
      <c r="C34" s="2918"/>
      <c r="D34" s="2918"/>
      <c r="E34" s="2918"/>
      <c r="F34" s="2918"/>
      <c r="G34" s="2918"/>
      <c r="H34" s="2918"/>
      <c r="I34" s="2919"/>
      <c r="J34" s="2924"/>
      <c r="K34" s="2922"/>
      <c r="L34" s="2922"/>
      <c r="M34" s="2923"/>
      <c r="N34" s="2924"/>
      <c r="O34" s="2922"/>
      <c r="P34" s="2922"/>
      <c r="Q34" s="2922"/>
      <c r="R34" s="2931"/>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3"/>
      <c r="BA34" s="1536"/>
      <c r="BB34" s="1529"/>
      <c r="BC34" s="1529"/>
      <c r="BD34" s="1529"/>
      <c r="BE34" s="1535"/>
    </row>
    <row r="35" spans="1:58" ht="15.75" customHeight="1" thickBot="1">
      <c r="A35" s="1818"/>
      <c r="B35" s="2920"/>
      <c r="C35" s="2918"/>
      <c r="D35" s="2918"/>
      <c r="E35" s="2918"/>
      <c r="F35" s="2918"/>
      <c r="G35" s="2918"/>
      <c r="H35" s="2918"/>
      <c r="I35" s="2919"/>
      <c r="J35" s="2924"/>
      <c r="K35" s="2922"/>
      <c r="L35" s="2922"/>
      <c r="M35" s="2923"/>
      <c r="N35" s="2924"/>
      <c r="O35" s="2922"/>
      <c r="P35" s="2922"/>
      <c r="Q35" s="2922"/>
      <c r="R35" s="2897">
        <v>0.5</v>
      </c>
      <c r="S35" s="2898"/>
      <c r="T35" s="2898"/>
      <c r="U35" s="2899"/>
      <c r="V35" s="2897">
        <v>0.6</v>
      </c>
      <c r="W35" s="2898"/>
      <c r="X35" s="2898"/>
      <c r="Y35" s="2899"/>
      <c r="Z35" s="2897">
        <v>0.7</v>
      </c>
      <c r="AA35" s="2898"/>
      <c r="AB35" s="2898"/>
      <c r="AC35" s="2899"/>
      <c r="AD35" s="2897">
        <v>0.8</v>
      </c>
      <c r="AE35" s="2898"/>
      <c r="AF35" s="2898"/>
      <c r="AG35" s="2899"/>
      <c r="AH35" s="2897">
        <v>1</v>
      </c>
      <c r="AI35" s="2898"/>
      <c r="AJ35" s="2898"/>
      <c r="AK35" s="2899"/>
      <c r="AL35" s="2897">
        <v>1.2</v>
      </c>
      <c r="AM35" s="2898"/>
      <c r="AN35" s="2899"/>
      <c r="AO35" s="2900" t="s">
        <v>2056</v>
      </c>
      <c r="AP35" s="2901"/>
      <c r="AQ35" s="2901"/>
      <c r="AR35" s="2901"/>
      <c r="AS35" s="2901"/>
      <c r="AT35" s="2902"/>
      <c r="AU35" s="2900" t="s">
        <v>2057</v>
      </c>
      <c r="AV35" s="2901"/>
      <c r="AW35" s="2901"/>
      <c r="AX35" s="2901"/>
      <c r="AY35" s="2901"/>
      <c r="AZ35" s="2902"/>
      <c r="BA35" s="1536"/>
      <c r="BB35" s="1529"/>
      <c r="BC35" s="1529"/>
      <c r="BD35" s="1529"/>
      <c r="BE35" s="1535"/>
      <c r="BF35" s="1527"/>
    </row>
    <row r="36" spans="1:58" ht="15.75" customHeight="1">
      <c r="A36" s="1818"/>
      <c r="B36" s="2903" t="s">
        <v>2058</v>
      </c>
      <c r="C36" s="2904"/>
      <c r="D36" s="2904"/>
      <c r="E36" s="2904"/>
      <c r="F36" s="2904"/>
      <c r="G36" s="2904"/>
      <c r="H36" s="2904"/>
      <c r="I36" s="2905"/>
      <c r="J36" s="2906" t="s">
        <v>2059</v>
      </c>
      <c r="K36" s="2907"/>
      <c r="L36" s="2907"/>
      <c r="M36" s="2908"/>
      <c r="N36" s="2909">
        <v>55</v>
      </c>
      <c r="O36" s="2910"/>
      <c r="P36" s="2910"/>
      <c r="Q36" s="2911"/>
      <c r="R36" s="2912">
        <v>10</v>
      </c>
      <c r="S36" s="2912"/>
      <c r="T36" s="2912"/>
      <c r="U36" s="2912"/>
      <c r="V36" s="2912">
        <v>30</v>
      </c>
      <c r="W36" s="2912"/>
      <c r="X36" s="2912"/>
      <c r="Y36" s="2912"/>
      <c r="Z36" s="2912"/>
      <c r="AA36" s="2912"/>
      <c r="AB36" s="2912"/>
      <c r="AC36" s="2912"/>
      <c r="AD36" s="2912">
        <v>59</v>
      </c>
      <c r="AE36" s="2912"/>
      <c r="AF36" s="2912"/>
      <c r="AG36" s="2912"/>
      <c r="AH36" s="2913"/>
      <c r="AI36" s="2913"/>
      <c r="AJ36" s="2913"/>
      <c r="AK36" s="2913"/>
      <c r="AL36" s="2913"/>
      <c r="AM36" s="2913"/>
      <c r="AN36" s="2913"/>
      <c r="AO36" s="2871">
        <f>SUM(R36:AN36)</f>
        <v>99</v>
      </c>
      <c r="AP36" s="2871"/>
      <c r="AQ36" s="2871"/>
      <c r="AR36" s="2871"/>
      <c r="AS36" s="2871"/>
      <c r="AT36" s="2871"/>
      <c r="AU36" s="2872">
        <f>AO36/$J$29</f>
        <v>0.86086956521739133</v>
      </c>
      <c r="AV36" s="2872"/>
      <c r="AW36" s="2872"/>
      <c r="AX36" s="2872"/>
      <c r="AY36" s="2872"/>
      <c r="AZ36" s="2872"/>
      <c r="BA36" s="1529"/>
      <c r="BB36" s="1529"/>
      <c r="BC36" s="1529"/>
      <c r="BD36" s="1529"/>
      <c r="BE36" s="1535"/>
      <c r="BF36" s="1527"/>
    </row>
    <row r="37" spans="1:58" ht="15.75" customHeight="1">
      <c r="A37" s="1818"/>
      <c r="B37" s="2892" t="s">
        <v>2060</v>
      </c>
      <c r="C37" s="2893"/>
      <c r="D37" s="2893"/>
      <c r="E37" s="2893"/>
      <c r="F37" s="2893"/>
      <c r="G37" s="2893"/>
      <c r="H37" s="2893"/>
      <c r="I37" s="2894"/>
      <c r="J37" s="2895" t="s">
        <v>2061</v>
      </c>
      <c r="K37" s="2883"/>
      <c r="L37" s="2883"/>
      <c r="M37" s="2896"/>
      <c r="N37" s="2882">
        <v>55</v>
      </c>
      <c r="O37" s="2883"/>
      <c r="P37" s="2883"/>
      <c r="Q37" s="2884"/>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4">SUM(R37:AN37)</f>
        <v>0</v>
      </c>
      <c r="AP37" s="2871"/>
      <c r="AQ37" s="2871"/>
      <c r="AR37" s="2871"/>
      <c r="AS37" s="2871"/>
      <c r="AT37" s="2871"/>
      <c r="AU37" s="2872">
        <f t="shared" ref="AU37:AU47" si="5">AO37/$J$29</f>
        <v>0</v>
      </c>
      <c r="AV37" s="2872"/>
      <c r="AW37" s="2872"/>
      <c r="AX37" s="2872"/>
      <c r="AY37" s="2872"/>
      <c r="AZ37" s="2872"/>
      <c r="BA37" s="1529"/>
      <c r="BB37" s="1529"/>
      <c r="BC37" s="1529"/>
      <c r="BD37" s="1529"/>
      <c r="BE37" s="1535"/>
      <c r="BF37" s="1527"/>
    </row>
    <row r="38" spans="1:58" ht="15.75" customHeight="1">
      <c r="A38" s="1818"/>
      <c r="B38" s="2892" t="s">
        <v>2062</v>
      </c>
      <c r="C38" s="2893"/>
      <c r="D38" s="2893"/>
      <c r="E38" s="2893"/>
      <c r="F38" s="2893"/>
      <c r="G38" s="2893"/>
      <c r="H38" s="2893"/>
      <c r="I38" s="2894"/>
      <c r="J38" s="2895" t="s">
        <v>2063</v>
      </c>
      <c r="K38" s="2883"/>
      <c r="L38" s="2883"/>
      <c r="M38" s="2896"/>
      <c r="N38" s="2882">
        <v>55</v>
      </c>
      <c r="O38" s="2883"/>
      <c r="P38" s="2883"/>
      <c r="Q38" s="2884"/>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4"/>
        <v>0</v>
      </c>
      <c r="AP38" s="2871"/>
      <c r="AQ38" s="2871"/>
      <c r="AR38" s="2871"/>
      <c r="AS38" s="2871"/>
      <c r="AT38" s="2871"/>
      <c r="AU38" s="2872">
        <f t="shared" si="5"/>
        <v>0</v>
      </c>
      <c r="AV38" s="2872"/>
      <c r="AW38" s="2872"/>
      <c r="AX38" s="2872"/>
      <c r="AY38" s="2872"/>
      <c r="AZ38" s="2872"/>
      <c r="BA38" s="1529"/>
      <c r="BB38" s="1529"/>
      <c r="BC38" s="1529"/>
      <c r="BD38" s="1529"/>
      <c r="BE38" s="1535"/>
      <c r="BF38" s="1527"/>
    </row>
    <row r="39" spans="1:58" ht="15.75" customHeight="1">
      <c r="A39" s="1818"/>
      <c r="B39" s="2892" t="s">
        <v>2064</v>
      </c>
      <c r="C39" s="2893"/>
      <c r="D39" s="2893"/>
      <c r="E39" s="2893"/>
      <c r="F39" s="2893"/>
      <c r="G39" s="2893"/>
      <c r="H39" s="2893"/>
      <c r="I39" s="2894"/>
      <c r="J39" s="2881"/>
      <c r="K39" s="2685"/>
      <c r="L39" s="2685"/>
      <c r="M39" s="2813"/>
      <c r="N39" s="2807"/>
      <c r="O39" s="2685"/>
      <c r="P39" s="2685"/>
      <c r="Q39" s="2885"/>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4"/>
        <v>0</v>
      </c>
      <c r="AP39" s="2871"/>
      <c r="AQ39" s="2871"/>
      <c r="AR39" s="2871"/>
      <c r="AS39" s="2871"/>
      <c r="AT39" s="2871"/>
      <c r="AU39" s="2872">
        <f t="shared" si="5"/>
        <v>0</v>
      </c>
      <c r="AV39" s="2872"/>
      <c r="AW39" s="2872"/>
      <c r="AX39" s="2872"/>
      <c r="AY39" s="2872"/>
      <c r="AZ39" s="2872"/>
      <c r="BA39" s="1529"/>
      <c r="BB39" s="1529"/>
      <c r="BC39" s="1529"/>
      <c r="BD39" s="1529"/>
      <c r="BE39" s="1535"/>
    </row>
    <row r="40" spans="1:58" ht="15.75" customHeight="1">
      <c r="A40" s="1818"/>
      <c r="B40" s="2892" t="s">
        <v>2064</v>
      </c>
      <c r="C40" s="2893"/>
      <c r="D40" s="2893"/>
      <c r="E40" s="2893"/>
      <c r="F40" s="2893"/>
      <c r="G40" s="2893"/>
      <c r="H40" s="2893"/>
      <c r="I40" s="2894"/>
      <c r="J40" s="2881"/>
      <c r="K40" s="2685"/>
      <c r="L40" s="2685"/>
      <c r="M40" s="2813"/>
      <c r="N40" s="2807"/>
      <c r="O40" s="2685"/>
      <c r="P40" s="2685"/>
      <c r="Q40" s="2885"/>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4"/>
        <v>0</v>
      </c>
      <c r="AP40" s="2871"/>
      <c r="AQ40" s="2871"/>
      <c r="AR40" s="2871"/>
      <c r="AS40" s="2871"/>
      <c r="AT40" s="2871"/>
      <c r="AU40" s="2872">
        <f t="shared" si="5"/>
        <v>0</v>
      </c>
      <c r="AV40" s="2872"/>
      <c r="AW40" s="2872"/>
      <c r="AX40" s="2872"/>
      <c r="AY40" s="2872"/>
      <c r="AZ40" s="2872"/>
      <c r="BA40" s="1529"/>
      <c r="BB40" s="1529"/>
      <c r="BC40" s="1529"/>
      <c r="BD40" s="1529"/>
      <c r="BE40" s="1535"/>
    </row>
    <row r="41" spans="1:58" ht="15.75" customHeight="1">
      <c r="A41" s="1818"/>
      <c r="B41" s="2889" t="s">
        <v>2065</v>
      </c>
      <c r="C41" s="2890"/>
      <c r="D41" s="2890"/>
      <c r="E41" s="2890"/>
      <c r="F41" s="2890"/>
      <c r="G41" s="2890"/>
      <c r="H41" s="2890"/>
      <c r="I41" s="2891"/>
      <c r="J41" s="2881"/>
      <c r="K41" s="2685"/>
      <c r="L41" s="2685"/>
      <c r="M41" s="2813"/>
      <c r="N41" s="2807"/>
      <c r="O41" s="2685"/>
      <c r="P41" s="2685"/>
      <c r="Q41" s="2885"/>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4"/>
        <v>0</v>
      </c>
      <c r="AP41" s="2871"/>
      <c r="AQ41" s="2871"/>
      <c r="AR41" s="2871"/>
      <c r="AS41" s="2871"/>
      <c r="AT41" s="2871"/>
      <c r="AU41" s="2872">
        <f t="shared" si="5"/>
        <v>0</v>
      </c>
      <c r="AV41" s="2872"/>
      <c r="AW41" s="2872"/>
      <c r="AX41" s="2872"/>
      <c r="AY41" s="2872"/>
      <c r="AZ41" s="2872"/>
      <c r="BA41" s="1529"/>
      <c r="BB41" s="1529"/>
      <c r="BC41" s="1529"/>
      <c r="BD41" s="1529"/>
      <c r="BE41" s="1535"/>
    </row>
    <row r="42" spans="1:58" ht="15.75" customHeight="1">
      <c r="A42" s="1818"/>
      <c r="B42" s="2889" t="s">
        <v>2065</v>
      </c>
      <c r="C42" s="2890"/>
      <c r="D42" s="2890"/>
      <c r="E42" s="2890"/>
      <c r="F42" s="2890"/>
      <c r="G42" s="2890"/>
      <c r="H42" s="2890"/>
      <c r="I42" s="2891"/>
      <c r="J42" s="2881"/>
      <c r="K42" s="2685"/>
      <c r="L42" s="2685"/>
      <c r="M42" s="2813"/>
      <c r="N42" s="2807"/>
      <c r="O42" s="2685"/>
      <c r="P42" s="2685"/>
      <c r="Q42" s="2885"/>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4"/>
        <v>0</v>
      </c>
      <c r="AP42" s="2871"/>
      <c r="AQ42" s="2871"/>
      <c r="AR42" s="2871"/>
      <c r="AS42" s="2871"/>
      <c r="AT42" s="2871"/>
      <c r="AU42" s="2872">
        <f t="shared" si="5"/>
        <v>0</v>
      </c>
      <c r="AV42" s="2872"/>
      <c r="AW42" s="2872"/>
      <c r="AX42" s="2872"/>
      <c r="AY42" s="2872"/>
      <c r="AZ42" s="2872"/>
      <c r="BA42" s="1529"/>
      <c r="BB42" s="1529"/>
      <c r="BC42" s="1529"/>
      <c r="BD42" s="1529"/>
      <c r="BE42" s="1535"/>
    </row>
    <row r="43" spans="1:58" ht="15.75" customHeight="1">
      <c r="A43" s="1818"/>
      <c r="B43" s="2886" t="s">
        <v>2066</v>
      </c>
      <c r="C43" s="2887"/>
      <c r="D43" s="2887"/>
      <c r="E43" s="2887"/>
      <c r="F43" s="2887"/>
      <c r="G43" s="2887"/>
      <c r="H43" s="2887"/>
      <c r="I43" s="2888"/>
      <c r="J43" s="2881"/>
      <c r="K43" s="2685"/>
      <c r="L43" s="2685"/>
      <c r="M43" s="2813"/>
      <c r="N43" s="2807"/>
      <c r="O43" s="2685"/>
      <c r="P43" s="2685"/>
      <c r="Q43" s="2885"/>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4"/>
        <v>0</v>
      </c>
      <c r="AP43" s="2871"/>
      <c r="AQ43" s="2871"/>
      <c r="AR43" s="2871"/>
      <c r="AS43" s="2871"/>
      <c r="AT43" s="2871"/>
      <c r="AU43" s="2872">
        <f t="shared" si="5"/>
        <v>0</v>
      </c>
      <c r="AV43" s="2872"/>
      <c r="AW43" s="2872"/>
      <c r="AX43" s="2872"/>
      <c r="AY43" s="2872"/>
      <c r="AZ43" s="2872"/>
      <c r="BA43" s="1529"/>
      <c r="BB43" s="1529"/>
      <c r="BC43" s="1529"/>
      <c r="BD43" s="1529"/>
      <c r="BE43" s="1535"/>
    </row>
    <row r="44" spans="1:58" ht="15.75" customHeight="1">
      <c r="A44" s="1818"/>
      <c r="B44" s="2886" t="s">
        <v>2067</v>
      </c>
      <c r="C44" s="2887"/>
      <c r="D44" s="2887"/>
      <c r="E44" s="2887"/>
      <c r="F44" s="2887"/>
      <c r="G44" s="2887"/>
      <c r="H44" s="2887"/>
      <c r="I44" s="2888"/>
      <c r="J44" s="2881"/>
      <c r="K44" s="2685"/>
      <c r="L44" s="2685"/>
      <c r="M44" s="2813"/>
      <c r="N44" s="2807"/>
      <c r="O44" s="2685"/>
      <c r="P44" s="2685"/>
      <c r="Q44" s="2885"/>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4"/>
        <v>0</v>
      </c>
      <c r="AP44" s="2871"/>
      <c r="AQ44" s="2871"/>
      <c r="AR44" s="2871"/>
      <c r="AS44" s="2871"/>
      <c r="AT44" s="2871"/>
      <c r="AU44" s="2872">
        <f t="shared" si="5"/>
        <v>0</v>
      </c>
      <c r="AV44" s="2872"/>
      <c r="AW44" s="2872"/>
      <c r="AX44" s="2872"/>
      <c r="AY44" s="2872"/>
      <c r="AZ44" s="2872"/>
      <c r="BA44" s="1529"/>
      <c r="BB44" s="1529"/>
      <c r="BC44" s="1529"/>
      <c r="BD44" s="1529"/>
      <c r="BE44" s="1535"/>
    </row>
    <row r="45" spans="1:58" ht="15.75" customHeight="1">
      <c r="A45" s="1818"/>
      <c r="B45" s="2878" t="s">
        <v>2068</v>
      </c>
      <c r="C45" s="2879"/>
      <c r="D45" s="2879"/>
      <c r="E45" s="2879"/>
      <c r="F45" s="2879"/>
      <c r="G45" s="2879"/>
      <c r="H45" s="2879"/>
      <c r="I45" s="2880"/>
      <c r="J45" s="2881"/>
      <c r="K45" s="2685"/>
      <c r="L45" s="2685"/>
      <c r="M45" s="2813"/>
      <c r="N45" s="2807"/>
      <c r="O45" s="2685"/>
      <c r="P45" s="2685"/>
      <c r="Q45" s="2885"/>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4"/>
        <v>0</v>
      </c>
      <c r="AP45" s="2871"/>
      <c r="AQ45" s="2871"/>
      <c r="AR45" s="2871"/>
      <c r="AS45" s="2871"/>
      <c r="AT45" s="2871"/>
      <c r="AU45" s="2872">
        <f t="shared" si="5"/>
        <v>0</v>
      </c>
      <c r="AV45" s="2872"/>
      <c r="AW45" s="2872"/>
      <c r="AX45" s="2872"/>
      <c r="AY45" s="2872"/>
      <c r="AZ45" s="2872"/>
      <c r="BA45" s="1529"/>
      <c r="BB45" s="1529"/>
      <c r="BC45" s="1529"/>
      <c r="BD45" s="1529"/>
      <c r="BE45" s="1535"/>
    </row>
    <row r="46" spans="1:58" ht="15.75" customHeight="1">
      <c r="A46" s="1818"/>
      <c r="B46" s="2878" t="s">
        <v>2069</v>
      </c>
      <c r="C46" s="2879"/>
      <c r="D46" s="2879"/>
      <c r="E46" s="2879"/>
      <c r="F46" s="2879"/>
      <c r="G46" s="2879"/>
      <c r="H46" s="2879"/>
      <c r="I46" s="2880"/>
      <c r="J46" s="2881"/>
      <c r="K46" s="2685"/>
      <c r="L46" s="2685"/>
      <c r="M46" s="2813"/>
      <c r="N46" s="2882">
        <v>99</v>
      </c>
      <c r="O46" s="2883"/>
      <c r="P46" s="2883"/>
      <c r="Q46" s="2884"/>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4"/>
        <v>0</v>
      </c>
      <c r="AP46" s="2871"/>
      <c r="AQ46" s="2871"/>
      <c r="AR46" s="2871"/>
      <c r="AS46" s="2871"/>
      <c r="AT46" s="2871"/>
      <c r="AU46" s="2872">
        <f t="shared" si="5"/>
        <v>0</v>
      </c>
      <c r="AV46" s="2872"/>
      <c r="AW46" s="2872"/>
      <c r="AX46" s="2872"/>
      <c r="AY46" s="2872"/>
      <c r="AZ46" s="2872"/>
      <c r="BA46" s="1529"/>
      <c r="BB46" s="1529"/>
      <c r="BC46" s="1529"/>
      <c r="BD46" s="1529"/>
      <c r="BE46" s="1535"/>
    </row>
    <row r="47" spans="1:58" ht="15.75" customHeight="1" thickBot="1">
      <c r="A47" s="1818"/>
      <c r="B47" s="2873" t="s">
        <v>308</v>
      </c>
      <c r="C47" s="2874"/>
      <c r="D47" s="2874"/>
      <c r="E47" s="2874"/>
      <c r="F47" s="2874"/>
      <c r="G47" s="2874"/>
      <c r="H47" s="2874"/>
      <c r="I47" s="2875"/>
      <c r="J47" s="2876"/>
      <c r="K47" s="2798"/>
      <c r="L47" s="2798"/>
      <c r="M47" s="2799"/>
      <c r="N47" s="2814"/>
      <c r="O47" s="2798"/>
      <c r="P47" s="2798"/>
      <c r="Q47" s="2877"/>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4"/>
        <v>0</v>
      </c>
      <c r="AP47" s="2871"/>
      <c r="AQ47" s="2871"/>
      <c r="AR47" s="2871"/>
      <c r="AS47" s="2871"/>
      <c r="AT47" s="2871"/>
      <c r="AU47" s="2872">
        <f t="shared" si="5"/>
        <v>0</v>
      </c>
      <c r="AV47" s="2872"/>
      <c r="AW47" s="2872"/>
      <c r="AX47" s="2872"/>
      <c r="AY47" s="2872"/>
      <c r="AZ47" s="2872"/>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8" t="s">
        <v>2072</v>
      </c>
      <c r="C50" s="2859"/>
      <c r="D50" s="2859"/>
      <c r="E50" s="2859"/>
      <c r="F50" s="2859"/>
      <c r="G50" s="2859"/>
      <c r="H50" s="2859"/>
      <c r="I50" s="2859"/>
      <c r="J50" s="2859"/>
      <c r="K50" s="2859"/>
      <c r="L50" s="2859"/>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c r="AN50" s="2859"/>
      <c r="AO50" s="286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1" t="s">
        <v>2073</v>
      </c>
      <c r="C51" s="2862"/>
      <c r="D51" s="2862"/>
      <c r="E51" s="2862"/>
      <c r="F51" s="2862"/>
      <c r="G51" s="2862"/>
      <c r="H51" s="2862"/>
      <c r="I51" s="2863"/>
      <c r="J51" s="2861" t="s">
        <v>2074</v>
      </c>
      <c r="K51" s="2862"/>
      <c r="L51" s="2862"/>
      <c r="M51" s="2862"/>
      <c r="N51" s="2862"/>
      <c r="O51" s="2862"/>
      <c r="P51" s="2862"/>
      <c r="Q51" s="2863"/>
      <c r="R51" s="2864" t="s">
        <v>2075</v>
      </c>
      <c r="S51" s="2865"/>
      <c r="T51" s="2865"/>
      <c r="U51" s="2865"/>
      <c r="V51" s="2865"/>
      <c r="W51" s="2865"/>
      <c r="X51" s="2865"/>
      <c r="Y51" s="2866"/>
      <c r="Z51" s="2867" t="s">
        <v>2076</v>
      </c>
      <c r="AA51" s="2868"/>
      <c r="AB51" s="2868"/>
      <c r="AC51" s="2868"/>
      <c r="AD51" s="2868"/>
      <c r="AE51" s="2868"/>
      <c r="AF51" s="2868"/>
      <c r="AG51" s="2869"/>
      <c r="AH51" s="2867" t="s">
        <v>2077</v>
      </c>
      <c r="AI51" s="2868"/>
      <c r="AJ51" s="2868"/>
      <c r="AK51" s="2868"/>
      <c r="AL51" s="2868"/>
      <c r="AM51" s="2868"/>
      <c r="AN51" s="2868"/>
      <c r="AO51" s="286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6"/>
      <c r="C52" s="2840"/>
      <c r="D52" s="2840"/>
      <c r="E52" s="2840"/>
      <c r="F52" s="2840"/>
      <c r="G52" s="2840"/>
      <c r="H52" s="2840"/>
      <c r="I52" s="2840"/>
      <c r="J52" s="2840"/>
      <c r="K52" s="2840"/>
      <c r="L52" s="2840"/>
      <c r="M52" s="2840"/>
      <c r="N52" s="2840"/>
      <c r="O52" s="2840"/>
      <c r="P52" s="2840"/>
      <c r="Q52" s="2840"/>
      <c r="R52" s="2857"/>
      <c r="S52" s="2857"/>
      <c r="T52" s="2857"/>
      <c r="U52" s="2857"/>
      <c r="V52" s="2857"/>
      <c r="W52" s="2857"/>
      <c r="X52" s="2857"/>
      <c r="Y52" s="2857"/>
      <c r="Z52" s="2840"/>
      <c r="AA52" s="2840"/>
      <c r="AB52" s="2840"/>
      <c r="AC52" s="2840"/>
      <c r="AD52" s="2840"/>
      <c r="AE52" s="2840"/>
      <c r="AF52" s="2840"/>
      <c r="AG52" s="2840"/>
      <c r="AH52" s="2840"/>
      <c r="AI52" s="2840"/>
      <c r="AJ52" s="2840"/>
      <c r="AK52" s="2840"/>
      <c r="AL52" s="2840"/>
      <c r="AM52" s="2840"/>
      <c r="AN52" s="2840"/>
      <c r="AO52" s="284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6"/>
      <c r="C53" s="2840"/>
      <c r="D53" s="2840"/>
      <c r="E53" s="2840"/>
      <c r="F53" s="2840"/>
      <c r="G53" s="2840"/>
      <c r="H53" s="2840"/>
      <c r="I53" s="2840"/>
      <c r="J53" s="2840"/>
      <c r="K53" s="2840"/>
      <c r="L53" s="2840"/>
      <c r="M53" s="2840"/>
      <c r="N53" s="2840"/>
      <c r="O53" s="2840"/>
      <c r="P53" s="2840"/>
      <c r="Q53" s="2840"/>
      <c r="R53" s="2857"/>
      <c r="S53" s="2857"/>
      <c r="T53" s="2857"/>
      <c r="U53" s="2857"/>
      <c r="V53" s="2857"/>
      <c r="W53" s="2857"/>
      <c r="X53" s="2857"/>
      <c r="Y53" s="2857"/>
      <c r="Z53" s="2840"/>
      <c r="AA53" s="2840"/>
      <c r="AB53" s="2840"/>
      <c r="AC53" s="2840"/>
      <c r="AD53" s="2840"/>
      <c r="AE53" s="2840"/>
      <c r="AF53" s="2840"/>
      <c r="AG53" s="2840"/>
      <c r="AH53" s="2840"/>
      <c r="AI53" s="2840"/>
      <c r="AJ53" s="2840"/>
      <c r="AK53" s="2840"/>
      <c r="AL53" s="2840"/>
      <c r="AM53" s="2840"/>
      <c r="AN53" s="2840"/>
      <c r="AO53" s="284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6"/>
      <c r="C54" s="2840"/>
      <c r="D54" s="2840"/>
      <c r="E54" s="2840"/>
      <c r="F54" s="2840"/>
      <c r="G54" s="2840"/>
      <c r="H54" s="2840"/>
      <c r="I54" s="2840"/>
      <c r="J54" s="2840"/>
      <c r="K54" s="2840"/>
      <c r="L54" s="2840"/>
      <c r="M54" s="2840"/>
      <c r="N54" s="2840"/>
      <c r="O54" s="2840"/>
      <c r="P54" s="2840"/>
      <c r="Q54" s="2840"/>
      <c r="R54" s="2857"/>
      <c r="S54" s="2857"/>
      <c r="T54" s="2857"/>
      <c r="U54" s="2857"/>
      <c r="V54" s="2857"/>
      <c r="W54" s="2857"/>
      <c r="X54" s="2857"/>
      <c r="Y54" s="2857"/>
      <c r="Z54" s="2840"/>
      <c r="AA54" s="2840"/>
      <c r="AB54" s="2840"/>
      <c r="AC54" s="2840"/>
      <c r="AD54" s="2840"/>
      <c r="AE54" s="2840"/>
      <c r="AF54" s="2840"/>
      <c r="AG54" s="2840"/>
      <c r="AH54" s="2840"/>
      <c r="AI54" s="2840"/>
      <c r="AJ54" s="2840"/>
      <c r="AK54" s="2840"/>
      <c r="AL54" s="2840"/>
      <c r="AM54" s="2840"/>
      <c r="AN54" s="2840"/>
      <c r="AO54" s="284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6"/>
      <c r="C55" s="2840"/>
      <c r="D55" s="2840"/>
      <c r="E55" s="2840"/>
      <c r="F55" s="2840"/>
      <c r="G55" s="2840"/>
      <c r="H55" s="2840"/>
      <c r="I55" s="2840"/>
      <c r="J55" s="2840"/>
      <c r="K55" s="2840"/>
      <c r="L55" s="2840"/>
      <c r="M55" s="2840"/>
      <c r="N55" s="2840"/>
      <c r="O55" s="2840"/>
      <c r="P55" s="2840"/>
      <c r="Q55" s="2840"/>
      <c r="R55" s="2857"/>
      <c r="S55" s="2857"/>
      <c r="T55" s="2857"/>
      <c r="U55" s="2857"/>
      <c r="V55" s="2857"/>
      <c r="W55" s="2857"/>
      <c r="X55" s="2857"/>
      <c r="Y55" s="2857"/>
      <c r="Z55" s="2840"/>
      <c r="AA55" s="2840"/>
      <c r="AB55" s="2840"/>
      <c r="AC55" s="2840"/>
      <c r="AD55" s="2840"/>
      <c r="AE55" s="2840"/>
      <c r="AF55" s="2840"/>
      <c r="AG55" s="2840"/>
      <c r="AH55" s="2840"/>
      <c r="AI55" s="2840"/>
      <c r="AJ55" s="2840"/>
      <c r="AK55" s="2840"/>
      <c r="AL55" s="2840"/>
      <c r="AM55" s="2840"/>
      <c r="AN55" s="2840"/>
      <c r="AO55" s="284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1"/>
      <c r="C56" s="2846"/>
      <c r="D56" s="2846"/>
      <c r="E56" s="2846"/>
      <c r="F56" s="2846"/>
      <c r="G56" s="2846"/>
      <c r="H56" s="2846"/>
      <c r="I56" s="2846"/>
      <c r="J56" s="2846"/>
      <c r="K56" s="2846"/>
      <c r="L56" s="2846"/>
      <c r="M56" s="2846"/>
      <c r="N56" s="2846"/>
      <c r="O56" s="2846"/>
      <c r="P56" s="2846"/>
      <c r="Q56" s="2846"/>
      <c r="R56" s="2852"/>
      <c r="S56" s="2852"/>
      <c r="T56" s="2852"/>
      <c r="U56" s="2852"/>
      <c r="V56" s="2852"/>
      <c r="W56" s="2852"/>
      <c r="X56" s="2852"/>
      <c r="Y56" s="2852"/>
      <c r="Z56" s="2846"/>
      <c r="AA56" s="2846"/>
      <c r="AB56" s="2846"/>
      <c r="AC56" s="2846"/>
      <c r="AD56" s="2846"/>
      <c r="AE56" s="2846"/>
      <c r="AF56" s="2846"/>
      <c r="AG56" s="2846"/>
      <c r="AH56" s="2846"/>
      <c r="AI56" s="2846"/>
      <c r="AJ56" s="2846"/>
      <c r="AK56" s="2846"/>
      <c r="AL56" s="2846"/>
      <c r="AM56" s="2846"/>
      <c r="AN56" s="2846"/>
      <c r="AO56" s="284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3" t="s">
        <v>1879</v>
      </c>
      <c r="C57" s="2854"/>
      <c r="D57" s="2854"/>
      <c r="E57" s="2854"/>
      <c r="F57" s="2854"/>
      <c r="G57" s="2854"/>
      <c r="H57" s="2854"/>
      <c r="I57" s="2854"/>
      <c r="J57" s="2854"/>
      <c r="K57" s="2854"/>
      <c r="L57" s="2854"/>
      <c r="M57" s="2854"/>
      <c r="N57" s="2854"/>
      <c r="O57" s="2854"/>
      <c r="P57" s="2854"/>
      <c r="Q57" s="2854"/>
      <c r="R57" s="2855">
        <f>SUM(R52:Y56)</f>
        <v>0</v>
      </c>
      <c r="S57" s="2855"/>
      <c r="T57" s="2855"/>
      <c r="U57" s="2855"/>
      <c r="V57" s="2855"/>
      <c r="W57" s="2855"/>
      <c r="X57" s="2855"/>
      <c r="Y57" s="2855"/>
      <c r="Z57" s="2855">
        <f t="shared" ref="Z57" si="6">SUM(Z52:AG56)</f>
        <v>0</v>
      </c>
      <c r="AA57" s="2855"/>
      <c r="AB57" s="2855"/>
      <c r="AC57" s="2855"/>
      <c r="AD57" s="2855"/>
      <c r="AE57" s="2855"/>
      <c r="AF57" s="2855"/>
      <c r="AG57" s="2855"/>
      <c r="AH57" s="2855">
        <f t="shared" ref="AH57" si="7">SUM(AH52:AO56)</f>
        <v>0</v>
      </c>
      <c r="AI57" s="2855"/>
      <c r="AJ57" s="2855"/>
      <c r="AK57" s="2855"/>
      <c r="AL57" s="2855"/>
      <c r="AM57" s="2855"/>
      <c r="AN57" s="2855"/>
      <c r="AO57" s="285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8" t="s">
        <v>2073</v>
      </c>
      <c r="C59" s="2849"/>
      <c r="D59" s="2849"/>
      <c r="E59" s="2849"/>
      <c r="F59" s="2849"/>
      <c r="G59" s="2849"/>
      <c r="H59" s="2849"/>
      <c r="I59" s="2850"/>
      <c r="J59" s="2693" t="s">
        <v>2078</v>
      </c>
      <c r="K59" s="2693"/>
      <c r="L59" s="2693"/>
      <c r="M59" s="2693"/>
      <c r="N59" s="2693"/>
      <c r="O59" s="2693"/>
      <c r="P59" s="2693"/>
      <c r="Q59" s="2693"/>
      <c r="R59" s="2693"/>
      <c r="S59" s="2693"/>
      <c r="T59" s="2693"/>
      <c r="U59" s="2693"/>
      <c r="V59" s="2693"/>
      <c r="W59" s="2693"/>
      <c r="X59" s="2693"/>
      <c r="Y59" s="2693"/>
      <c r="Z59" s="2693"/>
      <c r="AA59" s="2693"/>
      <c r="AB59" s="2693"/>
      <c r="AC59" s="2693"/>
      <c r="AD59" s="2693"/>
      <c r="AE59" s="2693"/>
      <c r="AF59" s="2693"/>
      <c r="AG59" s="2693"/>
      <c r="AH59" s="2693"/>
      <c r="AI59" s="2693"/>
      <c r="AJ59" s="2693"/>
      <c r="AK59" s="2693"/>
      <c r="AL59" s="2693"/>
      <c r="AM59" s="2693"/>
      <c r="AN59" s="2693"/>
      <c r="AO59" s="2693"/>
      <c r="AP59" s="2693"/>
      <c r="AQ59" s="2693"/>
      <c r="AR59" s="2693"/>
      <c r="AS59" s="2693"/>
      <c r="AT59" s="2693"/>
      <c r="AU59" s="2693"/>
      <c r="AV59" s="2693"/>
      <c r="AW59" s="2694"/>
      <c r="AX59" s="1529"/>
      <c r="AY59" s="1529"/>
      <c r="AZ59" s="1529"/>
      <c r="BA59" s="1529"/>
      <c r="BB59" s="1529"/>
      <c r="BC59" s="1529"/>
      <c r="BD59" s="1529"/>
      <c r="BE59" s="1535"/>
    </row>
    <row r="60" spans="1:58" ht="15.75" customHeight="1">
      <c r="A60" s="1818"/>
      <c r="B60" s="2836" t="str">
        <f>IF(B52="", "", B52)</f>
        <v/>
      </c>
      <c r="C60" s="2837"/>
      <c r="D60" s="2837"/>
      <c r="E60" s="2837"/>
      <c r="F60" s="2837"/>
      <c r="G60" s="2837"/>
      <c r="H60" s="2837"/>
      <c r="I60" s="2838"/>
      <c r="J60" s="2839"/>
      <c r="K60" s="2840"/>
      <c r="L60" s="2840"/>
      <c r="M60" s="2840"/>
      <c r="N60" s="2840"/>
      <c r="O60" s="2840"/>
      <c r="P60" s="2840"/>
      <c r="Q60" s="2840"/>
      <c r="R60" s="2840"/>
      <c r="S60" s="2840"/>
      <c r="T60" s="2840"/>
      <c r="U60" s="2840"/>
      <c r="V60" s="2840"/>
      <c r="W60" s="2840"/>
      <c r="X60" s="2840"/>
      <c r="Y60" s="2840"/>
      <c r="Z60" s="2840"/>
      <c r="AA60" s="2840"/>
      <c r="AB60" s="2840"/>
      <c r="AC60" s="2840"/>
      <c r="AD60" s="2840"/>
      <c r="AE60" s="2840"/>
      <c r="AF60" s="2840"/>
      <c r="AG60" s="2840"/>
      <c r="AH60" s="2840"/>
      <c r="AI60" s="2840"/>
      <c r="AJ60" s="2840"/>
      <c r="AK60" s="2840"/>
      <c r="AL60" s="2840"/>
      <c r="AM60" s="2840"/>
      <c r="AN60" s="2840"/>
      <c r="AO60" s="2840"/>
      <c r="AP60" s="2840"/>
      <c r="AQ60" s="2840"/>
      <c r="AR60" s="2840"/>
      <c r="AS60" s="2840"/>
      <c r="AT60" s="2840"/>
      <c r="AU60" s="2840"/>
      <c r="AV60" s="2840"/>
      <c r="AW60" s="2841"/>
      <c r="AX60" s="1529"/>
      <c r="AY60" s="1529"/>
      <c r="AZ60" s="1529"/>
      <c r="BA60" s="1529"/>
      <c r="BB60" s="1529"/>
      <c r="BC60" s="1529"/>
      <c r="BD60" s="1529"/>
      <c r="BE60" s="1535"/>
    </row>
    <row r="61" spans="1:58" ht="15.75" customHeight="1">
      <c r="A61" s="1818"/>
      <c r="B61" s="2836" t="str">
        <f t="shared" ref="B61:B64" si="8">IF(B53="", "", B53)</f>
        <v/>
      </c>
      <c r="C61" s="2837"/>
      <c r="D61" s="2837"/>
      <c r="E61" s="2837"/>
      <c r="F61" s="2837"/>
      <c r="G61" s="2837"/>
      <c r="H61" s="2837"/>
      <c r="I61" s="2838"/>
      <c r="J61" s="2839"/>
      <c r="K61" s="2840"/>
      <c r="L61" s="2840"/>
      <c r="M61" s="2840"/>
      <c r="N61" s="2840"/>
      <c r="O61" s="2840"/>
      <c r="P61" s="2840"/>
      <c r="Q61" s="2840"/>
      <c r="R61" s="2840"/>
      <c r="S61" s="2840"/>
      <c r="T61" s="2840"/>
      <c r="U61" s="2840"/>
      <c r="V61" s="2840"/>
      <c r="W61" s="2840"/>
      <c r="X61" s="2840"/>
      <c r="Y61" s="2840"/>
      <c r="Z61" s="2840"/>
      <c r="AA61" s="2840"/>
      <c r="AB61" s="2840"/>
      <c r="AC61" s="2840"/>
      <c r="AD61" s="2840"/>
      <c r="AE61" s="2840"/>
      <c r="AF61" s="2840"/>
      <c r="AG61" s="2840"/>
      <c r="AH61" s="2840"/>
      <c r="AI61" s="2840"/>
      <c r="AJ61" s="2840"/>
      <c r="AK61" s="2840"/>
      <c r="AL61" s="2840"/>
      <c r="AM61" s="2840"/>
      <c r="AN61" s="2840"/>
      <c r="AO61" s="2840"/>
      <c r="AP61" s="2840"/>
      <c r="AQ61" s="2840"/>
      <c r="AR61" s="2840"/>
      <c r="AS61" s="2840"/>
      <c r="AT61" s="2840"/>
      <c r="AU61" s="2840"/>
      <c r="AV61" s="2840"/>
      <c r="AW61" s="2841"/>
      <c r="AX61" s="1529"/>
      <c r="AY61" s="1529"/>
      <c r="AZ61" s="1529"/>
      <c r="BA61" s="1529"/>
      <c r="BB61" s="1529"/>
      <c r="BC61" s="1529"/>
      <c r="BD61" s="1529"/>
      <c r="BE61" s="1535"/>
    </row>
    <row r="62" spans="1:58" ht="15.75" customHeight="1">
      <c r="A62" s="1818"/>
      <c r="B62" s="2836" t="str">
        <f t="shared" si="8"/>
        <v/>
      </c>
      <c r="C62" s="2837"/>
      <c r="D62" s="2837"/>
      <c r="E62" s="2837"/>
      <c r="F62" s="2837"/>
      <c r="G62" s="2837"/>
      <c r="H62" s="2837"/>
      <c r="I62" s="2838"/>
      <c r="J62" s="2839"/>
      <c r="K62" s="2840"/>
      <c r="L62" s="2840"/>
      <c r="M62" s="2840"/>
      <c r="N62" s="2840"/>
      <c r="O62" s="2840"/>
      <c r="P62" s="2840"/>
      <c r="Q62" s="2840"/>
      <c r="R62" s="2840"/>
      <c r="S62" s="2840"/>
      <c r="T62" s="2840"/>
      <c r="U62" s="2840"/>
      <c r="V62" s="2840"/>
      <c r="W62" s="2840"/>
      <c r="X62" s="2840"/>
      <c r="Y62" s="2840"/>
      <c r="Z62" s="2840"/>
      <c r="AA62" s="2840"/>
      <c r="AB62" s="2840"/>
      <c r="AC62" s="2840"/>
      <c r="AD62" s="2840"/>
      <c r="AE62" s="2840"/>
      <c r="AF62" s="2840"/>
      <c r="AG62" s="2840"/>
      <c r="AH62" s="2840"/>
      <c r="AI62" s="2840"/>
      <c r="AJ62" s="2840"/>
      <c r="AK62" s="2840"/>
      <c r="AL62" s="2840"/>
      <c r="AM62" s="2840"/>
      <c r="AN62" s="2840"/>
      <c r="AO62" s="2840"/>
      <c r="AP62" s="2840"/>
      <c r="AQ62" s="2840"/>
      <c r="AR62" s="2840"/>
      <c r="AS62" s="2840"/>
      <c r="AT62" s="2840"/>
      <c r="AU62" s="2840"/>
      <c r="AV62" s="2840"/>
      <c r="AW62" s="2841"/>
      <c r="AX62" s="1529"/>
      <c r="AY62" s="1529"/>
      <c r="AZ62" s="1529"/>
      <c r="BA62" s="1529"/>
      <c r="BB62" s="1529"/>
      <c r="BC62" s="1529"/>
      <c r="BD62" s="1529"/>
      <c r="BE62" s="1535"/>
    </row>
    <row r="63" spans="1:58" ht="15.75" customHeight="1">
      <c r="A63" s="1818"/>
      <c r="B63" s="2836" t="str">
        <f t="shared" si="8"/>
        <v/>
      </c>
      <c r="C63" s="2837"/>
      <c r="D63" s="2837"/>
      <c r="E63" s="2837"/>
      <c r="F63" s="2837"/>
      <c r="G63" s="2837"/>
      <c r="H63" s="2837"/>
      <c r="I63" s="2838"/>
      <c r="J63" s="2839"/>
      <c r="K63" s="2840"/>
      <c r="L63" s="2840"/>
      <c r="M63" s="2840"/>
      <c r="N63" s="2840"/>
      <c r="O63" s="2840"/>
      <c r="P63" s="2840"/>
      <c r="Q63" s="2840"/>
      <c r="R63" s="2840"/>
      <c r="S63" s="2840"/>
      <c r="T63" s="2840"/>
      <c r="U63" s="2840"/>
      <c r="V63" s="2840"/>
      <c r="W63" s="2840"/>
      <c r="X63" s="2840"/>
      <c r="Y63" s="2840"/>
      <c r="Z63" s="2840"/>
      <c r="AA63" s="2840"/>
      <c r="AB63" s="2840"/>
      <c r="AC63" s="2840"/>
      <c r="AD63" s="2840"/>
      <c r="AE63" s="2840"/>
      <c r="AF63" s="2840"/>
      <c r="AG63" s="2840"/>
      <c r="AH63" s="2840"/>
      <c r="AI63" s="2840"/>
      <c r="AJ63" s="2840"/>
      <c r="AK63" s="2840"/>
      <c r="AL63" s="2840"/>
      <c r="AM63" s="2840"/>
      <c r="AN63" s="2840"/>
      <c r="AO63" s="2840"/>
      <c r="AP63" s="2840"/>
      <c r="AQ63" s="2840"/>
      <c r="AR63" s="2840"/>
      <c r="AS63" s="2840"/>
      <c r="AT63" s="2840"/>
      <c r="AU63" s="2840"/>
      <c r="AV63" s="2840"/>
      <c r="AW63" s="2841"/>
      <c r="AX63" s="1529"/>
      <c r="AY63" s="1529"/>
      <c r="AZ63" s="1529"/>
      <c r="BA63" s="1529"/>
      <c r="BB63" s="1529"/>
      <c r="BC63" s="1529"/>
      <c r="BD63" s="1529"/>
      <c r="BE63" s="1535"/>
    </row>
    <row r="64" spans="1:58" ht="15.75" customHeight="1" thickBot="1">
      <c r="A64" s="1818"/>
      <c r="B64" s="2842" t="str">
        <f t="shared" si="8"/>
        <v/>
      </c>
      <c r="C64" s="2843"/>
      <c r="D64" s="2843"/>
      <c r="E64" s="2843"/>
      <c r="F64" s="2843"/>
      <c r="G64" s="2843"/>
      <c r="H64" s="2843"/>
      <c r="I64" s="2844"/>
      <c r="J64" s="2845"/>
      <c r="K64" s="2846"/>
      <c r="L64" s="2846"/>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c r="AS64" s="2846"/>
      <c r="AT64" s="2846"/>
      <c r="AU64" s="2846"/>
      <c r="AV64" s="2846"/>
      <c r="AW64" s="284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6" t="s">
        <v>2080</v>
      </c>
      <c r="C68" s="2767"/>
      <c r="D68" s="2767"/>
      <c r="E68" s="2767"/>
      <c r="F68" s="2767"/>
      <c r="G68" s="2767"/>
      <c r="H68" s="2767"/>
      <c r="I68" s="2767"/>
      <c r="J68" s="2767"/>
      <c r="K68" s="2767"/>
      <c r="L68" s="2767"/>
      <c r="M68" s="2767"/>
      <c r="N68" s="2767"/>
      <c r="O68" s="2767"/>
      <c r="P68" s="2767"/>
      <c r="Q68" s="2767"/>
      <c r="R68" s="2767"/>
      <c r="S68" s="2767"/>
      <c r="T68" s="2767"/>
      <c r="U68" s="2767"/>
      <c r="V68" s="2767"/>
      <c r="W68" s="2767"/>
      <c r="X68" s="2767"/>
      <c r="Y68" s="2767"/>
      <c r="Z68" s="2767"/>
      <c r="AA68" s="2828"/>
      <c r="AB68" s="1529"/>
      <c r="AC68" s="2829" t="s">
        <v>2081</v>
      </c>
      <c r="AD68" s="2830"/>
      <c r="AE68" s="2830"/>
      <c r="AF68" s="2830"/>
      <c r="AG68" s="2830"/>
      <c r="AH68" s="2830"/>
      <c r="AI68" s="2830"/>
      <c r="AJ68" s="2830"/>
      <c r="AK68" s="2830"/>
      <c r="AL68" s="2830"/>
      <c r="AM68" s="2830"/>
      <c r="AN68" s="2830"/>
      <c r="AO68" s="2830"/>
      <c r="AP68" s="2830"/>
      <c r="AQ68" s="2830"/>
      <c r="AR68" s="2830"/>
      <c r="AS68" s="2830"/>
      <c r="AT68" s="2830"/>
      <c r="AU68" s="2830"/>
      <c r="AV68" s="2831" t="s">
        <v>2037</v>
      </c>
      <c r="AW68" s="2831"/>
      <c r="AX68" s="2831"/>
      <c r="AY68" s="2831"/>
      <c r="AZ68" s="2831"/>
      <c r="BA68" s="2831"/>
      <c r="BB68" s="2831"/>
      <c r="BC68" s="2832"/>
      <c r="BD68" s="1529"/>
      <c r="BE68" s="1535"/>
    </row>
    <row r="69" spans="1:57" ht="15.75" customHeight="1" thickBot="1">
      <c r="A69" s="1818"/>
      <c r="B69" s="2833" t="s">
        <v>2082</v>
      </c>
      <c r="C69" s="2834"/>
      <c r="D69" s="2834"/>
      <c r="E69" s="2834"/>
      <c r="F69" s="2834"/>
      <c r="G69" s="2834"/>
      <c r="H69" s="2834"/>
      <c r="I69" s="2834"/>
      <c r="J69" s="2834"/>
      <c r="K69" s="2834"/>
      <c r="L69" s="2834"/>
      <c r="M69" s="2834"/>
      <c r="N69" s="2834"/>
      <c r="O69" s="2772" t="s">
        <v>2083</v>
      </c>
      <c r="P69" s="2671"/>
      <c r="Q69" s="2671"/>
      <c r="R69" s="2671"/>
      <c r="S69" s="2671"/>
      <c r="T69" s="2671"/>
      <c r="U69" s="2671"/>
      <c r="V69" s="2671"/>
      <c r="W69" s="2671"/>
      <c r="X69" s="2671"/>
      <c r="Y69" s="2671"/>
      <c r="Z69" s="2671"/>
      <c r="AA69" s="2672"/>
      <c r="AB69" s="1529"/>
      <c r="AC69" s="2614" t="s">
        <v>2084</v>
      </c>
      <c r="AD69" s="2615"/>
      <c r="AE69" s="2615"/>
      <c r="AF69" s="2615"/>
      <c r="AG69" s="2615"/>
      <c r="AH69" s="2615"/>
      <c r="AI69" s="2615"/>
      <c r="AJ69" s="2615"/>
      <c r="AK69" s="2615"/>
      <c r="AL69" s="2615"/>
      <c r="AM69" s="2615"/>
      <c r="AN69" s="2615"/>
      <c r="AO69" s="2615"/>
      <c r="AP69" s="2615"/>
      <c r="AQ69" s="2615"/>
      <c r="AR69" s="2615"/>
      <c r="AS69" s="2615"/>
      <c r="AT69" s="2615"/>
      <c r="AU69" s="2615"/>
      <c r="AV69" s="2720">
        <v>44197</v>
      </c>
      <c r="AW69" s="2719"/>
      <c r="AX69" s="2719"/>
      <c r="AY69" s="2719"/>
      <c r="AZ69" s="2719"/>
      <c r="BA69" s="2719"/>
      <c r="BB69" s="2719"/>
      <c r="BC69" s="2835"/>
      <c r="BD69" s="1529"/>
      <c r="BE69" s="1535"/>
    </row>
    <row r="70" spans="1:57" ht="15.75" customHeight="1">
      <c r="A70" s="1818"/>
      <c r="B70" s="2822"/>
      <c r="C70" s="2823"/>
      <c r="D70" s="2823"/>
      <c r="E70" s="2823"/>
      <c r="F70" s="2823"/>
      <c r="G70" s="2823"/>
      <c r="H70" s="2823"/>
      <c r="I70" s="2823"/>
      <c r="J70" s="2823"/>
      <c r="K70" s="2823"/>
      <c r="L70" s="2823"/>
      <c r="M70" s="2823"/>
      <c r="N70" s="2823"/>
      <c r="O70" s="2808"/>
      <c r="P70" s="2808"/>
      <c r="Q70" s="2808"/>
      <c r="R70" s="2808"/>
      <c r="S70" s="2808"/>
      <c r="T70" s="2808"/>
      <c r="U70" s="2808"/>
      <c r="V70" s="2808"/>
      <c r="W70" s="2808"/>
      <c r="X70" s="2808"/>
      <c r="Y70" s="2808"/>
      <c r="Z70" s="2808"/>
      <c r="AA70" s="2809"/>
      <c r="AB70" s="1529"/>
      <c r="AC70" s="2824" t="s">
        <v>2085</v>
      </c>
      <c r="AD70" s="2825"/>
      <c r="AE70" s="2825"/>
      <c r="AF70" s="2793"/>
      <c r="AG70" s="2793"/>
      <c r="AH70" s="2793"/>
      <c r="AI70" s="2793"/>
      <c r="AJ70" s="2793"/>
      <c r="AK70" s="2793"/>
      <c r="AL70" s="2793"/>
      <c r="AM70" s="2793"/>
      <c r="AN70" s="2793"/>
      <c r="AO70" s="2793"/>
      <c r="AP70" s="2793"/>
      <c r="AQ70" s="2793"/>
      <c r="AR70" s="2793"/>
      <c r="AS70" s="2793"/>
      <c r="AT70" s="2793"/>
      <c r="AU70" s="2794"/>
      <c r="AV70" s="1529"/>
      <c r="AW70" s="1529"/>
      <c r="AX70" s="1529"/>
      <c r="AY70" s="1529"/>
      <c r="AZ70" s="1529"/>
      <c r="BA70" s="1529"/>
      <c r="BB70" s="1529"/>
      <c r="BC70" s="1529"/>
      <c r="BD70" s="1529"/>
      <c r="BE70" s="1535"/>
    </row>
    <row r="71" spans="1:57" ht="15.75" customHeight="1" thickBot="1">
      <c r="A71" s="1818"/>
      <c r="B71" s="2807"/>
      <c r="C71" s="2685"/>
      <c r="D71" s="2685"/>
      <c r="E71" s="2685"/>
      <c r="F71" s="2685"/>
      <c r="G71" s="2685"/>
      <c r="H71" s="2685"/>
      <c r="I71" s="2685"/>
      <c r="J71" s="2685"/>
      <c r="K71" s="2685"/>
      <c r="L71" s="2685"/>
      <c r="M71" s="2685"/>
      <c r="N71" s="2685"/>
      <c r="O71" s="2808"/>
      <c r="P71" s="2808"/>
      <c r="Q71" s="2808"/>
      <c r="R71" s="2808"/>
      <c r="S71" s="2808"/>
      <c r="T71" s="2808"/>
      <c r="U71" s="2808"/>
      <c r="V71" s="2808"/>
      <c r="W71" s="2808"/>
      <c r="X71" s="2808"/>
      <c r="Y71" s="2808"/>
      <c r="Z71" s="2808"/>
      <c r="AA71" s="2809"/>
      <c r="AB71" s="1529"/>
      <c r="AC71" s="2826" t="s">
        <v>2086</v>
      </c>
      <c r="AD71" s="2827"/>
      <c r="AE71" s="2827"/>
      <c r="AF71" s="2798"/>
      <c r="AG71" s="2798"/>
      <c r="AH71" s="2798"/>
      <c r="AI71" s="2798"/>
      <c r="AJ71" s="2798"/>
      <c r="AK71" s="2798"/>
      <c r="AL71" s="2798"/>
      <c r="AM71" s="2798"/>
      <c r="AN71" s="2798"/>
      <c r="AO71" s="2798"/>
      <c r="AP71" s="2798"/>
      <c r="AQ71" s="2798"/>
      <c r="AR71" s="2798"/>
      <c r="AS71" s="2798"/>
      <c r="AT71" s="2798"/>
      <c r="AU71" s="2799"/>
      <c r="AV71" s="1529"/>
      <c r="AW71" s="1529"/>
      <c r="AX71" s="1529"/>
      <c r="AY71" s="1529"/>
      <c r="AZ71" s="1529"/>
      <c r="BA71" s="1529"/>
      <c r="BB71" s="1529"/>
      <c r="BC71" s="1529"/>
      <c r="BD71" s="1529"/>
      <c r="BE71" s="1535"/>
    </row>
    <row r="72" spans="1:57" ht="15.75" customHeight="1">
      <c r="A72" s="1818"/>
      <c r="B72" s="2807"/>
      <c r="C72" s="2685"/>
      <c r="D72" s="2685"/>
      <c r="E72" s="2685"/>
      <c r="F72" s="2685"/>
      <c r="G72" s="2685"/>
      <c r="H72" s="2685"/>
      <c r="I72" s="2685"/>
      <c r="J72" s="2685"/>
      <c r="K72" s="2685"/>
      <c r="L72" s="2685"/>
      <c r="M72" s="2685"/>
      <c r="N72" s="2685"/>
      <c r="O72" s="2808"/>
      <c r="P72" s="2808"/>
      <c r="Q72" s="2808"/>
      <c r="R72" s="2808"/>
      <c r="S72" s="2808"/>
      <c r="T72" s="2808"/>
      <c r="U72" s="2808"/>
      <c r="V72" s="2808"/>
      <c r="W72" s="2808"/>
      <c r="X72" s="2808"/>
      <c r="Y72" s="2808"/>
      <c r="Z72" s="2808"/>
      <c r="AA72" s="2809"/>
      <c r="AB72" s="1529"/>
      <c r="AC72" s="2810" t="s">
        <v>2087</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29"/>
      <c r="BE72" s="1535"/>
    </row>
    <row r="73" spans="1:57" ht="15.75" customHeight="1">
      <c r="A73" s="1818"/>
      <c r="B73" s="2807"/>
      <c r="C73" s="2685"/>
      <c r="D73" s="2685"/>
      <c r="E73" s="2685"/>
      <c r="F73" s="2685"/>
      <c r="G73" s="2685"/>
      <c r="H73" s="2685"/>
      <c r="I73" s="2685"/>
      <c r="J73" s="2685"/>
      <c r="K73" s="2685"/>
      <c r="L73" s="2685"/>
      <c r="M73" s="2685"/>
      <c r="N73" s="2685"/>
      <c r="O73" s="2808"/>
      <c r="P73" s="2808"/>
      <c r="Q73" s="2808"/>
      <c r="R73" s="2808"/>
      <c r="S73" s="2808"/>
      <c r="T73" s="2808"/>
      <c r="U73" s="2808"/>
      <c r="V73" s="2808"/>
      <c r="W73" s="2808"/>
      <c r="X73" s="2808"/>
      <c r="Y73" s="2808"/>
      <c r="Z73" s="2808"/>
      <c r="AA73" s="2809"/>
      <c r="AB73" s="1529"/>
      <c r="AC73" s="2807"/>
      <c r="AD73" s="2685"/>
      <c r="AE73" s="2685"/>
      <c r="AF73" s="2685"/>
      <c r="AG73" s="2685"/>
      <c r="AH73" s="2685"/>
      <c r="AI73" s="2685"/>
      <c r="AJ73" s="2685"/>
      <c r="AK73" s="2685"/>
      <c r="AL73" s="2685"/>
      <c r="AM73" s="2685"/>
      <c r="AN73" s="2685"/>
      <c r="AO73" s="2685"/>
      <c r="AP73" s="2685"/>
      <c r="AQ73" s="2685"/>
      <c r="AR73" s="2685"/>
      <c r="AS73" s="2685"/>
      <c r="AT73" s="2685"/>
      <c r="AU73" s="2685"/>
      <c r="AV73" s="2685"/>
      <c r="AW73" s="2685"/>
      <c r="AX73" s="2685"/>
      <c r="AY73" s="2685"/>
      <c r="AZ73" s="2685"/>
      <c r="BA73" s="2685"/>
      <c r="BB73" s="2685"/>
      <c r="BC73" s="2813"/>
      <c r="BD73" s="1529"/>
      <c r="BE73" s="1535"/>
    </row>
    <row r="74" spans="1:57" ht="15.75" customHeight="1" thickBot="1">
      <c r="A74" s="1818"/>
      <c r="B74" s="2807"/>
      <c r="C74" s="2685"/>
      <c r="D74" s="2685"/>
      <c r="E74" s="2685"/>
      <c r="F74" s="2685"/>
      <c r="G74" s="2685"/>
      <c r="H74" s="2685"/>
      <c r="I74" s="2685"/>
      <c r="J74" s="2685"/>
      <c r="K74" s="2685"/>
      <c r="L74" s="2685"/>
      <c r="M74" s="2685"/>
      <c r="N74" s="2685"/>
      <c r="O74" s="2815"/>
      <c r="P74" s="2815"/>
      <c r="Q74" s="2815"/>
      <c r="R74" s="2815"/>
      <c r="S74" s="2815"/>
      <c r="T74" s="2815"/>
      <c r="U74" s="2815"/>
      <c r="V74" s="2815"/>
      <c r="W74" s="2815"/>
      <c r="X74" s="2815"/>
      <c r="Y74" s="2815"/>
      <c r="Z74" s="2815"/>
      <c r="AA74" s="2816"/>
      <c r="AB74" s="1529"/>
      <c r="AC74" s="2807"/>
      <c r="AD74" s="2685"/>
      <c r="AE74" s="2685"/>
      <c r="AF74" s="2685"/>
      <c r="AG74" s="2685"/>
      <c r="AH74" s="2685"/>
      <c r="AI74" s="2685"/>
      <c r="AJ74" s="2685"/>
      <c r="AK74" s="2685"/>
      <c r="AL74" s="2685"/>
      <c r="AM74" s="2685"/>
      <c r="AN74" s="2685"/>
      <c r="AO74" s="2685"/>
      <c r="AP74" s="2685"/>
      <c r="AQ74" s="2685"/>
      <c r="AR74" s="2685"/>
      <c r="AS74" s="2685"/>
      <c r="AT74" s="2685"/>
      <c r="AU74" s="2685"/>
      <c r="AV74" s="2685"/>
      <c r="AW74" s="2685"/>
      <c r="AX74" s="2685"/>
      <c r="AY74" s="2685"/>
      <c r="AZ74" s="2685"/>
      <c r="BA74" s="2685"/>
      <c r="BB74" s="2685"/>
      <c r="BC74" s="2813"/>
      <c r="BD74" s="1529"/>
      <c r="BE74" s="1535"/>
    </row>
    <row r="75" spans="1:57" ht="15.75" customHeight="1" thickTop="1" thickBot="1">
      <c r="A75" s="1818"/>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9"/>
      <c r="AC75" s="2807"/>
      <c r="AD75" s="2685"/>
      <c r="AE75" s="2685"/>
      <c r="AF75" s="2685"/>
      <c r="AG75" s="2685"/>
      <c r="AH75" s="2685"/>
      <c r="AI75" s="2685"/>
      <c r="AJ75" s="2685"/>
      <c r="AK75" s="2685"/>
      <c r="AL75" s="2685"/>
      <c r="AM75" s="2685"/>
      <c r="AN75" s="2685"/>
      <c r="AO75" s="2685"/>
      <c r="AP75" s="2685"/>
      <c r="AQ75" s="2685"/>
      <c r="AR75" s="2685"/>
      <c r="AS75" s="2685"/>
      <c r="AT75" s="2685"/>
      <c r="AU75" s="2685"/>
      <c r="AV75" s="2685"/>
      <c r="AW75" s="2685"/>
      <c r="AX75" s="2685"/>
      <c r="AY75" s="2685"/>
      <c r="AZ75" s="2685"/>
      <c r="BA75" s="2685"/>
      <c r="BB75" s="2685"/>
      <c r="BC75" s="28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7"/>
      <c r="AD76" s="2685"/>
      <c r="AE76" s="2685"/>
      <c r="AF76" s="2685"/>
      <c r="AG76" s="2685"/>
      <c r="AH76" s="2685"/>
      <c r="AI76" s="2685"/>
      <c r="AJ76" s="2685"/>
      <c r="AK76" s="2685"/>
      <c r="AL76" s="2685"/>
      <c r="AM76" s="2685"/>
      <c r="AN76" s="2685"/>
      <c r="AO76" s="2685"/>
      <c r="AP76" s="2685"/>
      <c r="AQ76" s="2685"/>
      <c r="AR76" s="2685"/>
      <c r="AS76" s="2685"/>
      <c r="AT76" s="2685"/>
      <c r="AU76" s="2685"/>
      <c r="AV76" s="2685"/>
      <c r="AW76" s="2685"/>
      <c r="AX76" s="2685"/>
      <c r="AY76" s="2685"/>
      <c r="AZ76" s="2685"/>
      <c r="BA76" s="2685"/>
      <c r="BB76" s="2685"/>
      <c r="BC76" s="2813"/>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4"/>
      <c r="AD77" s="2798"/>
      <c r="AE77" s="2798"/>
      <c r="AF77" s="2798"/>
      <c r="AG77" s="2798"/>
      <c r="AH77" s="2798"/>
      <c r="AI77" s="2798"/>
      <c r="AJ77" s="2798"/>
      <c r="AK77" s="2798"/>
      <c r="AL77" s="2798"/>
      <c r="AM77" s="2798"/>
      <c r="AN77" s="2798"/>
      <c r="AO77" s="2798"/>
      <c r="AP77" s="2798"/>
      <c r="AQ77" s="2798"/>
      <c r="AR77" s="2798"/>
      <c r="AS77" s="2798"/>
      <c r="AT77" s="2798"/>
      <c r="AU77" s="2798"/>
      <c r="AV77" s="2798"/>
      <c r="AW77" s="2798"/>
      <c r="AX77" s="2798"/>
      <c r="AY77" s="2798"/>
      <c r="AZ77" s="2798"/>
      <c r="BA77" s="2798"/>
      <c r="BB77" s="2798"/>
      <c r="BC77" s="279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7" t="s">
        <v>2089</v>
      </c>
      <c r="C79" s="2698"/>
      <c r="D79" s="2698"/>
      <c r="E79" s="2698"/>
      <c r="F79" s="2698"/>
      <c r="G79" s="2698"/>
      <c r="H79" s="2698"/>
      <c r="I79" s="2698"/>
      <c r="J79" s="2698"/>
      <c r="K79" s="2698"/>
      <c r="L79" s="2698"/>
      <c r="M79" s="2698"/>
      <c r="N79" s="2698"/>
      <c r="O79" s="2698"/>
      <c r="P79" s="2698"/>
      <c r="Q79" s="2698"/>
      <c r="R79" s="2698"/>
      <c r="S79" s="2698"/>
      <c r="T79" s="2698"/>
      <c r="U79" s="2698"/>
      <c r="V79" s="2698"/>
      <c r="W79" s="2698"/>
      <c r="X79" s="2698"/>
      <c r="Y79" s="2698"/>
      <c r="Z79" s="2698"/>
      <c r="AA79" s="2698"/>
      <c r="AB79" s="2805"/>
      <c r="AC79" s="2805"/>
      <c r="AD79" s="2805"/>
      <c r="AE79" s="2805"/>
      <c r="AF79" s="2805"/>
      <c r="AG79" s="280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7"/>
      <c r="C80" s="2698"/>
      <c r="D80" s="2698"/>
      <c r="E80" s="2698"/>
      <c r="F80" s="2698"/>
      <c r="G80" s="2698"/>
      <c r="H80" s="2699"/>
      <c r="I80" s="2787" t="s">
        <v>2090</v>
      </c>
      <c r="J80" s="2788"/>
      <c r="K80" s="2788"/>
      <c r="L80" s="2788"/>
      <c r="M80" s="2788"/>
      <c r="N80" s="2789"/>
      <c r="O80" s="2787" t="s">
        <v>2091</v>
      </c>
      <c r="P80" s="2788"/>
      <c r="Q80" s="2788"/>
      <c r="R80" s="2788"/>
      <c r="S80" s="2788"/>
      <c r="T80" s="2788"/>
      <c r="U80" s="2789"/>
      <c r="V80" s="2787" t="s">
        <v>2092</v>
      </c>
      <c r="W80" s="2788"/>
      <c r="X80" s="2788"/>
      <c r="Y80" s="2788"/>
      <c r="Z80" s="2788"/>
      <c r="AA80" s="2789"/>
      <c r="AB80" s="2787" t="s">
        <v>2093</v>
      </c>
      <c r="AC80" s="2788"/>
      <c r="AD80" s="2788"/>
      <c r="AE80" s="2788"/>
      <c r="AF80" s="2788"/>
      <c r="AG80" s="278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7" t="s">
        <v>2094</v>
      </c>
      <c r="C81" s="2788"/>
      <c r="D81" s="2788"/>
      <c r="E81" s="2788"/>
      <c r="F81" s="2788"/>
      <c r="G81" s="2788"/>
      <c r="H81" s="2789"/>
      <c r="I81" s="2790"/>
      <c r="J81" s="2791"/>
      <c r="K81" s="2791"/>
      <c r="L81" s="2791"/>
      <c r="M81" s="2791"/>
      <c r="N81" s="2791"/>
      <c r="O81" s="2791"/>
      <c r="P81" s="2791"/>
      <c r="Q81" s="2791"/>
      <c r="R81" s="2791"/>
      <c r="S81" s="2791"/>
      <c r="T81" s="2791"/>
      <c r="U81" s="2791"/>
      <c r="V81" s="2791"/>
      <c r="W81" s="2791"/>
      <c r="X81" s="2791"/>
      <c r="Y81" s="2791"/>
      <c r="Z81" s="2791"/>
      <c r="AA81" s="2792"/>
      <c r="AB81" s="2791"/>
      <c r="AC81" s="2791"/>
      <c r="AD81" s="2791"/>
      <c r="AE81" s="2791"/>
      <c r="AF81" s="2791"/>
      <c r="AG81" s="279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7" t="s">
        <v>2095</v>
      </c>
      <c r="C82" s="2788"/>
      <c r="D82" s="2788"/>
      <c r="E82" s="2788"/>
      <c r="F82" s="2788"/>
      <c r="G82" s="2788"/>
      <c r="H82" s="2789"/>
      <c r="I82" s="2795"/>
      <c r="J82" s="2796"/>
      <c r="K82" s="2796"/>
      <c r="L82" s="2796"/>
      <c r="M82" s="2796"/>
      <c r="N82" s="2796"/>
      <c r="O82" s="2796"/>
      <c r="P82" s="2796"/>
      <c r="Q82" s="2796"/>
      <c r="R82" s="2796"/>
      <c r="S82" s="2796"/>
      <c r="T82" s="2796"/>
      <c r="U82" s="2796"/>
      <c r="V82" s="2796"/>
      <c r="W82" s="2796"/>
      <c r="X82" s="2796"/>
      <c r="Y82" s="2796"/>
      <c r="Z82" s="2796"/>
      <c r="AA82" s="2797"/>
      <c r="AB82" s="2796"/>
      <c r="AC82" s="2796"/>
      <c r="AD82" s="2796"/>
      <c r="AE82" s="2796"/>
      <c r="AF82" s="2796"/>
      <c r="AG82" s="279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3" t="s">
        <v>2097</v>
      </c>
      <c r="C86" s="2704"/>
      <c r="D86" s="2704"/>
      <c r="E86" s="2704"/>
      <c r="F86" s="2704"/>
      <c r="G86" s="2704"/>
      <c r="H86" s="2704"/>
      <c r="I86" s="2704"/>
      <c r="J86" s="2704"/>
      <c r="K86" s="2704"/>
      <c r="L86" s="2704"/>
      <c r="M86" s="2704"/>
      <c r="N86" s="2704"/>
      <c r="O86" s="2704"/>
      <c r="P86" s="2704"/>
      <c r="Q86" s="2704"/>
      <c r="R86" s="2704"/>
      <c r="S86" s="2704"/>
      <c r="T86" s="2704"/>
      <c r="U86" s="2704"/>
      <c r="V86" s="2704"/>
      <c r="W86" s="2704"/>
      <c r="X86" s="2704"/>
      <c r="Y86" s="2704"/>
      <c r="Z86" s="2704"/>
      <c r="AA86" s="2704"/>
      <c r="AB86" s="2704"/>
      <c r="AC86" s="2704"/>
      <c r="AD86" s="2704"/>
      <c r="AE86" s="2704"/>
      <c r="AF86" s="2704"/>
      <c r="AG86" s="2704"/>
      <c r="AH86" s="270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7"/>
      <c r="C87" s="2698"/>
      <c r="D87" s="2698"/>
      <c r="E87" s="2698"/>
      <c r="F87" s="2698"/>
      <c r="G87" s="2698"/>
      <c r="H87" s="2699"/>
      <c r="I87" s="2787" t="s">
        <v>2090</v>
      </c>
      <c r="J87" s="2788"/>
      <c r="K87" s="2788"/>
      <c r="L87" s="2788"/>
      <c r="M87" s="2788"/>
      <c r="N87" s="2789"/>
      <c r="O87" s="2787" t="s">
        <v>2091</v>
      </c>
      <c r="P87" s="2788"/>
      <c r="Q87" s="2788"/>
      <c r="R87" s="2788"/>
      <c r="S87" s="2788"/>
      <c r="T87" s="2788"/>
      <c r="U87" s="2789"/>
      <c r="V87" s="2787" t="s">
        <v>2092</v>
      </c>
      <c r="W87" s="2788"/>
      <c r="X87" s="2788"/>
      <c r="Y87" s="2788"/>
      <c r="Z87" s="2788"/>
      <c r="AA87" s="2789"/>
      <c r="AB87" s="2800" t="s">
        <v>2093</v>
      </c>
      <c r="AC87" s="2801"/>
      <c r="AD87" s="2801"/>
      <c r="AE87" s="2801"/>
      <c r="AF87" s="2801"/>
      <c r="AG87" s="2801"/>
      <c r="AH87" s="280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7" t="s">
        <v>2094</v>
      </c>
      <c r="C88" s="2788"/>
      <c r="D88" s="2788"/>
      <c r="E88" s="2788"/>
      <c r="F88" s="2788"/>
      <c r="G88" s="2788"/>
      <c r="H88" s="2789"/>
      <c r="I88" s="2790"/>
      <c r="J88" s="2791"/>
      <c r="K88" s="2791"/>
      <c r="L88" s="2791"/>
      <c r="M88" s="2791"/>
      <c r="N88" s="2791"/>
      <c r="O88" s="2791"/>
      <c r="P88" s="2791"/>
      <c r="Q88" s="2791"/>
      <c r="R88" s="2791"/>
      <c r="S88" s="2791"/>
      <c r="T88" s="2791"/>
      <c r="U88" s="2791"/>
      <c r="V88" s="2791"/>
      <c r="W88" s="2791"/>
      <c r="X88" s="2791"/>
      <c r="Y88" s="2791"/>
      <c r="Z88" s="2791"/>
      <c r="AA88" s="2803"/>
      <c r="AB88" s="2793"/>
      <c r="AC88" s="2793"/>
      <c r="AD88" s="2793"/>
      <c r="AE88" s="2793"/>
      <c r="AF88" s="2793"/>
      <c r="AG88" s="2793"/>
      <c r="AH88" s="279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7" t="s">
        <v>2095</v>
      </c>
      <c r="C89" s="2788"/>
      <c r="D89" s="2788"/>
      <c r="E89" s="2788"/>
      <c r="F89" s="2788"/>
      <c r="G89" s="2788"/>
      <c r="H89" s="2789"/>
      <c r="I89" s="2795"/>
      <c r="J89" s="2796"/>
      <c r="K89" s="2796"/>
      <c r="L89" s="2796"/>
      <c r="M89" s="2796"/>
      <c r="N89" s="2796"/>
      <c r="O89" s="2796"/>
      <c r="P89" s="2796"/>
      <c r="Q89" s="2796"/>
      <c r="R89" s="2796"/>
      <c r="S89" s="2796"/>
      <c r="T89" s="2796"/>
      <c r="U89" s="2796"/>
      <c r="V89" s="2796"/>
      <c r="W89" s="2796"/>
      <c r="X89" s="2796"/>
      <c r="Y89" s="2796"/>
      <c r="Z89" s="2796"/>
      <c r="AA89" s="2804"/>
      <c r="AB89" s="2798"/>
      <c r="AC89" s="2798"/>
      <c r="AD89" s="2798"/>
      <c r="AE89" s="2798"/>
      <c r="AF89" s="2798"/>
      <c r="AG89" s="2798"/>
      <c r="AH89" s="279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7" t="s">
        <v>2099</v>
      </c>
      <c r="C93" s="2698"/>
      <c r="D93" s="2698"/>
      <c r="E93" s="2698"/>
      <c r="F93" s="2698"/>
      <c r="G93" s="2698"/>
      <c r="H93" s="2698"/>
      <c r="I93" s="2698"/>
      <c r="J93" s="2698"/>
      <c r="K93" s="2698"/>
      <c r="L93" s="2698"/>
      <c r="M93" s="2698"/>
      <c r="N93" s="2698"/>
      <c r="O93" s="2698"/>
      <c r="P93" s="2698"/>
      <c r="Q93" s="2698"/>
      <c r="R93" s="2698"/>
      <c r="S93" s="2698"/>
      <c r="T93" s="2698"/>
      <c r="U93" s="2698"/>
      <c r="V93" s="2698"/>
      <c r="W93" s="2698"/>
      <c r="X93" s="2698"/>
      <c r="Y93" s="2698"/>
      <c r="Z93" s="2698"/>
      <c r="AA93" s="2698"/>
      <c r="AB93" s="2698"/>
      <c r="AC93" s="2698"/>
      <c r="AD93" s="2698"/>
      <c r="AE93" s="2698"/>
      <c r="AF93" s="2698"/>
      <c r="AG93" s="2698"/>
      <c r="AH93" s="269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7"/>
      <c r="C94" s="2698"/>
      <c r="D94" s="2698"/>
      <c r="E94" s="2698"/>
      <c r="F94" s="2698"/>
      <c r="G94" s="2698"/>
      <c r="H94" s="2699"/>
      <c r="I94" s="2787" t="s">
        <v>2090</v>
      </c>
      <c r="J94" s="2788"/>
      <c r="K94" s="2788"/>
      <c r="L94" s="2788"/>
      <c r="M94" s="2788"/>
      <c r="N94" s="2789"/>
      <c r="O94" s="2787" t="s">
        <v>2091</v>
      </c>
      <c r="P94" s="2788"/>
      <c r="Q94" s="2788"/>
      <c r="R94" s="2788"/>
      <c r="S94" s="2788"/>
      <c r="T94" s="2788"/>
      <c r="U94" s="2789"/>
      <c r="V94" s="2787" t="s">
        <v>2092</v>
      </c>
      <c r="W94" s="2788"/>
      <c r="X94" s="2788"/>
      <c r="Y94" s="2788"/>
      <c r="Z94" s="2788"/>
      <c r="AA94" s="2789"/>
      <c r="AB94" s="2800" t="s">
        <v>2093</v>
      </c>
      <c r="AC94" s="2801"/>
      <c r="AD94" s="2801"/>
      <c r="AE94" s="2801"/>
      <c r="AF94" s="2801"/>
      <c r="AG94" s="2801"/>
      <c r="AH94" s="2802"/>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7" t="s">
        <v>2094</v>
      </c>
      <c r="C95" s="2788"/>
      <c r="D95" s="2788"/>
      <c r="E95" s="2788"/>
      <c r="F95" s="2788"/>
      <c r="G95" s="2788"/>
      <c r="H95" s="2789"/>
      <c r="I95" s="2790"/>
      <c r="J95" s="2791"/>
      <c r="K95" s="2791"/>
      <c r="L95" s="2791"/>
      <c r="M95" s="2791"/>
      <c r="N95" s="2791"/>
      <c r="O95" s="2791"/>
      <c r="P95" s="2791"/>
      <c r="Q95" s="2791"/>
      <c r="R95" s="2791"/>
      <c r="S95" s="2791"/>
      <c r="T95" s="2791"/>
      <c r="U95" s="2791"/>
      <c r="V95" s="2791"/>
      <c r="W95" s="2791"/>
      <c r="X95" s="2791"/>
      <c r="Y95" s="2791"/>
      <c r="Z95" s="2791"/>
      <c r="AA95" s="2792"/>
      <c r="AB95" s="2793"/>
      <c r="AC95" s="2793"/>
      <c r="AD95" s="2793"/>
      <c r="AE95" s="2793"/>
      <c r="AF95" s="2793"/>
      <c r="AG95" s="2793"/>
      <c r="AH95" s="279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7" t="s">
        <v>2095</v>
      </c>
      <c r="C96" s="2788"/>
      <c r="D96" s="2788"/>
      <c r="E96" s="2788"/>
      <c r="F96" s="2788"/>
      <c r="G96" s="2788"/>
      <c r="H96" s="2789"/>
      <c r="I96" s="2795"/>
      <c r="J96" s="2796"/>
      <c r="K96" s="2796"/>
      <c r="L96" s="2796"/>
      <c r="M96" s="2796"/>
      <c r="N96" s="2796"/>
      <c r="O96" s="2796"/>
      <c r="P96" s="2796"/>
      <c r="Q96" s="2796"/>
      <c r="R96" s="2796"/>
      <c r="S96" s="2796"/>
      <c r="T96" s="2796"/>
      <c r="U96" s="2796"/>
      <c r="V96" s="2796"/>
      <c r="W96" s="2796"/>
      <c r="X96" s="2796"/>
      <c r="Y96" s="2796"/>
      <c r="Z96" s="2796"/>
      <c r="AA96" s="2797"/>
      <c r="AB96" s="2798"/>
      <c r="AC96" s="2798"/>
      <c r="AD96" s="2798"/>
      <c r="AE96" s="2798"/>
      <c r="AF96" s="2798"/>
      <c r="AG96" s="2798"/>
      <c r="AH96" s="279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6" t="s">
        <v>2101</v>
      </c>
      <c r="C100" s="2767"/>
      <c r="D100" s="2767"/>
      <c r="E100" s="2767"/>
      <c r="F100" s="2767"/>
      <c r="G100" s="2767"/>
      <c r="H100" s="2767"/>
      <c r="I100" s="2767"/>
      <c r="J100" s="2767"/>
      <c r="K100" s="2767"/>
      <c r="L100" s="2767"/>
      <c r="M100" s="2767"/>
      <c r="N100" s="2767"/>
      <c r="O100" s="2767"/>
      <c r="P100" s="2767"/>
      <c r="Q100" s="2767"/>
      <c r="R100" s="2767"/>
      <c r="S100" s="2767"/>
      <c r="T100" s="2767"/>
      <c r="U100" s="276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9"/>
      <c r="C101" s="2770"/>
      <c r="D101" s="2770"/>
      <c r="E101" s="2770"/>
      <c r="F101" s="2770"/>
      <c r="G101" s="2770"/>
      <c r="H101" s="2771"/>
      <c r="I101" s="2772" t="s">
        <v>2091</v>
      </c>
      <c r="J101" s="2671"/>
      <c r="K101" s="2671"/>
      <c r="L101" s="2671"/>
      <c r="M101" s="2671"/>
      <c r="N101" s="2671"/>
      <c r="O101" s="2773"/>
      <c r="P101" s="2772" t="s">
        <v>2102</v>
      </c>
      <c r="Q101" s="2671"/>
      <c r="R101" s="2671"/>
      <c r="S101" s="2671"/>
      <c r="T101" s="2671"/>
      <c r="U101" s="2773"/>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4" t="s">
        <v>2094</v>
      </c>
      <c r="C102" s="2775"/>
      <c r="D102" s="2775"/>
      <c r="E102" s="2775"/>
      <c r="F102" s="2775"/>
      <c r="G102" s="2775"/>
      <c r="H102" s="2775"/>
      <c r="I102" s="2743"/>
      <c r="J102" s="2744"/>
      <c r="K102" s="2744"/>
      <c r="L102" s="2744"/>
      <c r="M102" s="2744"/>
      <c r="N102" s="2744"/>
      <c r="O102" s="2745"/>
      <c r="P102" s="2743"/>
      <c r="Q102" s="2744"/>
      <c r="R102" s="2744"/>
      <c r="S102" s="2744"/>
      <c r="T102" s="2744"/>
      <c r="U102" s="274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4" t="s">
        <v>2095</v>
      </c>
      <c r="C103" s="2615"/>
      <c r="D103" s="2615"/>
      <c r="E103" s="2615"/>
      <c r="F103" s="2615"/>
      <c r="G103" s="2615"/>
      <c r="H103" s="2615"/>
      <c r="I103" s="2743"/>
      <c r="J103" s="2744"/>
      <c r="K103" s="2744"/>
      <c r="L103" s="2744"/>
      <c r="M103" s="2744"/>
      <c r="N103" s="2744"/>
      <c r="O103" s="2745"/>
      <c r="P103" s="2743"/>
      <c r="Q103" s="2744"/>
      <c r="R103" s="2744"/>
      <c r="S103" s="2744"/>
      <c r="T103" s="2744"/>
      <c r="U103" s="274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6" t="s">
        <v>2103</v>
      </c>
      <c r="C105" s="2777"/>
      <c r="D105" s="2777"/>
      <c r="E105" s="2777"/>
      <c r="F105" s="2777"/>
      <c r="G105" s="2777"/>
      <c r="H105" s="2777"/>
      <c r="I105" s="2777"/>
      <c r="J105" s="2777"/>
      <c r="K105" s="2777"/>
      <c r="L105" s="2777"/>
      <c r="M105" s="2777"/>
      <c r="N105" s="2777"/>
      <c r="O105" s="2777"/>
      <c r="P105" s="2777"/>
      <c r="Q105" s="2777"/>
      <c r="R105" s="2778"/>
      <c r="S105" s="2778"/>
      <c r="T105" s="2778"/>
      <c r="U105" s="2778"/>
      <c r="V105" s="2778"/>
      <c r="W105" s="2778"/>
      <c r="X105" s="2778"/>
      <c r="Y105" s="2778"/>
      <c r="Z105" s="2778"/>
      <c r="AA105" s="2778"/>
      <c r="AB105" s="2778"/>
      <c r="AC105" s="2778"/>
      <c r="AD105" s="2778"/>
      <c r="AE105" s="2778"/>
      <c r="AF105" s="2778"/>
      <c r="AG105" s="2779" t="s">
        <v>2037</v>
      </c>
      <c r="AH105" s="2779"/>
      <c r="AI105" s="2779"/>
      <c r="AJ105" s="278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1" t="s">
        <v>2104</v>
      </c>
      <c r="C106" s="2782"/>
      <c r="D106" s="2782"/>
      <c r="E106" s="2782"/>
      <c r="F106" s="2782"/>
      <c r="G106" s="2782"/>
      <c r="H106" s="2782"/>
      <c r="I106" s="2782"/>
      <c r="J106" s="2782"/>
      <c r="K106" s="2782"/>
      <c r="L106" s="2782"/>
      <c r="M106" s="2782"/>
      <c r="N106" s="2782"/>
      <c r="O106" s="2782"/>
      <c r="P106" s="2782"/>
      <c r="Q106" s="2783"/>
      <c r="R106" s="2784" t="s">
        <v>2105</v>
      </c>
      <c r="S106" s="2785"/>
      <c r="T106" s="2785"/>
      <c r="U106" s="2785"/>
      <c r="V106" s="2785"/>
      <c r="W106" s="2785"/>
      <c r="X106" s="2785"/>
      <c r="Y106" s="2785"/>
      <c r="Z106" s="2785"/>
      <c r="AA106" s="2785"/>
      <c r="AB106" s="2785"/>
      <c r="AC106" s="2785"/>
      <c r="AD106" s="2785"/>
      <c r="AE106" s="2785"/>
      <c r="AF106" s="2785"/>
      <c r="AG106" s="2785"/>
      <c r="AH106" s="2785"/>
      <c r="AI106" s="2785"/>
      <c r="AJ106" s="2785"/>
      <c r="AK106" s="2785"/>
      <c r="AL106" s="2785"/>
      <c r="AM106" s="2785"/>
      <c r="AN106" s="2785"/>
      <c r="AO106" s="2785"/>
      <c r="AP106" s="2785"/>
      <c r="AQ106" s="2785"/>
      <c r="AR106" s="2785"/>
      <c r="AS106" s="2785"/>
      <c r="AT106" s="2785"/>
      <c r="AU106" s="2785"/>
      <c r="AV106" s="2785"/>
      <c r="AW106" s="2785"/>
      <c r="AX106" s="2786"/>
      <c r="AY106" s="1529"/>
      <c r="AZ106" s="1529"/>
      <c r="BA106" s="1529"/>
      <c r="BB106" s="1529"/>
      <c r="BC106" s="1529"/>
      <c r="BD106" s="1529"/>
      <c r="BE106" s="1535"/>
    </row>
    <row r="107" spans="1:57" ht="15.75" customHeight="1">
      <c r="A107" s="1818"/>
      <c r="B107" s="2757" t="s">
        <v>2106</v>
      </c>
      <c r="C107" s="2758"/>
      <c r="D107" s="2758"/>
      <c r="E107" s="2758"/>
      <c r="F107" s="2758"/>
      <c r="G107" s="2758"/>
      <c r="H107" s="2758"/>
      <c r="I107" s="2758"/>
      <c r="J107" s="2758"/>
      <c r="K107" s="2758"/>
      <c r="L107" s="2758"/>
      <c r="M107" s="2758"/>
      <c r="N107" s="2758"/>
      <c r="O107" s="2758"/>
      <c r="P107" s="2758"/>
      <c r="Q107" s="2758"/>
      <c r="R107" s="2758"/>
      <c r="S107" s="2758"/>
      <c r="T107" s="2758"/>
      <c r="U107" s="2758"/>
      <c r="V107" s="2758"/>
      <c r="W107" s="2758"/>
      <c r="X107" s="2758"/>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9"/>
      <c r="AY107" s="1529"/>
      <c r="AZ107" s="1529"/>
      <c r="BA107" s="1529"/>
      <c r="BB107" s="1529"/>
      <c r="BC107" s="1529"/>
      <c r="BD107" s="1529"/>
      <c r="BE107" s="1535"/>
    </row>
    <row r="108" spans="1:57" ht="15.75" customHeight="1">
      <c r="A108" s="1818"/>
      <c r="B108" s="2760"/>
      <c r="C108" s="2761"/>
      <c r="D108" s="2761"/>
      <c r="E108" s="2761"/>
      <c r="F108" s="2761"/>
      <c r="G108" s="2761"/>
      <c r="H108" s="2761"/>
      <c r="I108" s="2761"/>
      <c r="J108" s="2761"/>
      <c r="K108" s="2761"/>
      <c r="L108" s="2761"/>
      <c r="M108" s="2761"/>
      <c r="N108" s="2761"/>
      <c r="O108" s="2761"/>
      <c r="P108" s="2761"/>
      <c r="Q108" s="2761"/>
      <c r="R108" s="2761"/>
      <c r="S108" s="2761"/>
      <c r="T108" s="2761"/>
      <c r="U108" s="2761"/>
      <c r="V108" s="2761"/>
      <c r="W108" s="2761"/>
      <c r="X108" s="2761"/>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2"/>
      <c r="AY108" s="1529"/>
      <c r="AZ108" s="1529"/>
      <c r="BA108" s="1529"/>
      <c r="BB108" s="1529"/>
      <c r="BC108" s="1529"/>
      <c r="BD108" s="1529"/>
      <c r="BE108" s="1535"/>
    </row>
    <row r="109" spans="1:57" ht="15.75" customHeight="1">
      <c r="A109" s="1818"/>
      <c r="B109" s="2760"/>
      <c r="C109" s="2761"/>
      <c r="D109" s="2761"/>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761"/>
      <c r="AV109" s="2761"/>
      <c r="AW109" s="2761"/>
      <c r="AX109" s="2762"/>
      <c r="AY109" s="1529"/>
      <c r="AZ109" s="1529"/>
      <c r="BA109" s="1529"/>
      <c r="BB109" s="1529"/>
      <c r="BC109" s="1529"/>
      <c r="BD109" s="1529"/>
      <c r="BE109" s="1535"/>
    </row>
    <row r="110" spans="1:57" ht="15.75" customHeight="1">
      <c r="A110" s="1818"/>
      <c r="B110" s="2760"/>
      <c r="C110" s="2761"/>
      <c r="D110" s="2761"/>
      <c r="E110" s="2761"/>
      <c r="F110" s="2761"/>
      <c r="G110" s="2761"/>
      <c r="H110" s="2761"/>
      <c r="I110" s="2761"/>
      <c r="J110" s="2761"/>
      <c r="K110" s="2761"/>
      <c r="L110" s="2761"/>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761"/>
      <c r="AV110" s="2761"/>
      <c r="AW110" s="2761"/>
      <c r="AX110" s="2762"/>
      <c r="AY110" s="1529"/>
      <c r="AZ110" s="1529"/>
      <c r="BA110" s="1529"/>
      <c r="BB110" s="1529"/>
      <c r="BC110" s="1529"/>
      <c r="BD110" s="1529"/>
      <c r="BE110" s="1535"/>
    </row>
    <row r="111" spans="1:57" ht="15.75" customHeight="1">
      <c r="A111" s="1818"/>
      <c r="B111" s="2760"/>
      <c r="C111" s="2761"/>
      <c r="D111" s="2761"/>
      <c r="E111" s="2761"/>
      <c r="F111" s="2761"/>
      <c r="G111" s="2761"/>
      <c r="H111" s="2761"/>
      <c r="I111" s="2761"/>
      <c r="J111" s="2761"/>
      <c r="K111" s="2761"/>
      <c r="L111" s="2761"/>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529"/>
      <c r="AZ111" s="1529"/>
      <c r="BA111" s="1529"/>
      <c r="BB111" s="1529"/>
      <c r="BC111" s="1529"/>
      <c r="BD111" s="1529"/>
      <c r="BE111" s="1535"/>
    </row>
    <row r="112" spans="1:57" ht="15.75" customHeight="1">
      <c r="A112" s="1818"/>
      <c r="B112" s="2760"/>
      <c r="C112" s="2761"/>
      <c r="D112" s="2761"/>
      <c r="E112" s="2761"/>
      <c r="F112" s="2761"/>
      <c r="G112" s="2761"/>
      <c r="H112" s="2761"/>
      <c r="I112" s="2761"/>
      <c r="J112" s="2761"/>
      <c r="K112" s="2761"/>
      <c r="L112" s="2761"/>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761"/>
      <c r="AV112" s="2761"/>
      <c r="AW112" s="2761"/>
      <c r="AX112" s="2762"/>
      <c r="AY112" s="1529"/>
      <c r="AZ112" s="1529"/>
      <c r="BA112" s="1529"/>
      <c r="BB112" s="1529"/>
      <c r="BC112" s="1529"/>
      <c r="BD112" s="1529"/>
      <c r="BE112" s="1535"/>
    </row>
    <row r="113" spans="1:57" ht="15.75" customHeight="1">
      <c r="A113" s="1818"/>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529"/>
      <c r="AZ113" s="1529"/>
      <c r="BA113" s="1529"/>
      <c r="BB113" s="1529"/>
      <c r="BC113" s="1529"/>
      <c r="BD113" s="1529"/>
      <c r="BE113" s="1535"/>
    </row>
    <row r="114" spans="1:57" ht="15.75" customHeight="1">
      <c r="A114" s="1818"/>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529"/>
      <c r="AZ114" s="1529"/>
      <c r="BA114" s="1529"/>
      <c r="BB114" s="1529"/>
      <c r="BC114" s="1529"/>
      <c r="BD114" s="1529"/>
      <c r="BE114" s="1535"/>
    </row>
    <row r="115" spans="1:57" ht="15.75" customHeight="1">
      <c r="A115" s="1818"/>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529"/>
      <c r="AZ115" s="1529"/>
      <c r="BA115" s="1529"/>
      <c r="BB115" s="1529"/>
      <c r="BC115" s="1529"/>
      <c r="BD115" s="1529"/>
      <c r="BE115" s="1535"/>
    </row>
    <row r="116" spans="1:57" ht="15.75" customHeight="1" thickBot="1">
      <c r="A116" s="1818"/>
      <c r="B116" s="2763"/>
      <c r="C116" s="2764"/>
      <c r="D116" s="2764"/>
      <c r="E116" s="2764"/>
      <c r="F116" s="2764"/>
      <c r="G116" s="2764"/>
      <c r="H116" s="2764"/>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64"/>
      <c r="AD116" s="2764"/>
      <c r="AE116" s="2764"/>
      <c r="AF116" s="2764"/>
      <c r="AG116" s="2764"/>
      <c r="AH116" s="2764"/>
      <c r="AI116" s="2764"/>
      <c r="AJ116" s="2764"/>
      <c r="AK116" s="2764"/>
      <c r="AL116" s="2764"/>
      <c r="AM116" s="2764"/>
      <c r="AN116" s="2764"/>
      <c r="AO116" s="2764"/>
      <c r="AP116" s="2764"/>
      <c r="AQ116" s="2764"/>
      <c r="AR116" s="2764"/>
      <c r="AS116" s="2764"/>
      <c r="AT116" s="2764"/>
      <c r="AU116" s="2764"/>
      <c r="AV116" s="2764"/>
      <c r="AW116" s="2764"/>
      <c r="AX116" s="27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6" t="s">
        <v>2108</v>
      </c>
      <c r="C120" s="2767"/>
      <c r="D120" s="2767"/>
      <c r="E120" s="2767"/>
      <c r="F120" s="2767"/>
      <c r="G120" s="2767"/>
      <c r="H120" s="2767"/>
      <c r="I120" s="2767"/>
      <c r="J120" s="2767"/>
      <c r="K120" s="2767"/>
      <c r="L120" s="2767"/>
      <c r="M120" s="2767"/>
      <c r="N120" s="2767"/>
      <c r="O120" s="2767"/>
      <c r="P120" s="2767"/>
      <c r="Q120" s="2767"/>
      <c r="R120" s="2767"/>
      <c r="S120" s="2767"/>
      <c r="T120" s="2767"/>
      <c r="U120" s="2768"/>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9"/>
      <c r="C121" s="2770"/>
      <c r="D121" s="2770"/>
      <c r="E121" s="2770"/>
      <c r="F121" s="2770"/>
      <c r="G121" s="2770"/>
      <c r="H121" s="2771"/>
      <c r="I121" s="2772" t="s">
        <v>2091</v>
      </c>
      <c r="J121" s="2671"/>
      <c r="K121" s="2671"/>
      <c r="L121" s="2671"/>
      <c r="M121" s="2671"/>
      <c r="N121" s="2671"/>
      <c r="O121" s="2773"/>
      <c r="P121" s="2772" t="s">
        <v>2102</v>
      </c>
      <c r="Q121" s="2671"/>
      <c r="R121" s="2671"/>
      <c r="S121" s="2671"/>
      <c r="T121" s="2671"/>
      <c r="U121" s="2773"/>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4" t="s">
        <v>2094</v>
      </c>
      <c r="C122" s="2775"/>
      <c r="D122" s="2775"/>
      <c r="E122" s="2775"/>
      <c r="F122" s="2775"/>
      <c r="G122" s="2775"/>
      <c r="H122" s="2775"/>
      <c r="I122" s="2743"/>
      <c r="J122" s="2744"/>
      <c r="K122" s="2744"/>
      <c r="L122" s="2744"/>
      <c r="M122" s="2744"/>
      <c r="N122" s="2744"/>
      <c r="O122" s="2745"/>
      <c r="P122" s="2743"/>
      <c r="Q122" s="2744"/>
      <c r="R122" s="2744"/>
      <c r="S122" s="2744"/>
      <c r="T122" s="2744"/>
      <c r="U122" s="274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4" t="s">
        <v>2095</v>
      </c>
      <c r="C123" s="2615"/>
      <c r="D123" s="2615"/>
      <c r="E123" s="2615"/>
      <c r="F123" s="2615"/>
      <c r="G123" s="2615"/>
      <c r="H123" s="2615"/>
      <c r="I123" s="2743"/>
      <c r="J123" s="2744"/>
      <c r="K123" s="2744"/>
      <c r="L123" s="2744"/>
      <c r="M123" s="2744"/>
      <c r="N123" s="2744"/>
      <c r="O123" s="2745"/>
      <c r="P123" s="2743"/>
      <c r="Q123" s="2744"/>
      <c r="R123" s="2744"/>
      <c r="S123" s="2744"/>
      <c r="T123" s="2744"/>
      <c r="U123" s="274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6" t="s">
        <v>2109</v>
      </c>
      <c r="D125" s="2747"/>
      <c r="E125" s="2747"/>
      <c r="F125" s="2747"/>
      <c r="G125" s="2747"/>
      <c r="H125" s="2747"/>
      <c r="I125" s="2747"/>
      <c r="J125" s="2747"/>
      <c r="K125" s="2747"/>
      <c r="L125" s="2747"/>
      <c r="M125" s="2747"/>
      <c r="N125" s="2747"/>
      <c r="O125" s="2747"/>
      <c r="P125" s="2747"/>
      <c r="Q125" s="2747"/>
      <c r="R125" s="2747"/>
      <c r="S125" s="2747"/>
      <c r="T125" s="2747"/>
      <c r="U125" s="2747"/>
      <c r="V125" s="2747"/>
      <c r="W125" s="2747"/>
      <c r="X125" s="2747"/>
      <c r="Y125" s="2747"/>
      <c r="Z125" s="2747"/>
      <c r="AA125" s="2747"/>
      <c r="AB125" s="2747"/>
      <c r="AC125" s="2747"/>
      <c r="AD125" s="2747"/>
      <c r="AE125" s="2747"/>
      <c r="AF125" s="2747"/>
      <c r="AG125" s="274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2" t="s">
        <v>2110</v>
      </c>
      <c r="D126" s="2663"/>
      <c r="E126" s="2663"/>
      <c r="F126" s="2663"/>
      <c r="G126" s="2663"/>
      <c r="H126" s="2663"/>
      <c r="I126" s="2663"/>
      <c r="J126" s="2663"/>
      <c r="K126" s="2663"/>
      <c r="L126" s="2663"/>
      <c r="M126" s="2663"/>
      <c r="N126" s="2663"/>
      <c r="O126" s="2663"/>
      <c r="P126" s="2749"/>
      <c r="Q126" s="2750" t="s">
        <v>2111</v>
      </c>
      <c r="R126" s="2663"/>
      <c r="S126" s="2749"/>
      <c r="T126" s="2751" t="s">
        <v>2112</v>
      </c>
      <c r="U126" s="2752"/>
      <c r="V126" s="2752"/>
      <c r="W126" s="2752"/>
      <c r="X126" s="2752"/>
      <c r="Y126" s="2752"/>
      <c r="Z126" s="2752"/>
      <c r="AA126" s="2753"/>
      <c r="AB126" s="2754" t="s">
        <v>2113</v>
      </c>
      <c r="AC126" s="2755"/>
      <c r="AD126" s="2755"/>
      <c r="AE126" s="2755"/>
      <c r="AF126" s="2755"/>
      <c r="AG126" s="27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3" t="s">
        <v>2114</v>
      </c>
      <c r="D127" s="2654"/>
      <c r="E127" s="2654"/>
      <c r="F127" s="2654"/>
      <c r="G127" s="2654"/>
      <c r="H127" s="2654"/>
      <c r="I127" s="2654"/>
      <c r="J127" s="2654"/>
      <c r="K127" s="2654"/>
      <c r="L127" s="2654"/>
      <c r="M127" s="2654"/>
      <c r="N127" s="2654"/>
      <c r="O127" s="2654"/>
      <c r="P127" s="2667"/>
      <c r="Q127" s="2733">
        <v>55</v>
      </c>
      <c r="R127" s="2734"/>
      <c r="S127" s="2735"/>
      <c r="T127" s="2727"/>
      <c r="U127" s="2728"/>
      <c r="V127" s="2728"/>
      <c r="W127" s="2728"/>
      <c r="X127" s="2728"/>
      <c r="Y127" s="2728"/>
      <c r="Z127" s="2728"/>
      <c r="AA127" s="272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3" t="s">
        <v>430</v>
      </c>
      <c r="D128" s="2654"/>
      <c r="E128" s="2654"/>
      <c r="F128" s="2654"/>
      <c r="G128" s="2654"/>
      <c r="H128" s="2654"/>
      <c r="I128" s="2654"/>
      <c r="J128" s="2654"/>
      <c r="K128" s="2654"/>
      <c r="L128" s="2654"/>
      <c r="M128" s="2654"/>
      <c r="N128" s="2654"/>
      <c r="O128" s="2654"/>
      <c r="P128" s="2667"/>
      <c r="Q128" s="2733">
        <v>55</v>
      </c>
      <c r="R128" s="2734"/>
      <c r="S128" s="2735"/>
      <c r="T128" s="2741" t="str">
        <f>_xlfn.CONCAT(Application!AC515,"/", Application!AH515)</f>
        <v>N/A/N/A</v>
      </c>
      <c r="U128" s="2742"/>
      <c r="V128" s="2742"/>
      <c r="W128" s="2742"/>
      <c r="X128" s="2742"/>
      <c r="Y128" s="2742"/>
      <c r="Z128" s="2742"/>
      <c r="AA128" s="274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3" t="s">
        <v>2115</v>
      </c>
      <c r="D129" s="2654"/>
      <c r="E129" s="2654"/>
      <c r="F129" s="2654"/>
      <c r="G129" s="2654"/>
      <c r="H129" s="2654"/>
      <c r="I129" s="2654"/>
      <c r="J129" s="2654"/>
      <c r="K129" s="2654"/>
      <c r="L129" s="2654"/>
      <c r="M129" s="2654"/>
      <c r="N129" s="2654"/>
      <c r="O129" s="2654"/>
      <c r="P129" s="2667"/>
      <c r="Q129" s="2733">
        <v>55</v>
      </c>
      <c r="R129" s="2734"/>
      <c r="S129" s="2735"/>
      <c r="T129" s="2736"/>
      <c r="U129" s="2737"/>
      <c r="V129" s="2737"/>
      <c r="W129" s="2737"/>
      <c r="X129" s="2737"/>
      <c r="Y129" s="2737"/>
      <c r="Z129" s="2737"/>
      <c r="AA129" s="273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3" t="s">
        <v>2116</v>
      </c>
      <c r="D130" s="2654"/>
      <c r="E130" s="2654"/>
      <c r="F130" s="2654"/>
      <c r="G130" s="2654"/>
      <c r="H130" s="2654"/>
      <c r="I130" s="2654"/>
      <c r="J130" s="2654"/>
      <c r="K130" s="2654"/>
      <c r="L130" s="2654"/>
      <c r="M130" s="2654"/>
      <c r="N130" s="2654"/>
      <c r="O130" s="2654"/>
      <c r="P130" s="2667"/>
      <c r="Q130" s="2738"/>
      <c r="R130" s="2739"/>
      <c r="S130" s="2740"/>
      <c r="T130" s="2727"/>
      <c r="U130" s="2728"/>
      <c r="V130" s="2728"/>
      <c r="W130" s="2728"/>
      <c r="X130" s="2728"/>
      <c r="Y130" s="2728"/>
      <c r="Z130" s="2728"/>
      <c r="AA130" s="272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3" t="s">
        <v>2069</v>
      </c>
      <c r="D131" s="2654"/>
      <c r="E131" s="2654"/>
      <c r="F131" s="2654"/>
      <c r="G131" s="2654"/>
      <c r="H131" s="2654"/>
      <c r="I131" s="2654"/>
      <c r="J131" s="2654"/>
      <c r="K131" s="2654"/>
      <c r="L131" s="2654"/>
      <c r="M131" s="2654"/>
      <c r="N131" s="2654"/>
      <c r="O131" s="2654"/>
      <c r="P131" s="2667"/>
      <c r="Q131" s="2724">
        <f>Application!AG400</f>
        <v>99</v>
      </c>
      <c r="R131" s="2725"/>
      <c r="S131" s="2726"/>
      <c r="T131" s="2727"/>
      <c r="U131" s="2728"/>
      <c r="V131" s="2728"/>
      <c r="W131" s="2728"/>
      <c r="X131" s="2728"/>
      <c r="Y131" s="2728"/>
      <c r="Z131" s="2728"/>
      <c r="AA131" s="2729"/>
      <c r="AB131" s="2730">
        <f>Application!AE401</f>
        <v>15000</v>
      </c>
      <c r="AC131" s="2731"/>
      <c r="AD131" s="2731"/>
      <c r="AE131" s="2731"/>
      <c r="AF131" s="2731"/>
      <c r="AG131" s="273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2" t="s">
        <v>175</v>
      </c>
      <c r="D132" s="2713"/>
      <c r="E132" s="2713"/>
      <c r="F132" s="2644" t="s">
        <v>2117</v>
      </c>
      <c r="G132" s="2644"/>
      <c r="H132" s="2644"/>
      <c r="I132" s="2644"/>
      <c r="J132" s="2644"/>
      <c r="K132" s="2644"/>
      <c r="L132" s="2644"/>
      <c r="M132" s="2644"/>
      <c r="N132" s="2644"/>
      <c r="O132" s="2644"/>
      <c r="P132" s="2644"/>
      <c r="Q132" s="2714">
        <v>55</v>
      </c>
      <c r="R132" s="2714"/>
      <c r="S132" s="2714"/>
      <c r="T132" s="2715"/>
      <c r="U132" s="2715"/>
      <c r="V132" s="2715"/>
      <c r="W132" s="2715"/>
      <c r="X132" s="2715"/>
      <c r="Y132" s="2715"/>
      <c r="Z132" s="2715"/>
      <c r="AA132" s="2715"/>
      <c r="AB132" s="2716"/>
      <c r="AC132" s="2717"/>
      <c r="AD132" s="2717"/>
      <c r="AE132" s="2717"/>
      <c r="AF132" s="2717"/>
      <c r="AG132" s="271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2" t="s">
        <v>175</v>
      </c>
      <c r="D133" s="2713"/>
      <c r="E133" s="2713"/>
      <c r="F133" s="2644" t="s">
        <v>2117</v>
      </c>
      <c r="G133" s="2644"/>
      <c r="H133" s="2644"/>
      <c r="I133" s="2644"/>
      <c r="J133" s="2644"/>
      <c r="K133" s="2644"/>
      <c r="L133" s="2644"/>
      <c r="M133" s="2644"/>
      <c r="N133" s="2644"/>
      <c r="O133" s="2644"/>
      <c r="P133" s="2644"/>
      <c r="Q133" s="2714">
        <v>55</v>
      </c>
      <c r="R133" s="2714"/>
      <c r="S133" s="2714"/>
      <c r="T133" s="2715"/>
      <c r="U133" s="2715"/>
      <c r="V133" s="2715"/>
      <c r="W133" s="2715"/>
      <c r="X133" s="2715"/>
      <c r="Y133" s="2715"/>
      <c r="Z133" s="2715"/>
      <c r="AA133" s="2715"/>
      <c r="AB133" s="2716"/>
      <c r="AC133" s="2717"/>
      <c r="AD133" s="2717"/>
      <c r="AE133" s="2717"/>
      <c r="AF133" s="2717"/>
      <c r="AG133" s="271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2" t="s">
        <v>175</v>
      </c>
      <c r="D134" s="2713"/>
      <c r="E134" s="2713"/>
      <c r="F134" s="2629" t="s">
        <v>2117</v>
      </c>
      <c r="G134" s="2629"/>
      <c r="H134" s="2629"/>
      <c r="I134" s="2629"/>
      <c r="J134" s="2629"/>
      <c r="K134" s="2629"/>
      <c r="L134" s="2629"/>
      <c r="M134" s="2629"/>
      <c r="N134" s="2629"/>
      <c r="O134" s="2629"/>
      <c r="P134" s="2629"/>
      <c r="Q134" s="2719">
        <v>55</v>
      </c>
      <c r="R134" s="2719"/>
      <c r="S134" s="2719"/>
      <c r="T134" s="2720"/>
      <c r="U134" s="2720"/>
      <c r="V134" s="2720"/>
      <c r="W134" s="2720"/>
      <c r="X134" s="2720"/>
      <c r="Y134" s="2720"/>
      <c r="Z134" s="2720"/>
      <c r="AA134" s="2720"/>
      <c r="AB134" s="2721"/>
      <c r="AC134" s="2722"/>
      <c r="AD134" s="2722"/>
      <c r="AE134" s="2722"/>
      <c r="AF134" s="2722"/>
      <c r="AG134" s="272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7" t="s">
        <v>2118</v>
      </c>
      <c r="D136" s="2698"/>
      <c r="E136" s="2698"/>
      <c r="F136" s="2698"/>
      <c r="G136" s="2698"/>
      <c r="H136" s="2698"/>
      <c r="I136" s="2698"/>
      <c r="J136" s="2698"/>
      <c r="K136" s="2698"/>
      <c r="L136" s="2698"/>
      <c r="M136" s="2698"/>
      <c r="N136" s="2699"/>
      <c r="O136" s="1529"/>
      <c r="P136" s="2700" t="s">
        <v>2119</v>
      </c>
      <c r="Q136" s="2701"/>
      <c r="R136" s="2701"/>
      <c r="S136" s="2701"/>
      <c r="T136" s="2701"/>
      <c r="U136" s="2701"/>
      <c r="V136" s="2701"/>
      <c r="W136" s="2701"/>
      <c r="X136" s="2701"/>
      <c r="Y136" s="2701"/>
      <c r="Z136" s="2701"/>
      <c r="AA136" s="2701"/>
      <c r="AB136" s="2701"/>
      <c r="AC136" s="2701"/>
      <c r="AD136" s="2701"/>
      <c r="AE136" s="2701"/>
      <c r="AF136" s="2701"/>
      <c r="AG136" s="2701"/>
      <c r="AH136" s="2701"/>
      <c r="AI136" s="2701"/>
      <c r="AJ136" s="2701"/>
      <c r="AK136" s="2701"/>
      <c r="AL136" s="2701"/>
      <c r="AM136" s="2701"/>
      <c r="AN136" s="2701"/>
      <c r="AO136" s="270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3" t="s">
        <v>2120</v>
      </c>
      <c r="D137" s="2704"/>
      <c r="E137" s="2704"/>
      <c r="F137" s="2704"/>
      <c r="G137" s="2704"/>
      <c r="H137" s="2705"/>
      <c r="I137" s="2703" t="s">
        <v>2121</v>
      </c>
      <c r="J137" s="2704"/>
      <c r="K137" s="2704"/>
      <c r="L137" s="2704"/>
      <c r="M137" s="2704"/>
      <c r="N137" s="2705"/>
      <c r="O137" s="1529"/>
      <c r="P137" s="2706"/>
      <c r="Q137" s="2707"/>
      <c r="R137" s="2707"/>
      <c r="S137" s="2707"/>
      <c r="T137" s="2707"/>
      <c r="U137" s="2707"/>
      <c r="V137" s="2707"/>
      <c r="W137" s="2707"/>
      <c r="X137" s="2707"/>
      <c r="Y137" s="2707"/>
      <c r="Z137" s="2707"/>
      <c r="AA137" s="2707"/>
      <c r="AB137" s="2707"/>
      <c r="AC137" s="2707"/>
      <c r="AD137" s="2707"/>
      <c r="AE137" s="2707"/>
      <c r="AF137" s="2707"/>
      <c r="AG137" s="2707"/>
      <c r="AH137" s="2707"/>
      <c r="AI137" s="2707"/>
      <c r="AJ137" s="2707"/>
      <c r="AK137" s="2707"/>
      <c r="AL137" s="2707"/>
      <c r="AM137" s="2707"/>
      <c r="AN137" s="2707"/>
      <c r="AO137" s="270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5"/>
      <c r="D138" s="2685"/>
      <c r="E138" s="2685"/>
      <c r="F138" s="2685"/>
      <c r="G138" s="2685"/>
      <c r="H138" s="2685"/>
      <c r="I138" s="2686"/>
      <c r="J138" s="2686"/>
      <c r="K138" s="2686"/>
      <c r="L138" s="2686"/>
      <c r="M138" s="2686"/>
      <c r="N138" s="2686"/>
      <c r="O138" s="1529"/>
      <c r="P138" s="2706"/>
      <c r="Q138" s="2707"/>
      <c r="R138" s="2707"/>
      <c r="S138" s="2707"/>
      <c r="T138" s="2707"/>
      <c r="U138" s="2707"/>
      <c r="V138" s="2707"/>
      <c r="W138" s="2707"/>
      <c r="X138" s="2707"/>
      <c r="Y138" s="2707"/>
      <c r="Z138" s="2707"/>
      <c r="AA138" s="2707"/>
      <c r="AB138" s="2707"/>
      <c r="AC138" s="2707"/>
      <c r="AD138" s="2707"/>
      <c r="AE138" s="2707"/>
      <c r="AF138" s="2707"/>
      <c r="AG138" s="2707"/>
      <c r="AH138" s="2707"/>
      <c r="AI138" s="2707"/>
      <c r="AJ138" s="2707"/>
      <c r="AK138" s="2707"/>
      <c r="AL138" s="2707"/>
      <c r="AM138" s="2707"/>
      <c r="AN138" s="2707"/>
      <c r="AO138" s="270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5"/>
      <c r="D139" s="2685"/>
      <c r="E139" s="2685"/>
      <c r="F139" s="2685"/>
      <c r="G139" s="2685"/>
      <c r="H139" s="2685"/>
      <c r="I139" s="2686"/>
      <c r="J139" s="2686"/>
      <c r="K139" s="2686"/>
      <c r="L139" s="2686"/>
      <c r="M139" s="2686"/>
      <c r="N139" s="2686"/>
      <c r="O139" s="1529"/>
      <c r="P139" s="2706"/>
      <c r="Q139" s="2707"/>
      <c r="R139" s="2707"/>
      <c r="S139" s="2707"/>
      <c r="T139" s="2707"/>
      <c r="U139" s="2707"/>
      <c r="V139" s="2707"/>
      <c r="W139" s="2707"/>
      <c r="X139" s="2707"/>
      <c r="Y139" s="2707"/>
      <c r="Z139" s="2707"/>
      <c r="AA139" s="2707"/>
      <c r="AB139" s="2707"/>
      <c r="AC139" s="2707"/>
      <c r="AD139" s="2707"/>
      <c r="AE139" s="2707"/>
      <c r="AF139" s="2707"/>
      <c r="AG139" s="2707"/>
      <c r="AH139" s="2707"/>
      <c r="AI139" s="2707"/>
      <c r="AJ139" s="2707"/>
      <c r="AK139" s="2707"/>
      <c r="AL139" s="2707"/>
      <c r="AM139" s="2707"/>
      <c r="AN139" s="2707"/>
      <c r="AO139" s="270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5"/>
      <c r="D140" s="2685"/>
      <c r="E140" s="2685"/>
      <c r="F140" s="2685"/>
      <c r="G140" s="2685"/>
      <c r="H140" s="2685"/>
      <c r="I140" s="2686"/>
      <c r="J140" s="2686"/>
      <c r="K140" s="2686"/>
      <c r="L140" s="2686"/>
      <c r="M140" s="2686"/>
      <c r="N140" s="2686"/>
      <c r="O140" s="1529"/>
      <c r="P140" s="2706"/>
      <c r="Q140" s="2707"/>
      <c r="R140" s="2707"/>
      <c r="S140" s="2707"/>
      <c r="T140" s="2707"/>
      <c r="U140" s="2707"/>
      <c r="V140" s="2707"/>
      <c r="W140" s="2707"/>
      <c r="X140" s="2707"/>
      <c r="Y140" s="2707"/>
      <c r="Z140" s="2707"/>
      <c r="AA140" s="2707"/>
      <c r="AB140" s="2707"/>
      <c r="AC140" s="2707"/>
      <c r="AD140" s="2707"/>
      <c r="AE140" s="2707"/>
      <c r="AF140" s="2707"/>
      <c r="AG140" s="2707"/>
      <c r="AH140" s="2707"/>
      <c r="AI140" s="2707"/>
      <c r="AJ140" s="2707"/>
      <c r="AK140" s="2707"/>
      <c r="AL140" s="2707"/>
      <c r="AM140" s="2707"/>
      <c r="AN140" s="2707"/>
      <c r="AO140" s="270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5"/>
      <c r="D141" s="2685"/>
      <c r="E141" s="2685"/>
      <c r="F141" s="2685"/>
      <c r="G141" s="2685"/>
      <c r="H141" s="2685"/>
      <c r="I141" s="2686"/>
      <c r="J141" s="2686"/>
      <c r="K141" s="2686"/>
      <c r="L141" s="2686"/>
      <c r="M141" s="2686"/>
      <c r="N141" s="2686"/>
      <c r="O141" s="1529"/>
      <c r="P141" s="2706"/>
      <c r="Q141" s="2707"/>
      <c r="R141" s="2707"/>
      <c r="S141" s="2707"/>
      <c r="T141" s="2707"/>
      <c r="U141" s="2707"/>
      <c r="V141" s="2707"/>
      <c r="W141" s="2707"/>
      <c r="X141" s="2707"/>
      <c r="Y141" s="2707"/>
      <c r="Z141" s="2707"/>
      <c r="AA141" s="2707"/>
      <c r="AB141" s="2707"/>
      <c r="AC141" s="2707"/>
      <c r="AD141" s="2707"/>
      <c r="AE141" s="2707"/>
      <c r="AF141" s="2707"/>
      <c r="AG141" s="2707"/>
      <c r="AH141" s="2707"/>
      <c r="AI141" s="2707"/>
      <c r="AJ141" s="2707"/>
      <c r="AK141" s="2707"/>
      <c r="AL141" s="2707"/>
      <c r="AM141" s="2707"/>
      <c r="AN141" s="2707"/>
      <c r="AO141" s="270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5"/>
      <c r="D142" s="2685"/>
      <c r="E142" s="2685"/>
      <c r="F142" s="2685"/>
      <c r="G142" s="2685"/>
      <c r="H142" s="2685"/>
      <c r="I142" s="2686"/>
      <c r="J142" s="2686"/>
      <c r="K142" s="2686"/>
      <c r="L142" s="2686"/>
      <c r="M142" s="2686"/>
      <c r="N142" s="2686"/>
      <c r="O142" s="1529"/>
      <c r="P142" s="2706"/>
      <c r="Q142" s="2707"/>
      <c r="R142" s="2707"/>
      <c r="S142" s="2707"/>
      <c r="T142" s="2707"/>
      <c r="U142" s="2707"/>
      <c r="V142" s="2707"/>
      <c r="W142" s="2707"/>
      <c r="X142" s="2707"/>
      <c r="Y142" s="2707"/>
      <c r="Z142" s="2707"/>
      <c r="AA142" s="2707"/>
      <c r="AB142" s="2707"/>
      <c r="AC142" s="2707"/>
      <c r="AD142" s="2707"/>
      <c r="AE142" s="2707"/>
      <c r="AF142" s="2707"/>
      <c r="AG142" s="2707"/>
      <c r="AH142" s="2707"/>
      <c r="AI142" s="2707"/>
      <c r="AJ142" s="2707"/>
      <c r="AK142" s="2707"/>
      <c r="AL142" s="2707"/>
      <c r="AM142" s="2707"/>
      <c r="AN142" s="2707"/>
      <c r="AO142" s="270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5"/>
      <c r="D143" s="2685"/>
      <c r="E143" s="2685"/>
      <c r="F143" s="2685"/>
      <c r="G143" s="2685"/>
      <c r="H143" s="2685"/>
      <c r="I143" s="2686"/>
      <c r="J143" s="2686"/>
      <c r="K143" s="2686"/>
      <c r="L143" s="2686"/>
      <c r="M143" s="2686"/>
      <c r="N143" s="2686"/>
      <c r="O143" s="1529"/>
      <c r="P143" s="2706"/>
      <c r="Q143" s="2707"/>
      <c r="R143" s="2707"/>
      <c r="S143" s="2707"/>
      <c r="T143" s="2707"/>
      <c r="U143" s="2707"/>
      <c r="V143" s="2707"/>
      <c r="W143" s="2707"/>
      <c r="X143" s="2707"/>
      <c r="Y143" s="2707"/>
      <c r="Z143" s="2707"/>
      <c r="AA143" s="2707"/>
      <c r="AB143" s="2707"/>
      <c r="AC143" s="2707"/>
      <c r="AD143" s="2707"/>
      <c r="AE143" s="2707"/>
      <c r="AF143" s="2707"/>
      <c r="AG143" s="2707"/>
      <c r="AH143" s="2707"/>
      <c r="AI143" s="2707"/>
      <c r="AJ143" s="2707"/>
      <c r="AK143" s="2707"/>
      <c r="AL143" s="2707"/>
      <c r="AM143" s="2707"/>
      <c r="AN143" s="2707"/>
      <c r="AO143" s="270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5"/>
      <c r="D144" s="2685"/>
      <c r="E144" s="2685"/>
      <c r="F144" s="2685"/>
      <c r="G144" s="2685"/>
      <c r="H144" s="2685"/>
      <c r="I144" s="2686"/>
      <c r="J144" s="2686"/>
      <c r="K144" s="2686"/>
      <c r="L144" s="2686"/>
      <c r="M144" s="2686"/>
      <c r="N144" s="2686"/>
      <c r="O144" s="1529"/>
      <c r="P144" s="2709"/>
      <c r="Q144" s="2710"/>
      <c r="R144" s="2710"/>
      <c r="S144" s="2710"/>
      <c r="T144" s="2710"/>
      <c r="U144" s="2710"/>
      <c r="V144" s="2710"/>
      <c r="W144" s="2710"/>
      <c r="X144" s="2710"/>
      <c r="Y144" s="2710"/>
      <c r="Z144" s="2710"/>
      <c r="AA144" s="2710"/>
      <c r="AB144" s="2710"/>
      <c r="AC144" s="2710"/>
      <c r="AD144" s="2710"/>
      <c r="AE144" s="2710"/>
      <c r="AF144" s="2710"/>
      <c r="AG144" s="2710"/>
      <c r="AH144" s="2710"/>
      <c r="AI144" s="2710"/>
      <c r="AJ144" s="2710"/>
      <c r="AK144" s="2710"/>
      <c r="AL144" s="2710"/>
      <c r="AM144" s="2710"/>
      <c r="AN144" s="2710"/>
      <c r="AO144" s="271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7"/>
      <c r="D149" s="2688"/>
      <c r="E149" s="2688"/>
      <c r="F149" s="2688"/>
      <c r="G149" s="2688"/>
      <c r="H149" s="2688"/>
      <c r="I149" s="2688"/>
      <c r="J149" s="2688"/>
      <c r="K149" s="2688"/>
      <c r="L149" s="2688"/>
      <c r="M149" s="2689"/>
      <c r="N149" s="2690" t="s">
        <v>2124</v>
      </c>
      <c r="O149" s="2690"/>
      <c r="P149" s="2690"/>
      <c r="Q149" s="2690"/>
      <c r="R149" s="2690"/>
      <c r="S149" s="2690"/>
      <c r="T149" s="2691"/>
      <c r="U149" s="2692" t="s">
        <v>2110</v>
      </c>
      <c r="V149" s="2693"/>
      <c r="W149" s="2693"/>
      <c r="X149" s="2693"/>
      <c r="Y149" s="2693"/>
      <c r="Z149" s="2693"/>
      <c r="AA149" s="2693"/>
      <c r="AB149" s="2693"/>
      <c r="AC149" s="2693"/>
      <c r="AD149" s="2693"/>
      <c r="AE149" s="2694"/>
      <c r="AF149" s="1529"/>
      <c r="AG149" s="1529"/>
      <c r="AH149" s="2695" t="s">
        <v>2125</v>
      </c>
      <c r="AI149" s="2696"/>
      <c r="AJ149" s="2696"/>
      <c r="AK149" s="2696"/>
      <c r="AL149" s="2696"/>
      <c r="AM149" s="2696"/>
      <c r="AN149" s="2696"/>
      <c r="AO149" s="2696"/>
      <c r="AP149" s="2696"/>
      <c r="AQ149" s="2696"/>
      <c r="AR149" s="2696"/>
      <c r="AS149" s="2668"/>
      <c r="AT149" s="2669"/>
      <c r="AU149" s="2669"/>
      <c r="AV149" s="2669"/>
      <c r="AW149" s="2669"/>
      <c r="AX149" s="1529"/>
      <c r="AY149" s="1529"/>
      <c r="AZ149" s="1529"/>
      <c r="BA149" s="1529"/>
      <c r="BB149" s="1529"/>
      <c r="BC149" s="1529"/>
      <c r="BD149" s="1529"/>
      <c r="BE149" s="1535"/>
    </row>
    <row r="150" spans="1:57" ht="15.75" customHeight="1">
      <c r="A150" s="1818"/>
      <c r="B150" s="1529"/>
      <c r="C150" s="2662" t="s">
        <v>2126</v>
      </c>
      <c r="D150" s="2663"/>
      <c r="E150" s="2663"/>
      <c r="F150" s="2663"/>
      <c r="G150" s="2663"/>
      <c r="H150" s="2663"/>
      <c r="I150" s="2663"/>
      <c r="J150" s="2663"/>
      <c r="K150" s="2663"/>
      <c r="L150" s="2663"/>
      <c r="M150" s="2664"/>
      <c r="N150" s="2665">
        <f>'Sources and Uses Budget'!B104</f>
        <v>3740000</v>
      </c>
      <c r="O150" s="2665"/>
      <c r="P150" s="2665"/>
      <c r="Q150" s="2665"/>
      <c r="R150" s="2665"/>
      <c r="S150" s="2665"/>
      <c r="T150" s="2666"/>
      <c r="U150" s="2675"/>
      <c r="V150" s="2676"/>
      <c r="W150" s="2676"/>
      <c r="X150" s="2676"/>
      <c r="Y150" s="2676"/>
      <c r="Z150" s="2676"/>
      <c r="AA150" s="2676"/>
      <c r="AB150" s="2676"/>
      <c r="AC150" s="2676"/>
      <c r="AD150" s="2676"/>
      <c r="AE150" s="2682"/>
      <c r="AF150" s="1529"/>
      <c r="AG150" s="1529"/>
      <c r="AH150" s="2683" t="s">
        <v>2127</v>
      </c>
      <c r="AI150" s="2684"/>
      <c r="AJ150" s="2684"/>
      <c r="AK150" s="2684"/>
      <c r="AL150" s="2684"/>
      <c r="AM150" s="2684"/>
      <c r="AN150" s="2684"/>
      <c r="AO150" s="2684"/>
      <c r="AP150" s="2684"/>
      <c r="AQ150" s="2684"/>
      <c r="AR150" s="2684"/>
      <c r="AS150" s="2668"/>
      <c r="AT150" s="2669"/>
      <c r="AU150" s="2669"/>
      <c r="AV150" s="2669"/>
      <c r="AW150" s="2669"/>
      <c r="AX150" s="1529"/>
      <c r="AY150" s="1529"/>
      <c r="AZ150" s="1529"/>
      <c r="BA150" s="1529"/>
      <c r="BB150" s="1529"/>
      <c r="BC150" s="1529"/>
      <c r="BD150" s="1529"/>
      <c r="BE150" s="1535"/>
    </row>
    <row r="151" spans="1:57" ht="15.75" customHeight="1">
      <c r="A151" s="1818"/>
      <c r="B151" s="1529"/>
      <c r="C151" s="2662" t="s">
        <v>2128</v>
      </c>
      <c r="D151" s="2663"/>
      <c r="E151" s="2663"/>
      <c r="F151" s="2663"/>
      <c r="G151" s="2663"/>
      <c r="H151" s="2663"/>
      <c r="I151" s="2663"/>
      <c r="J151" s="2663"/>
      <c r="K151" s="2663"/>
      <c r="L151" s="2663"/>
      <c r="M151" s="2664"/>
      <c r="N151" s="2665">
        <f>N150/J29</f>
        <v>32521.739130434784</v>
      </c>
      <c r="O151" s="2665"/>
      <c r="P151" s="2665"/>
      <c r="Q151" s="2665"/>
      <c r="R151" s="2665"/>
      <c r="S151" s="2665"/>
      <c r="T151" s="2666"/>
      <c r="U151" s="1553"/>
      <c r="V151" s="1553"/>
      <c r="W151" s="1553"/>
      <c r="X151" s="1553"/>
      <c r="Y151" s="1553"/>
      <c r="Z151" s="1553"/>
      <c r="AA151" s="1553"/>
      <c r="AB151" s="1553"/>
      <c r="AC151" s="1553"/>
      <c r="AD151" s="1553"/>
      <c r="AE151" s="1554"/>
      <c r="AF151" s="1529"/>
      <c r="AG151" s="1529"/>
      <c r="AH151" s="2653" t="s">
        <v>2129</v>
      </c>
      <c r="AI151" s="2654"/>
      <c r="AJ151" s="2654"/>
      <c r="AK151" s="2654"/>
      <c r="AL151" s="2654"/>
      <c r="AM151" s="2654"/>
      <c r="AN151" s="2654"/>
      <c r="AO151" s="2654"/>
      <c r="AP151" s="2654"/>
      <c r="AQ151" s="2654"/>
      <c r="AR151" s="2667"/>
      <c r="AS151" s="2668"/>
      <c r="AT151" s="2669"/>
      <c r="AU151" s="2669"/>
      <c r="AV151" s="2669"/>
      <c r="AW151" s="2669"/>
      <c r="AX151" s="1529"/>
      <c r="AY151" s="1529"/>
      <c r="AZ151" s="1529"/>
      <c r="BA151" s="1529"/>
      <c r="BB151" s="1529"/>
      <c r="BC151" s="1529"/>
      <c r="BD151" s="1529"/>
      <c r="BE151" s="1535"/>
    </row>
    <row r="152" spans="1:57" ht="15.75" customHeight="1">
      <c r="A152" s="1818"/>
      <c r="B152" s="1529"/>
      <c r="C152" s="2670" t="s">
        <v>2130</v>
      </c>
      <c r="D152" s="2671"/>
      <c r="E152" s="2671"/>
      <c r="F152" s="2671"/>
      <c r="G152" s="2671"/>
      <c r="H152" s="2671"/>
      <c r="I152" s="2671"/>
      <c r="J152" s="2671"/>
      <c r="K152" s="2671"/>
      <c r="L152" s="2671"/>
      <c r="M152" s="2672"/>
      <c r="N152" s="2673"/>
      <c r="O152" s="2673"/>
      <c r="P152" s="2673"/>
      <c r="Q152" s="2673"/>
      <c r="R152" s="2673"/>
      <c r="S152" s="2673"/>
      <c r="T152" s="2674"/>
      <c r="U152" s="2651"/>
      <c r="V152" s="2652"/>
      <c r="W152" s="2652"/>
      <c r="X152" s="2652"/>
      <c r="Y152" s="2652"/>
      <c r="Z152" s="2652"/>
      <c r="AA152" s="2652"/>
      <c r="AB152" s="2652"/>
      <c r="AC152" s="2652"/>
      <c r="AD152" s="2652"/>
      <c r="AE152" s="2681"/>
      <c r="AF152" s="1529"/>
      <c r="AG152" s="1529"/>
      <c r="AH152" s="2675"/>
      <c r="AI152" s="2676"/>
      <c r="AJ152" s="2676"/>
      <c r="AK152" s="2676"/>
      <c r="AL152" s="2676"/>
      <c r="AM152" s="2676"/>
      <c r="AN152" s="2676"/>
      <c r="AO152" s="2676"/>
      <c r="AP152" s="2676"/>
      <c r="AQ152" s="2676"/>
      <c r="AR152" s="2677"/>
      <c r="AS152" s="2678"/>
      <c r="AT152" s="2679"/>
      <c r="AU152" s="2679"/>
      <c r="AV152" s="2679"/>
      <c r="AW152" s="2680"/>
      <c r="AX152" s="1529"/>
      <c r="AY152" s="1529"/>
      <c r="AZ152" s="1529"/>
      <c r="BA152" s="1529"/>
      <c r="BB152" s="1529"/>
      <c r="BC152" s="1529"/>
      <c r="BD152" s="1529"/>
      <c r="BE152" s="1535"/>
    </row>
    <row r="153" spans="1:57" ht="15.75" customHeight="1" thickBot="1">
      <c r="A153" s="1818"/>
      <c r="B153" s="1529"/>
      <c r="C153" s="2653" t="s">
        <v>2131</v>
      </c>
      <c r="D153" s="2654"/>
      <c r="E153" s="2654"/>
      <c r="F153" s="2654"/>
      <c r="G153" s="2654"/>
      <c r="H153" s="2654"/>
      <c r="I153" s="2654"/>
      <c r="J153" s="2654"/>
      <c r="K153" s="2654"/>
      <c r="L153" s="2654"/>
      <c r="M153" s="2655"/>
      <c r="N153" s="2656">
        <f>SUM('Sources and Uses Budget'!B85:B86)</f>
        <v>1608490</v>
      </c>
      <c r="O153" s="2656"/>
      <c r="P153" s="2656"/>
      <c r="Q153" s="2656"/>
      <c r="R153" s="2656"/>
      <c r="S153" s="2656"/>
      <c r="T153" s="2657"/>
      <c r="U153" s="2648"/>
      <c r="V153" s="2649"/>
      <c r="W153" s="2649"/>
      <c r="X153" s="2649"/>
      <c r="Y153" s="2649"/>
      <c r="Z153" s="2649"/>
      <c r="AA153" s="2649"/>
      <c r="AB153" s="2649"/>
      <c r="AC153" s="2649"/>
      <c r="AD153" s="2649"/>
      <c r="AE153" s="2650"/>
      <c r="AF153" s="1529"/>
      <c r="AG153" s="1529"/>
      <c r="AH153" s="2658" t="s">
        <v>2132</v>
      </c>
      <c r="AI153" s="2659"/>
      <c r="AJ153" s="2659"/>
      <c r="AK153" s="2659"/>
      <c r="AL153" s="2659"/>
      <c r="AM153" s="2659"/>
      <c r="AN153" s="2659"/>
      <c r="AO153" s="2659"/>
      <c r="AP153" s="2659"/>
      <c r="AQ153" s="2659"/>
      <c r="AR153" s="2659"/>
      <c r="AS153" s="2660">
        <f>SUM(AS149:AW151)</f>
        <v>0</v>
      </c>
      <c r="AT153" s="2661"/>
      <c r="AU153" s="2661"/>
      <c r="AV153" s="2661"/>
      <c r="AW153" s="2661"/>
      <c r="AX153" s="1529"/>
      <c r="AY153" s="1529"/>
      <c r="AZ153" s="1529"/>
      <c r="BA153" s="1529"/>
      <c r="BB153" s="1529"/>
      <c r="BC153" s="1529"/>
      <c r="BD153" s="1529"/>
      <c r="BE153" s="1535"/>
    </row>
    <row r="154" spans="1:57" ht="15.75" customHeight="1">
      <c r="A154" s="1818"/>
      <c r="B154" s="1529"/>
      <c r="C154" s="2653" t="s">
        <v>2133</v>
      </c>
      <c r="D154" s="2654"/>
      <c r="E154" s="2654"/>
      <c r="F154" s="2654"/>
      <c r="G154" s="2654"/>
      <c r="H154" s="2654"/>
      <c r="I154" s="2654"/>
      <c r="J154" s="2654"/>
      <c r="K154" s="2654"/>
      <c r="L154" s="2654"/>
      <c r="M154" s="2655"/>
      <c r="N154" s="2656">
        <f>'Sources and Uses Budget'!B8</f>
        <v>25000</v>
      </c>
      <c r="O154" s="2656"/>
      <c r="P154" s="2656"/>
      <c r="Q154" s="2656"/>
      <c r="R154" s="2656"/>
      <c r="S154" s="2656"/>
      <c r="T154" s="2657"/>
      <c r="U154" s="2648"/>
      <c r="V154" s="2649"/>
      <c r="W154" s="2649"/>
      <c r="X154" s="2649"/>
      <c r="Y154" s="2649"/>
      <c r="Z154" s="2649"/>
      <c r="AA154" s="2649"/>
      <c r="AB154" s="2649"/>
      <c r="AC154" s="2649"/>
      <c r="AD154" s="2649"/>
      <c r="AE154" s="265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3" t="s">
        <v>2134</v>
      </c>
      <c r="D155" s="2654"/>
      <c r="E155" s="2654"/>
      <c r="F155" s="2654"/>
      <c r="G155" s="2654"/>
      <c r="H155" s="2654"/>
      <c r="I155" s="2654"/>
      <c r="J155" s="2654"/>
      <c r="K155" s="2654"/>
      <c r="L155" s="2654"/>
      <c r="M155" s="2655"/>
      <c r="N155" s="2646"/>
      <c r="O155" s="2646"/>
      <c r="P155" s="2646"/>
      <c r="Q155" s="2646"/>
      <c r="R155" s="2646"/>
      <c r="S155" s="2646"/>
      <c r="T155" s="2647"/>
      <c r="U155" s="2648"/>
      <c r="V155" s="2649"/>
      <c r="W155" s="2649"/>
      <c r="X155" s="2649"/>
      <c r="Y155" s="2649"/>
      <c r="Z155" s="2649"/>
      <c r="AA155" s="2649"/>
      <c r="AB155" s="2649"/>
      <c r="AC155" s="2649"/>
      <c r="AD155" s="2649"/>
      <c r="AE155" s="265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3" t="s">
        <v>2127</v>
      </c>
      <c r="D156" s="2654"/>
      <c r="E156" s="2654"/>
      <c r="F156" s="2654"/>
      <c r="G156" s="2654"/>
      <c r="H156" s="2654"/>
      <c r="I156" s="2654"/>
      <c r="J156" s="2654"/>
      <c r="K156" s="2654"/>
      <c r="L156" s="2654"/>
      <c r="M156" s="2655"/>
      <c r="N156" s="2646"/>
      <c r="O156" s="2646"/>
      <c r="P156" s="2646"/>
      <c r="Q156" s="2646"/>
      <c r="R156" s="2646"/>
      <c r="S156" s="2646"/>
      <c r="T156" s="2647"/>
      <c r="U156" s="2648"/>
      <c r="V156" s="2649"/>
      <c r="W156" s="2649"/>
      <c r="X156" s="2649"/>
      <c r="Y156" s="2649"/>
      <c r="Z156" s="2649"/>
      <c r="AA156" s="2649"/>
      <c r="AB156" s="2649"/>
      <c r="AC156" s="2649"/>
      <c r="AD156" s="2649"/>
      <c r="AE156" s="265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2" t="s">
        <v>308</v>
      </c>
      <c r="D157" s="2643"/>
      <c r="E157" s="2644" t="s">
        <v>2117</v>
      </c>
      <c r="F157" s="2644"/>
      <c r="G157" s="2644"/>
      <c r="H157" s="2644"/>
      <c r="I157" s="2644"/>
      <c r="J157" s="2644"/>
      <c r="K157" s="2644"/>
      <c r="L157" s="2644"/>
      <c r="M157" s="2645"/>
      <c r="N157" s="2646"/>
      <c r="O157" s="2646"/>
      <c r="P157" s="2646"/>
      <c r="Q157" s="2646"/>
      <c r="R157" s="2646"/>
      <c r="S157" s="2646"/>
      <c r="T157" s="2647"/>
      <c r="U157" s="2648"/>
      <c r="V157" s="2649"/>
      <c r="W157" s="2649"/>
      <c r="X157" s="2649"/>
      <c r="Y157" s="2649"/>
      <c r="Z157" s="2649"/>
      <c r="AA157" s="2649"/>
      <c r="AB157" s="2649"/>
      <c r="AC157" s="2649"/>
      <c r="AD157" s="2649"/>
      <c r="AE157" s="265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1" t="s">
        <v>308</v>
      </c>
      <c r="D158" s="2652"/>
      <c r="E158" s="2644" t="s">
        <v>2117</v>
      </c>
      <c r="F158" s="2644"/>
      <c r="G158" s="2644"/>
      <c r="H158" s="2644"/>
      <c r="I158" s="2644"/>
      <c r="J158" s="2644"/>
      <c r="K158" s="2644"/>
      <c r="L158" s="2644"/>
      <c r="M158" s="2645"/>
      <c r="N158" s="2646"/>
      <c r="O158" s="2646"/>
      <c r="P158" s="2646"/>
      <c r="Q158" s="2646"/>
      <c r="R158" s="2646"/>
      <c r="S158" s="2646"/>
      <c r="T158" s="2647"/>
      <c r="U158" s="2648"/>
      <c r="V158" s="2649"/>
      <c r="W158" s="2649"/>
      <c r="X158" s="2649"/>
      <c r="Y158" s="2649"/>
      <c r="Z158" s="2649"/>
      <c r="AA158" s="2649"/>
      <c r="AB158" s="2649"/>
      <c r="AC158" s="2649"/>
      <c r="AD158" s="2649"/>
      <c r="AE158" s="265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7" t="s">
        <v>308</v>
      </c>
      <c r="D159" s="2628"/>
      <c r="E159" s="2629" t="s">
        <v>2117</v>
      </c>
      <c r="F159" s="2629"/>
      <c r="G159" s="2629"/>
      <c r="H159" s="2629"/>
      <c r="I159" s="2629"/>
      <c r="J159" s="2629"/>
      <c r="K159" s="2629"/>
      <c r="L159" s="2629"/>
      <c r="M159" s="2630"/>
      <c r="N159" s="2631"/>
      <c r="O159" s="2631"/>
      <c r="P159" s="2631"/>
      <c r="Q159" s="2631"/>
      <c r="R159" s="2631"/>
      <c r="S159" s="2631"/>
      <c r="T159" s="2632"/>
      <c r="U159" s="2633"/>
      <c r="V159" s="2634"/>
      <c r="W159" s="2634"/>
      <c r="X159" s="2634"/>
      <c r="Y159" s="2634"/>
      <c r="Z159" s="2634"/>
      <c r="AA159" s="2634"/>
      <c r="AB159" s="2634"/>
      <c r="AC159" s="2634"/>
      <c r="AD159" s="2634"/>
      <c r="AE159" s="263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6" t="s">
        <v>2135</v>
      </c>
      <c r="D160" s="2637"/>
      <c r="E160" s="2637"/>
      <c r="F160" s="2637"/>
      <c r="G160" s="2637"/>
      <c r="H160" s="2637"/>
      <c r="I160" s="2637"/>
      <c r="J160" s="2637"/>
      <c r="K160" s="2637"/>
      <c r="L160" s="2637"/>
      <c r="M160" s="2638"/>
      <c r="N160" s="2639">
        <f>SUM(N152:T159)</f>
        <v>1633490</v>
      </c>
      <c r="O160" s="2640"/>
      <c r="P160" s="2640"/>
      <c r="Q160" s="2640"/>
      <c r="R160" s="2640"/>
      <c r="S160" s="2640"/>
      <c r="T160" s="264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4" t="s">
        <v>2136</v>
      </c>
      <c r="D161" s="2615"/>
      <c r="E161" s="2615"/>
      <c r="F161" s="2615"/>
      <c r="G161" s="2615"/>
      <c r="H161" s="2615"/>
      <c r="I161" s="2615"/>
      <c r="J161" s="2615"/>
      <c r="K161" s="2615"/>
      <c r="L161" s="2615"/>
      <c r="M161" s="2615"/>
      <c r="N161" s="2616">
        <f>(N150-N160)/J29</f>
        <v>18317.478260869564</v>
      </c>
      <c r="O161" s="2616"/>
      <c r="P161" s="2616"/>
      <c r="Q161" s="2616"/>
      <c r="R161" s="2616"/>
      <c r="S161" s="2616"/>
      <c r="T161" s="261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8" t="s">
        <v>2137</v>
      </c>
      <c r="C164" s="2619"/>
      <c r="D164" s="2619"/>
      <c r="E164" s="2619"/>
      <c r="F164" s="2619"/>
      <c r="G164" s="2619"/>
      <c r="H164" s="2619"/>
      <c r="I164" s="2619"/>
      <c r="J164" s="2619"/>
      <c r="K164" s="2619"/>
      <c r="L164" s="2619"/>
      <c r="M164" s="2619"/>
      <c r="N164" s="2619"/>
      <c r="O164" s="2619"/>
      <c r="P164" s="2619"/>
      <c r="Q164" s="2619"/>
      <c r="R164" s="2619"/>
      <c r="S164" s="2619"/>
      <c r="T164" s="2619"/>
      <c r="U164" s="2619"/>
      <c r="V164" s="2619"/>
      <c r="W164" s="2619"/>
      <c r="X164" s="2619"/>
      <c r="Y164" s="2619"/>
      <c r="Z164" s="2619"/>
      <c r="AA164" s="2619"/>
      <c r="AB164" s="2619"/>
      <c r="AC164" s="2619"/>
      <c r="AD164" s="2619"/>
      <c r="AE164" s="2619"/>
      <c r="AF164" s="2619"/>
      <c r="AG164" s="2619"/>
      <c r="AH164" s="2619"/>
      <c r="AI164" s="2619"/>
      <c r="AJ164" s="2619"/>
      <c r="AK164" s="2619"/>
      <c r="AL164" s="2619"/>
      <c r="AM164" s="2619"/>
      <c r="AN164" s="2619"/>
      <c r="AO164" s="2619"/>
      <c r="AP164" s="2619"/>
      <c r="AQ164" s="2619"/>
      <c r="AR164" s="2619"/>
      <c r="AS164" s="2619"/>
      <c r="AT164" s="2619"/>
      <c r="AU164" s="2619"/>
      <c r="AV164" s="2619"/>
      <c r="AW164" s="2619"/>
      <c r="AX164" s="2619"/>
      <c r="AY164" s="2619"/>
      <c r="AZ164" s="2619"/>
      <c r="BA164" s="2619"/>
      <c r="BB164" s="2619"/>
      <c r="BC164" s="2619"/>
      <c r="BD164" s="2620"/>
      <c r="BE164" s="1535"/>
    </row>
    <row r="165" spans="1:57" ht="15.75" customHeight="1">
      <c r="A165" s="1818"/>
      <c r="B165" s="2621"/>
      <c r="C165" s="2622"/>
      <c r="D165" s="2622"/>
      <c r="E165" s="2622"/>
      <c r="F165" s="2622"/>
      <c r="G165" s="2622"/>
      <c r="H165" s="2622"/>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622"/>
      <c r="AD165" s="2622"/>
      <c r="AE165" s="2622"/>
      <c r="AF165" s="2622"/>
      <c r="AG165" s="2622"/>
      <c r="AH165" s="2622"/>
      <c r="AI165" s="2622"/>
      <c r="AJ165" s="2622"/>
      <c r="AK165" s="2622"/>
      <c r="AL165" s="2622"/>
      <c r="AM165" s="2622"/>
      <c r="AN165" s="2622"/>
      <c r="AO165" s="2622"/>
      <c r="AP165" s="2622"/>
      <c r="AQ165" s="2622"/>
      <c r="AR165" s="2622"/>
      <c r="AS165" s="2622"/>
      <c r="AT165" s="2622"/>
      <c r="AU165" s="2622"/>
      <c r="AV165" s="2622"/>
      <c r="AW165" s="2622"/>
      <c r="AX165" s="2622"/>
      <c r="AY165" s="2622"/>
      <c r="AZ165" s="2622"/>
      <c r="BA165" s="2622"/>
      <c r="BB165" s="2622"/>
      <c r="BC165" s="2622"/>
      <c r="BD165" s="2623"/>
      <c r="BE165" s="1535"/>
    </row>
    <row r="166" spans="1:57" ht="15.75" customHeight="1">
      <c r="A166" s="1818"/>
      <c r="B166" s="2624" t="s">
        <v>2138</v>
      </c>
      <c r="C166" s="2625"/>
      <c r="D166" s="2625"/>
      <c r="E166" s="2625"/>
      <c r="F166" s="2625"/>
      <c r="G166" s="2625"/>
      <c r="H166" s="2625"/>
      <c r="I166" s="2625"/>
      <c r="J166" s="2625"/>
      <c r="K166" s="2625"/>
      <c r="L166" s="2625"/>
      <c r="M166" s="2625"/>
      <c r="N166" s="2625"/>
      <c r="O166" s="2625"/>
      <c r="P166" s="2625"/>
      <c r="Q166" s="2625"/>
      <c r="R166" s="2625"/>
      <c r="S166" s="2625"/>
      <c r="T166" s="2625"/>
      <c r="U166" s="2625"/>
      <c r="V166" s="2625"/>
      <c r="W166" s="2625"/>
      <c r="X166" s="2625"/>
      <c r="Y166" s="2625"/>
      <c r="Z166" s="2625"/>
      <c r="AA166" s="2625"/>
      <c r="AB166" s="2625"/>
      <c r="AC166" s="2625"/>
      <c r="AD166" s="2625"/>
      <c r="AE166" s="2625"/>
      <c r="AF166" s="2625"/>
      <c r="AG166" s="2625"/>
      <c r="AH166" s="2625"/>
      <c r="AI166" s="2625"/>
      <c r="AJ166" s="2625"/>
      <c r="AK166" s="2625"/>
      <c r="AL166" s="2625"/>
      <c r="AM166" s="2625"/>
      <c r="AN166" s="2625"/>
      <c r="AO166" s="2625"/>
      <c r="AP166" s="2625"/>
      <c r="AQ166" s="2625"/>
      <c r="AR166" s="2625"/>
      <c r="AS166" s="2625"/>
      <c r="AT166" s="2625"/>
      <c r="AU166" s="2625"/>
      <c r="AV166" s="2625"/>
      <c r="AW166" s="2625"/>
      <c r="AX166" s="2625"/>
      <c r="AY166" s="2625"/>
      <c r="AZ166" s="2625"/>
      <c r="BA166" s="2625"/>
      <c r="BB166" s="2625"/>
      <c r="BC166" s="2625"/>
      <c r="BD166" s="2626"/>
      <c r="BE166" s="1535"/>
    </row>
    <row r="167" spans="1:57" ht="15.75" customHeight="1">
      <c r="A167" s="1818"/>
      <c r="B167" s="2624" t="s">
        <v>2139</v>
      </c>
      <c r="C167" s="2625"/>
      <c r="D167" s="2625"/>
      <c r="E167" s="2625"/>
      <c r="F167" s="2625"/>
      <c r="G167" s="2625"/>
      <c r="H167" s="2625"/>
      <c r="I167" s="2625"/>
      <c r="J167" s="2625"/>
      <c r="K167" s="2625"/>
      <c r="L167" s="2625"/>
      <c r="M167" s="2625"/>
      <c r="N167" s="2625"/>
      <c r="O167" s="2625"/>
      <c r="P167" s="2625"/>
      <c r="Q167" s="2625"/>
      <c r="R167" s="2625"/>
      <c r="S167" s="2625"/>
      <c r="T167" s="2625"/>
      <c r="U167" s="2625"/>
      <c r="V167" s="2625"/>
      <c r="W167" s="2625"/>
      <c r="X167" s="2625"/>
      <c r="Y167" s="2625"/>
      <c r="Z167" s="2625"/>
      <c r="AA167" s="2625"/>
      <c r="AB167" s="2625"/>
      <c r="AC167" s="2625"/>
      <c r="AD167" s="2625"/>
      <c r="AE167" s="2625"/>
      <c r="AF167" s="2625"/>
      <c r="AG167" s="2625"/>
      <c r="AH167" s="2625"/>
      <c r="AI167" s="2625"/>
      <c r="AJ167" s="2625"/>
      <c r="AK167" s="2625"/>
      <c r="AL167" s="2625"/>
      <c r="AM167" s="2625"/>
      <c r="AN167" s="2625"/>
      <c r="AO167" s="2625"/>
      <c r="AP167" s="2625"/>
      <c r="AQ167" s="2625"/>
      <c r="AR167" s="2625"/>
      <c r="AS167" s="2625"/>
      <c r="AT167" s="2625"/>
      <c r="AU167" s="2625"/>
      <c r="AV167" s="2625"/>
      <c r="AW167" s="2625"/>
      <c r="AX167" s="2625"/>
      <c r="AY167" s="2625"/>
      <c r="AZ167" s="2625"/>
      <c r="BA167" s="2625"/>
      <c r="BB167" s="2625"/>
      <c r="BC167" s="2625"/>
      <c r="BD167" s="262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8" t="s">
        <v>2140</v>
      </c>
      <c r="C169" s="2609"/>
      <c r="D169" s="2609"/>
      <c r="E169" s="2609"/>
      <c r="F169" s="2609"/>
      <c r="G169" s="2609"/>
      <c r="H169" s="2609"/>
      <c r="I169" s="2609"/>
      <c r="J169" s="2609"/>
      <c r="K169" s="2609"/>
      <c r="L169" s="2609"/>
      <c r="M169" s="2609"/>
      <c r="N169" s="2609"/>
      <c r="O169" s="2609"/>
      <c r="P169" s="2609"/>
      <c r="Q169" s="2609"/>
      <c r="R169" s="2609"/>
      <c r="S169" s="2609"/>
      <c r="T169" s="2609"/>
      <c r="U169" s="2609"/>
      <c r="V169" s="2609"/>
      <c r="W169" s="2609"/>
      <c r="X169" s="2609"/>
      <c r="Y169" s="2609"/>
      <c r="Z169" s="2609"/>
      <c r="AA169" s="2609"/>
      <c r="AB169" s="2609"/>
      <c r="AC169" s="2609"/>
      <c r="AD169" s="2609"/>
      <c r="AE169" s="2609"/>
      <c r="AF169" s="2609"/>
      <c r="AG169" s="2609"/>
      <c r="AH169" s="2609"/>
      <c r="AI169" s="2609"/>
      <c r="AJ169" s="2609"/>
      <c r="AK169" s="2609"/>
      <c r="AL169" s="2609"/>
      <c r="AM169" s="2609"/>
      <c r="AN169" s="2609"/>
      <c r="AO169" s="2609"/>
      <c r="AP169" s="2609"/>
      <c r="AQ169" s="2609"/>
      <c r="AR169" s="2609"/>
      <c r="AS169" s="2609"/>
      <c r="AT169" s="2609"/>
      <c r="AU169" s="2609"/>
      <c r="AV169" s="2609"/>
      <c r="AW169" s="2609"/>
      <c r="AX169" s="2609"/>
      <c r="AY169" s="2609"/>
      <c r="AZ169" s="2609"/>
      <c r="BA169" s="2609"/>
      <c r="BB169" s="2609"/>
      <c r="BC169" s="2609"/>
      <c r="BD169" s="261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1" t="s">
        <v>2142</v>
      </c>
      <c r="I173" s="2611"/>
      <c r="J173" s="2611"/>
      <c r="K173" s="2611"/>
      <c r="L173" s="2611"/>
      <c r="M173" s="2611"/>
      <c r="N173" s="2611"/>
      <c r="O173" s="2611"/>
      <c r="P173" s="2611"/>
      <c r="Q173" s="2611"/>
      <c r="R173" s="2611"/>
      <c r="S173" s="2611"/>
      <c r="T173" s="2611"/>
      <c r="U173" s="2611"/>
      <c r="V173" s="2611"/>
      <c r="W173" s="2611"/>
      <c r="X173" s="2611"/>
      <c r="Y173" s="2611"/>
      <c r="Z173" s="2611"/>
      <c r="AA173" s="2611"/>
      <c r="AB173" s="2611"/>
      <c r="AC173" s="2611"/>
      <c r="AD173" s="2611"/>
      <c r="AE173" s="2611"/>
      <c r="AF173" s="2611"/>
      <c r="AG173" s="2611"/>
      <c r="AH173" s="2611"/>
      <c r="AI173" s="2611"/>
      <c r="AJ173" s="2611"/>
      <c r="AK173" s="2611"/>
      <c r="AL173" s="2611"/>
      <c r="AM173" s="2611"/>
      <c r="AN173" s="2611"/>
      <c r="AO173" s="2611"/>
      <c r="AP173" s="2611"/>
      <c r="AQ173" s="2611"/>
      <c r="AR173" s="2611"/>
      <c r="AS173" s="2611"/>
      <c r="AT173" s="2611"/>
      <c r="AU173" s="2611"/>
      <c r="AV173" s="2611"/>
      <c r="AW173" s="2611"/>
      <c r="AX173" s="2611"/>
      <c r="AY173" s="261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2" t="s">
        <v>2143</v>
      </c>
      <c r="I175" s="2612"/>
      <c r="J175" s="2612"/>
      <c r="K175" s="2612"/>
      <c r="L175" s="2612"/>
      <c r="M175" s="2612"/>
      <c r="N175" s="2612"/>
      <c r="O175" s="2612"/>
      <c r="P175" s="2612"/>
      <c r="Q175" s="2612"/>
      <c r="R175" s="2612"/>
      <c r="S175" s="2612"/>
      <c r="T175" s="2612"/>
      <c r="U175" s="2612"/>
      <c r="V175" s="2612"/>
      <c r="W175" s="2612"/>
      <c r="X175" s="2612"/>
      <c r="Y175" s="2612"/>
      <c r="Z175" s="2612"/>
      <c r="AA175" s="2612"/>
      <c r="AB175" s="2612"/>
      <c r="AC175" s="2612"/>
      <c r="AD175" s="2612"/>
      <c r="AE175" s="2612"/>
      <c r="AF175" s="2612"/>
      <c r="AG175" s="2612"/>
      <c r="AH175" s="2612"/>
      <c r="AI175" s="2612"/>
      <c r="AJ175" s="2612"/>
      <c r="AK175" s="2612"/>
      <c r="AL175" s="2612"/>
      <c r="AM175" s="2612"/>
      <c r="AN175" s="2612"/>
      <c r="AO175" s="2612"/>
      <c r="AP175" s="2612"/>
      <c r="AQ175" s="2612"/>
      <c r="AR175" s="2612"/>
      <c r="AS175" s="2612"/>
      <c r="AT175" s="2612"/>
      <c r="AU175" s="2612"/>
      <c r="AV175" s="2612"/>
      <c r="AW175" s="2612"/>
      <c r="AX175" s="2612"/>
      <c r="AY175" s="2612"/>
      <c r="AZ175" s="2612"/>
      <c r="BA175" s="1555"/>
      <c r="BB175" s="1555"/>
      <c r="BC175" s="1555"/>
      <c r="BD175" s="1535"/>
      <c r="BE175" s="1535"/>
    </row>
    <row r="176" spans="1:57" ht="15.75" customHeight="1">
      <c r="A176" s="1818"/>
      <c r="B176" s="1528"/>
      <c r="C176" s="1555"/>
      <c r="D176" s="1555"/>
      <c r="E176" s="1555"/>
      <c r="F176" s="1555"/>
      <c r="G176" s="1555"/>
      <c r="H176" s="2612"/>
      <c r="I176" s="2612"/>
      <c r="J176" s="2612"/>
      <c r="K176" s="2612"/>
      <c r="L176" s="2612"/>
      <c r="M176" s="2612"/>
      <c r="N176" s="2612"/>
      <c r="O176" s="2612"/>
      <c r="P176" s="2612"/>
      <c r="Q176" s="2612"/>
      <c r="R176" s="2612"/>
      <c r="S176" s="2612"/>
      <c r="T176" s="2612"/>
      <c r="U176" s="2612"/>
      <c r="V176" s="2612"/>
      <c r="W176" s="2612"/>
      <c r="X176" s="2612"/>
      <c r="Y176" s="2612"/>
      <c r="Z176" s="2612"/>
      <c r="AA176" s="2612"/>
      <c r="AB176" s="2612"/>
      <c r="AC176" s="2612"/>
      <c r="AD176" s="2612"/>
      <c r="AE176" s="2612"/>
      <c r="AF176" s="2612"/>
      <c r="AG176" s="2612"/>
      <c r="AH176" s="2612"/>
      <c r="AI176" s="2612"/>
      <c r="AJ176" s="2612"/>
      <c r="AK176" s="2612"/>
      <c r="AL176" s="2612"/>
      <c r="AM176" s="2612"/>
      <c r="AN176" s="2612"/>
      <c r="AO176" s="2612"/>
      <c r="AP176" s="2612"/>
      <c r="AQ176" s="2612"/>
      <c r="AR176" s="2612"/>
      <c r="AS176" s="2612"/>
      <c r="AT176" s="2612"/>
      <c r="AU176" s="2612"/>
      <c r="AV176" s="2612"/>
      <c r="AW176" s="2612"/>
      <c r="AX176" s="2612"/>
      <c r="AY176" s="2612"/>
      <c r="AZ176" s="2612"/>
      <c r="BA176" s="1555"/>
      <c r="BB176" s="1555"/>
      <c r="BC176" s="1555"/>
      <c r="BD176" s="1535"/>
      <c r="BE176" s="1535"/>
    </row>
    <row r="177" spans="1:57" ht="15.75" customHeight="1">
      <c r="A177" s="1818"/>
      <c r="B177" s="1528"/>
      <c r="C177" s="1555"/>
      <c r="D177" s="1555"/>
      <c r="E177" s="1555"/>
      <c r="F177" s="1555"/>
      <c r="G177" s="1555"/>
      <c r="H177" s="2612"/>
      <c r="I177" s="2612"/>
      <c r="J177" s="2612"/>
      <c r="K177" s="2612"/>
      <c r="L177" s="2612"/>
      <c r="M177" s="2612"/>
      <c r="N177" s="2612"/>
      <c r="O177" s="2612"/>
      <c r="P177" s="2612"/>
      <c r="Q177" s="2612"/>
      <c r="R177" s="2612"/>
      <c r="S177" s="2612"/>
      <c r="T177" s="2612"/>
      <c r="U177" s="2612"/>
      <c r="V177" s="2612"/>
      <c r="W177" s="2612"/>
      <c r="X177" s="2612"/>
      <c r="Y177" s="2612"/>
      <c r="Z177" s="2612"/>
      <c r="AA177" s="2612"/>
      <c r="AB177" s="2612"/>
      <c r="AC177" s="2612"/>
      <c r="AD177" s="2612"/>
      <c r="AE177" s="2612"/>
      <c r="AF177" s="2612"/>
      <c r="AG177" s="2612"/>
      <c r="AH177" s="2612"/>
      <c r="AI177" s="2612"/>
      <c r="AJ177" s="2612"/>
      <c r="AK177" s="2612"/>
      <c r="AL177" s="2612"/>
      <c r="AM177" s="2612"/>
      <c r="AN177" s="2612"/>
      <c r="AO177" s="2612"/>
      <c r="AP177" s="2612"/>
      <c r="AQ177" s="2612"/>
      <c r="AR177" s="2612"/>
      <c r="AS177" s="2612"/>
      <c r="AT177" s="2612"/>
      <c r="AU177" s="2612"/>
      <c r="AV177" s="2612"/>
      <c r="AW177" s="2612"/>
      <c r="AX177" s="2612"/>
      <c r="AY177" s="2612"/>
      <c r="AZ177" s="261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3" t="s">
        <v>2144</v>
      </c>
      <c r="I180" s="2613"/>
      <c r="J180" s="2613"/>
      <c r="K180" s="2613"/>
      <c r="L180" s="2613"/>
      <c r="M180" s="2613"/>
      <c r="N180" s="2613"/>
      <c r="O180" s="2613"/>
      <c r="P180" s="2613"/>
      <c r="Q180" s="2613"/>
      <c r="R180" s="2613"/>
      <c r="S180" s="2613"/>
      <c r="T180" s="2613"/>
      <c r="U180" s="2613"/>
      <c r="V180" s="2613"/>
      <c r="W180" s="2613"/>
      <c r="X180" s="2613"/>
      <c r="Y180" s="2613"/>
      <c r="Z180" s="2613"/>
      <c r="AA180" s="2613"/>
      <c r="AB180" s="2613"/>
      <c r="AC180" s="2613"/>
      <c r="AD180" s="2613"/>
      <c r="AE180" s="2613"/>
      <c r="AF180" s="2613"/>
      <c r="AG180" s="2613"/>
      <c r="AH180" s="2613"/>
      <c r="AI180" s="2613"/>
      <c r="AJ180" s="2613"/>
      <c r="AK180" s="2613"/>
      <c r="AL180" s="2613"/>
      <c r="AM180" s="2613"/>
      <c r="AN180" s="2613"/>
      <c r="AO180" s="2613"/>
      <c r="AP180" s="2613"/>
      <c r="AQ180" s="2613"/>
      <c r="AR180" s="2613"/>
      <c r="AS180" s="2613"/>
      <c r="AT180" s="2613"/>
      <c r="AU180" s="2613"/>
      <c r="AV180" s="261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6" t="s">
        <v>2145</v>
      </c>
      <c r="I182" s="2606"/>
      <c r="J182" s="2606"/>
      <c r="K182" s="2606"/>
      <c r="L182" s="1564"/>
      <c r="M182" s="1564"/>
      <c r="N182" s="1564"/>
      <c r="O182" s="1564"/>
      <c r="P182" s="1564"/>
      <c r="Q182" s="1564"/>
      <c r="R182" s="1564"/>
      <c r="S182" s="2603"/>
      <c r="T182" s="2604"/>
      <c r="U182" s="2604"/>
      <c r="V182" s="2604"/>
      <c r="W182" s="2604"/>
      <c r="X182" s="2604"/>
      <c r="Y182" s="2604"/>
      <c r="Z182" s="2604"/>
      <c r="AA182" s="2604"/>
      <c r="AB182" s="2604"/>
      <c r="AC182" s="2604"/>
      <c r="AD182" s="2604"/>
      <c r="AE182" s="2604"/>
      <c r="AF182" s="2604"/>
      <c r="AG182" s="2604"/>
      <c r="AH182" s="2604"/>
      <c r="AI182" s="2604"/>
      <c r="AJ182" s="260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6" t="s">
        <v>2146</v>
      </c>
      <c r="I184" s="2606"/>
      <c r="J184" s="2606"/>
      <c r="K184" s="1566"/>
      <c r="L184" s="1564"/>
      <c r="M184" s="1564"/>
      <c r="N184" s="1564"/>
      <c r="O184" s="1564"/>
      <c r="P184" s="1564"/>
      <c r="Q184" s="1564"/>
      <c r="R184" s="1564"/>
      <c r="S184" s="2603"/>
      <c r="T184" s="2604"/>
      <c r="U184" s="2604"/>
      <c r="V184" s="2604"/>
      <c r="W184" s="2604"/>
      <c r="X184" s="2604"/>
      <c r="Y184" s="2604"/>
      <c r="Z184" s="2604"/>
      <c r="AA184" s="2604"/>
      <c r="AB184" s="2604"/>
      <c r="AC184" s="2604"/>
      <c r="AD184" s="2604"/>
      <c r="AE184" s="2604"/>
      <c r="AF184" s="2604"/>
      <c r="AG184" s="2604"/>
      <c r="AH184" s="2604"/>
      <c r="AI184" s="2604"/>
      <c r="AJ184" s="260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6" t="s">
        <v>463</v>
      </c>
      <c r="I186" s="2606"/>
      <c r="J186" s="1566"/>
      <c r="K186" s="1566"/>
      <c r="L186" s="1564"/>
      <c r="M186" s="1564"/>
      <c r="N186" s="1564"/>
      <c r="O186" s="1564"/>
      <c r="P186" s="1564"/>
      <c r="Q186" s="1564"/>
      <c r="R186" s="1564"/>
      <c r="S186" s="2603"/>
      <c r="T186" s="2604"/>
      <c r="U186" s="2604"/>
      <c r="V186" s="2604"/>
      <c r="W186" s="2604"/>
      <c r="X186" s="2604"/>
      <c r="Y186" s="2604"/>
      <c r="Z186" s="2604"/>
      <c r="AA186" s="2604"/>
      <c r="AB186" s="2604"/>
      <c r="AC186" s="2604"/>
      <c r="AD186" s="2604"/>
      <c r="AE186" s="2604"/>
      <c r="AF186" s="2604"/>
      <c r="AG186" s="2604"/>
      <c r="AH186" s="2604"/>
      <c r="AI186" s="2604"/>
      <c r="AJ186" s="260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7" t="s">
        <v>2147</v>
      </c>
      <c r="I188" s="2607"/>
      <c r="J188" s="2607"/>
      <c r="K188" s="2607"/>
      <c r="L188" s="2607"/>
      <c r="M188" s="2607"/>
      <c r="N188" s="2607"/>
      <c r="O188" s="2607"/>
      <c r="P188" s="1564"/>
      <c r="Q188" s="1564"/>
      <c r="R188" s="1564"/>
      <c r="S188" s="2603"/>
      <c r="T188" s="2604"/>
      <c r="U188" s="2604"/>
      <c r="V188" s="2604"/>
      <c r="W188" s="2604"/>
      <c r="X188" s="2604"/>
      <c r="Y188" s="2604"/>
      <c r="Z188" s="2604"/>
      <c r="AA188" s="2604"/>
      <c r="AB188" s="2604"/>
      <c r="AC188" s="2604"/>
      <c r="AD188" s="2604"/>
      <c r="AE188" s="2604"/>
      <c r="AF188" s="2604"/>
      <c r="AG188" s="2604"/>
      <c r="AH188" s="2604"/>
      <c r="AI188" s="2604"/>
      <c r="AJ188" s="260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2" t="s">
        <v>2148</v>
      </c>
      <c r="I190" s="2602"/>
      <c r="J190" s="1564"/>
      <c r="K190" s="1564"/>
      <c r="L190" s="1564"/>
      <c r="M190" s="1564"/>
      <c r="N190" s="1564"/>
      <c r="O190" s="1564"/>
      <c r="P190" s="1564"/>
      <c r="Q190" s="1564"/>
      <c r="R190" s="1564"/>
      <c r="S190" s="2603"/>
      <c r="T190" s="2604"/>
      <c r="U190" s="2604"/>
      <c r="V190" s="2604"/>
      <c r="W190" s="2604"/>
      <c r="X190" s="2604"/>
      <c r="Y190" s="2604"/>
      <c r="Z190" s="2604"/>
      <c r="AA190" s="2604"/>
      <c r="AB190" s="2604"/>
      <c r="AC190" s="2604"/>
      <c r="AD190" s="2604"/>
      <c r="AE190" s="2604"/>
      <c r="AF190" s="2604"/>
      <c r="AG190" s="2604"/>
      <c r="AH190" s="2604"/>
      <c r="AI190" s="2604"/>
      <c r="AJ190" s="260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09" zoomScale="52" zoomScaleNormal="52" zoomScaleSheetLayoutView="100" workbookViewId="0">
      <selection activeCell="F315" sqref="F315:AD31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6" t="s">
        <v>1557</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row>
    <row r="2" spans="1:42" s="927" customFormat="1" ht="12.75" customHeight="1" thickBot="1">
      <c r="A2" s="3037"/>
      <c r="B2" s="3037"/>
      <c r="C2" s="3037"/>
      <c r="D2" s="3037"/>
      <c r="E2" s="3037"/>
      <c r="F2" s="3037"/>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5" t="s">
        <v>1562</v>
      </c>
      <c r="AF7" s="3025"/>
      <c r="AG7" s="3025"/>
      <c r="AH7" s="3025"/>
      <c r="AI7" s="3025"/>
      <c r="AJ7" s="3025"/>
      <c r="AK7" s="3025"/>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9" t="s">
        <v>625</v>
      </c>
      <c r="C12" s="3009"/>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8"/>
      <c r="AH12" s="3038"/>
      <c r="AI12" s="3038"/>
      <c r="AJ12" s="303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9" t="s">
        <v>625</v>
      </c>
      <c r="C15" s="3009"/>
      <c r="D15" s="940"/>
      <c r="E15" s="3026" t="s">
        <v>1565</v>
      </c>
      <c r="F15" s="3027"/>
      <c r="G15" s="3027"/>
      <c r="H15" s="3027"/>
      <c r="I15" s="3027"/>
      <c r="J15" s="3027"/>
      <c r="K15" s="3027"/>
      <c r="L15" s="3027"/>
      <c r="M15" s="3027"/>
      <c r="N15" s="3027"/>
      <c r="O15" s="3027"/>
      <c r="P15" s="3027"/>
      <c r="Q15" s="3027"/>
      <c r="R15" s="3027"/>
      <c r="S15" s="3027"/>
      <c r="T15" s="3027"/>
      <c r="U15" s="3027"/>
      <c r="V15" s="3027"/>
      <c r="W15" s="3027"/>
      <c r="X15" s="3027"/>
      <c r="Y15" s="3027"/>
      <c r="Z15" s="3027"/>
      <c r="AA15" s="3027"/>
      <c r="AB15" s="3027"/>
      <c r="AC15" s="3027"/>
      <c r="AD15" s="3027"/>
      <c r="AE15" s="3027"/>
      <c r="AF15" s="3027"/>
      <c r="AG15" s="3027"/>
      <c r="AH15" s="3027"/>
      <c r="AI15" s="3027"/>
      <c r="AJ15" s="3028"/>
      <c r="AK15" s="933"/>
      <c r="AL15" s="933"/>
      <c r="AM15" s="933"/>
      <c r="AN15" s="929"/>
      <c r="AO15" s="943">
        <f>IF($B24="yes",20,0)</f>
        <v>0</v>
      </c>
      <c r="AP15" s="51"/>
    </row>
    <row r="16" spans="1:42" s="930" customFormat="1" ht="12.75" customHeight="1">
      <c r="A16" s="933"/>
      <c r="B16" s="933"/>
      <c r="C16" s="933"/>
      <c r="D16" s="944"/>
      <c r="E16" s="3029"/>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c r="AH16" s="3030"/>
      <c r="AI16" s="3030"/>
      <c r="AJ16" s="3031"/>
      <c r="AK16" s="933"/>
      <c r="AL16" s="933"/>
      <c r="AM16" s="933"/>
      <c r="AN16" s="929"/>
      <c r="AO16" s="930">
        <f>IF(SUM(AO12:AO15)&gt;20,20,(SUM(AO12:AO15)))</f>
        <v>0</v>
      </c>
      <c r="AP16" s="930" t="s">
        <v>1566</v>
      </c>
    </row>
    <row r="17" spans="1:42" s="930" customFormat="1" ht="12.75" customHeight="1">
      <c r="A17" s="933"/>
      <c r="B17" s="933"/>
      <c r="C17" s="933"/>
      <c r="D17" s="944"/>
      <c r="E17" s="3029"/>
      <c r="F17" s="3030"/>
      <c r="G17" s="3030"/>
      <c r="H17" s="3030"/>
      <c r="I17" s="3030"/>
      <c r="J17" s="3030"/>
      <c r="K17" s="3030"/>
      <c r="L17" s="3030"/>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1"/>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6"/>
      <c r="F19" s="3007"/>
      <c r="G19" s="3007"/>
      <c r="H19" s="3007"/>
      <c r="I19" s="3007"/>
      <c r="J19" s="3007"/>
      <c r="K19" s="3007"/>
      <c r="L19" s="3007"/>
      <c r="M19" s="3007"/>
      <c r="N19" s="3007"/>
      <c r="O19" s="3007"/>
      <c r="P19" s="3007"/>
      <c r="Q19" s="3007"/>
      <c r="R19" s="3007"/>
      <c r="S19" s="3007"/>
      <c r="T19" s="3007"/>
      <c r="U19" s="3007"/>
      <c r="V19" s="3007"/>
      <c r="W19" s="3007"/>
      <c r="X19" s="3007"/>
      <c r="Y19" s="3007"/>
      <c r="Z19" s="3007"/>
      <c r="AA19" s="3007"/>
      <c r="AB19" s="3007"/>
      <c r="AC19" s="3007"/>
      <c r="AD19" s="3007"/>
      <c r="AE19" s="3007"/>
      <c r="AF19" s="3007"/>
      <c r="AG19" s="3007"/>
      <c r="AH19" s="3007"/>
      <c r="AI19" s="3007"/>
      <c r="AJ19" s="300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9" t="s">
        <v>625</v>
      </c>
      <c r="C21" s="3009"/>
      <c r="D21" s="940"/>
      <c r="E21" s="3010" t="s">
        <v>1568</v>
      </c>
      <c r="F21" s="3011"/>
      <c r="G21" s="3011"/>
      <c r="H21" s="3011"/>
      <c r="I21" s="3011"/>
      <c r="J21" s="3011"/>
      <c r="K21" s="3011"/>
      <c r="L21" s="3011"/>
      <c r="M21" s="3011"/>
      <c r="N21" s="3011"/>
      <c r="O21" s="3011"/>
      <c r="P21" s="3011"/>
      <c r="Q21" s="3011"/>
      <c r="R21" s="3011"/>
      <c r="S21" s="3011"/>
      <c r="T21" s="3011"/>
      <c r="U21" s="3011"/>
      <c r="V21" s="3011"/>
      <c r="W21" s="3011"/>
      <c r="X21" s="3011"/>
      <c r="Y21" s="3011"/>
      <c r="Z21" s="3011"/>
      <c r="AA21" s="3011"/>
      <c r="AB21" s="3011"/>
      <c r="AC21" s="3011"/>
      <c r="AD21" s="3011"/>
      <c r="AE21" s="3011"/>
      <c r="AF21" s="3011"/>
      <c r="AG21" s="3011"/>
      <c r="AH21" s="3011"/>
      <c r="AI21" s="3011"/>
      <c r="AJ21" s="3012"/>
      <c r="AK21" s="933"/>
      <c r="AL21" s="933"/>
      <c r="AM21" s="933"/>
      <c r="AN21" s="929"/>
      <c r="AO21" s="930">
        <f>SUM(AO20)</f>
        <v>0</v>
      </c>
      <c r="AP21" s="930" t="s">
        <v>1566</v>
      </c>
    </row>
    <row r="22" spans="1:42" s="930" customFormat="1" ht="12.75" customHeight="1">
      <c r="A22" s="933"/>
      <c r="B22" s="933"/>
      <c r="C22" s="933"/>
      <c r="D22" s="943"/>
      <c r="E22" s="3013"/>
      <c r="F22" s="3014"/>
      <c r="G22" s="3014"/>
      <c r="H22" s="3014"/>
      <c r="I22" s="3014"/>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9" t="s">
        <v>625</v>
      </c>
      <c r="C24" s="3009"/>
      <c r="D24" s="940"/>
      <c r="E24" s="3016" t="s">
        <v>1569</v>
      </c>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8"/>
      <c r="AK24" s="933"/>
      <c r="AL24" s="933"/>
      <c r="AM24" s="933"/>
      <c r="AN24" s="929"/>
      <c r="AO24" s="943">
        <f>IF($B39="yes",6,0)</f>
        <v>0</v>
      </c>
    </row>
    <row r="25" spans="1:42" s="930" customFormat="1" ht="12.75" customHeight="1">
      <c r="A25" s="933"/>
      <c r="B25" s="933"/>
      <c r="C25" s="933"/>
      <c r="D25" s="943"/>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9" t="s">
        <v>625</v>
      </c>
      <c r="C29" s="3009"/>
      <c r="D29" s="940"/>
      <c r="E29" s="3016" t="s">
        <v>1571</v>
      </c>
      <c r="F29" s="3017"/>
      <c r="G29" s="3017"/>
      <c r="H29" s="3017"/>
      <c r="I29" s="3017"/>
      <c r="J29" s="3017"/>
      <c r="K29" s="3017"/>
      <c r="L29" s="3017"/>
      <c r="M29" s="3017"/>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8"/>
      <c r="AK29" s="933"/>
      <c r="AL29" s="933"/>
      <c r="AM29" s="933"/>
      <c r="AN29" s="929"/>
      <c r="AO29" s="943">
        <f>IF($B49="yes",6,0)</f>
        <v>0</v>
      </c>
    </row>
    <row r="30" spans="1:42" s="930" customFormat="1" ht="12.75" customHeight="1">
      <c r="A30" s="933"/>
      <c r="B30" s="933"/>
      <c r="C30" s="933"/>
      <c r="E30" s="3022"/>
      <c r="F30" s="3023"/>
      <c r="G30" s="3023"/>
      <c r="H30" s="3023"/>
      <c r="I30" s="3023"/>
      <c r="J30" s="3023"/>
      <c r="K30" s="3023"/>
      <c r="L30" s="3023"/>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4"/>
      <c r="AK30" s="933"/>
      <c r="AL30" s="933"/>
      <c r="AM30" s="933"/>
      <c r="AN30" s="929"/>
      <c r="AO30" s="930">
        <f>IF(SUM(AO23:AO29)&gt;6,6,(SUM(AO23:AO29)))</f>
        <v>0</v>
      </c>
      <c r="AP30" s="930" t="s">
        <v>1566</v>
      </c>
    </row>
    <row r="31" spans="1:42" s="930" customFormat="1" ht="12.75" customHeight="1">
      <c r="A31" s="933"/>
      <c r="B31" s="933"/>
      <c r="C31" s="933"/>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3" t="s">
        <v>2398</v>
      </c>
      <c r="C34" s="3043"/>
      <c r="D34" s="3043"/>
      <c r="E34" s="3043"/>
      <c r="F34" s="3043"/>
      <c r="G34" s="3043"/>
      <c r="H34" s="3043"/>
      <c r="I34" s="3043"/>
      <c r="J34" s="3043"/>
      <c r="K34" s="3043"/>
      <c r="L34" s="3043"/>
      <c r="M34" s="3043"/>
      <c r="N34" s="3043"/>
      <c r="O34" s="3043"/>
      <c r="P34" s="3043"/>
      <c r="Q34" s="3043"/>
      <c r="R34" s="3043"/>
      <c r="S34" s="3043"/>
      <c r="T34" s="3043"/>
      <c r="U34" s="3043"/>
      <c r="V34" s="3043"/>
      <c r="W34" s="3043"/>
      <c r="X34" s="3043"/>
      <c r="Y34" s="3043"/>
      <c r="Z34" s="3043"/>
      <c r="AA34" s="3043"/>
      <c r="AB34" s="3043"/>
      <c r="AC34" s="3043"/>
      <c r="AD34" s="3043"/>
      <c r="AE34" s="3043"/>
      <c r="AF34" s="3043"/>
      <c r="AG34" s="3043"/>
      <c r="AH34" s="3043"/>
      <c r="AI34" s="3043"/>
      <c r="AJ34" s="3043"/>
      <c r="AK34" s="3043"/>
      <c r="AL34" s="933"/>
      <c r="AM34" s="933"/>
      <c r="AN34" s="929"/>
    </row>
    <row r="35" spans="1:41" s="930" customFormat="1" ht="12.75" customHeight="1">
      <c r="A35" s="933"/>
      <c r="B35" s="3043"/>
      <c r="C35" s="3043"/>
      <c r="D35" s="3043"/>
      <c r="E35" s="3043"/>
      <c r="F35" s="3043"/>
      <c r="G35" s="3043"/>
      <c r="H35" s="3043"/>
      <c r="I35" s="3043"/>
      <c r="J35" s="3043"/>
      <c r="K35" s="3043"/>
      <c r="L35" s="3043"/>
      <c r="M35" s="3043"/>
      <c r="N35" s="3043"/>
      <c r="O35" s="3043"/>
      <c r="P35" s="3043"/>
      <c r="Q35" s="3043"/>
      <c r="R35" s="3043"/>
      <c r="S35" s="3043"/>
      <c r="T35" s="3043"/>
      <c r="U35" s="3043"/>
      <c r="V35" s="3043"/>
      <c r="W35" s="3043"/>
      <c r="X35" s="3043"/>
      <c r="Y35" s="3043"/>
      <c r="Z35" s="3043"/>
      <c r="AA35" s="3043"/>
      <c r="AB35" s="3043"/>
      <c r="AC35" s="3043"/>
      <c r="AD35" s="3043"/>
      <c r="AE35" s="3043"/>
      <c r="AF35" s="3043"/>
      <c r="AG35" s="3043"/>
      <c r="AH35" s="3043"/>
      <c r="AI35" s="3043"/>
      <c r="AJ35" s="3043"/>
      <c r="AK35" s="304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9" t="s">
        <v>625</v>
      </c>
      <c r="C37" s="3009"/>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9" t="s">
        <v>625</v>
      </c>
      <c r="C39" s="3009"/>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9" t="s">
        <v>625</v>
      </c>
      <c r="C41" s="3009"/>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9" t="s">
        <v>625</v>
      </c>
      <c r="C43" s="3009"/>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9" t="s">
        <v>625</v>
      </c>
      <c r="C45" s="3009"/>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9" t="s">
        <v>625</v>
      </c>
      <c r="C47" s="3009"/>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9" t="s">
        <v>625</v>
      </c>
      <c r="C49" s="3009"/>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40">
        <f>AO32</f>
        <v>0</v>
      </c>
      <c r="AL51" s="3041"/>
      <c r="AM51" s="304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5" t="s">
        <v>1583</v>
      </c>
      <c r="AF54" s="3025"/>
      <c r="AG54" s="3025"/>
      <c r="AH54" s="3025"/>
      <c r="AI54" s="3025"/>
      <c r="AJ54" s="3025"/>
      <c r="AK54" s="3025"/>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9" t="s">
        <v>625</v>
      </c>
      <c r="C57" s="3009"/>
      <c r="D57" s="940" t="s">
        <v>1584</v>
      </c>
      <c r="E57" s="3026" t="s">
        <v>2237</v>
      </c>
      <c r="F57" s="3027"/>
      <c r="G57" s="3027"/>
      <c r="H57" s="3027"/>
      <c r="I57" s="3027"/>
      <c r="J57" s="3027"/>
      <c r="K57" s="3027"/>
      <c r="L57" s="3027"/>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8"/>
      <c r="AK57" s="936"/>
      <c r="AL57" s="933"/>
      <c r="AM57" s="933"/>
      <c r="AN57" s="929"/>
      <c r="AO57" s="943">
        <f>IF($B57="yes",10,0)</f>
        <v>0</v>
      </c>
    </row>
    <row r="58" spans="1:50" s="930" customFormat="1" ht="12.75" customHeight="1">
      <c r="A58" s="931"/>
      <c r="B58" s="933"/>
      <c r="C58" s="933"/>
      <c r="D58" s="944"/>
      <c r="E58" s="3029"/>
      <c r="F58" s="3030"/>
      <c r="G58" s="3030"/>
      <c r="H58" s="3030"/>
      <c r="I58" s="3030"/>
      <c r="J58" s="3030"/>
      <c r="K58" s="3030"/>
      <c r="L58" s="3030"/>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1"/>
      <c r="AK58" s="936"/>
      <c r="AL58" s="933"/>
      <c r="AM58" s="933"/>
      <c r="AN58" s="929"/>
      <c r="AO58" s="943">
        <f>IF($B62="yes",10,0)</f>
        <v>10</v>
      </c>
    </row>
    <row r="59" spans="1:50" s="930" customFormat="1" ht="12.75" customHeight="1">
      <c r="A59" s="931"/>
      <c r="B59" s="933"/>
      <c r="C59" s="933"/>
      <c r="D59" s="944"/>
      <c r="E59" s="3029"/>
      <c r="F59" s="3030"/>
      <c r="G59" s="3030"/>
      <c r="H59" s="3030"/>
      <c r="I59" s="3030"/>
      <c r="J59" s="3030"/>
      <c r="K59" s="3030"/>
      <c r="L59" s="3030"/>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1"/>
      <c r="AK59" s="936"/>
      <c r="AL59" s="933"/>
      <c r="AM59" s="933"/>
      <c r="AN59" s="929"/>
      <c r="AO59" s="943">
        <f>IF($B69="yes",10,0)</f>
        <v>0</v>
      </c>
    </row>
    <row r="60" spans="1:50" s="930" customFormat="1" ht="12.75" customHeight="1">
      <c r="A60" s="931"/>
      <c r="B60" s="933"/>
      <c r="C60" s="933"/>
      <c r="D60" s="944"/>
      <c r="E60" s="3032"/>
      <c r="F60" s="3033"/>
      <c r="G60" s="3033"/>
      <c r="H60" s="3033"/>
      <c r="I60" s="3033"/>
      <c r="J60" s="3033"/>
      <c r="K60" s="3033"/>
      <c r="L60" s="3033"/>
      <c r="M60" s="3033"/>
      <c r="N60" s="3033"/>
      <c r="O60" s="3033"/>
      <c r="P60" s="3033"/>
      <c r="Q60" s="3033"/>
      <c r="R60" s="3033"/>
      <c r="S60" s="3033"/>
      <c r="T60" s="3033"/>
      <c r="U60" s="3033"/>
      <c r="V60" s="3033"/>
      <c r="W60" s="3033"/>
      <c r="X60" s="3033"/>
      <c r="Y60" s="3033"/>
      <c r="Z60" s="3033"/>
      <c r="AA60" s="3033"/>
      <c r="AB60" s="3033"/>
      <c r="AC60" s="3033"/>
      <c r="AD60" s="3033"/>
      <c r="AE60" s="3033"/>
      <c r="AF60" s="3033"/>
      <c r="AG60" s="3033"/>
      <c r="AH60" s="3033"/>
      <c r="AI60" s="3033"/>
      <c r="AJ60" s="3034"/>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9" t="s">
        <v>577</v>
      </c>
      <c r="C62" s="3009"/>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5" t="s">
        <v>577</v>
      </c>
      <c r="F63" s="3009"/>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4" t="s">
        <v>625</v>
      </c>
      <c r="F64" s="3005"/>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4" t="s">
        <v>625</v>
      </c>
      <c r="F65" s="3005"/>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5" t="s">
        <v>577</v>
      </c>
      <c r="F67" s="3009"/>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9" t="s">
        <v>625</v>
      </c>
      <c r="C69" s="3009"/>
      <c r="D69" s="940" t="s">
        <v>1589</v>
      </c>
      <c r="E69" s="3016" t="s">
        <v>2238</v>
      </c>
      <c r="F69" s="3017"/>
      <c r="G69" s="3017"/>
      <c r="H69" s="3017"/>
      <c r="I69" s="3017"/>
      <c r="J69" s="3017"/>
      <c r="K69" s="3017"/>
      <c r="L69" s="3017"/>
      <c r="M69" s="3017"/>
      <c r="N69" s="3017"/>
      <c r="O69" s="3017"/>
      <c r="P69" s="3017"/>
      <c r="Q69" s="3017"/>
      <c r="R69" s="3017"/>
      <c r="S69" s="3017"/>
      <c r="T69" s="3017"/>
      <c r="U69" s="3017"/>
      <c r="V69" s="3017"/>
      <c r="W69" s="3017"/>
      <c r="X69" s="3017"/>
      <c r="Y69" s="3017"/>
      <c r="Z69" s="3017"/>
      <c r="AA69" s="3017"/>
      <c r="AB69" s="3017"/>
      <c r="AC69" s="3017"/>
      <c r="AD69" s="3017"/>
      <c r="AE69" s="3017"/>
      <c r="AF69" s="3017"/>
      <c r="AG69" s="3017"/>
      <c r="AH69" s="3017"/>
      <c r="AI69" s="3017"/>
      <c r="AJ69" s="3018"/>
      <c r="AK69" s="936"/>
      <c r="AL69" s="933"/>
      <c r="AM69" s="933"/>
      <c r="AN69" s="929"/>
    </row>
    <row r="70" spans="1:40" s="930" customFormat="1" ht="12.75" customHeight="1">
      <c r="A70" s="931"/>
      <c r="B70" s="933"/>
      <c r="C70" s="933"/>
      <c r="D70" s="943"/>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40">
        <f>IF(AK51&gt;0,0,AO60)</f>
        <v>10</v>
      </c>
      <c r="AL72" s="3041"/>
      <c r="AM72" s="304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5" t="s">
        <v>1562</v>
      </c>
      <c r="AF75" s="3025"/>
      <c r="AG75" s="3025"/>
      <c r="AH75" s="3025"/>
      <c r="AI75" s="3025"/>
      <c r="AJ75" s="3025"/>
      <c r="AK75" s="3025"/>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9" t="s">
        <v>577</v>
      </c>
      <c r="C78" s="3009"/>
      <c r="D78" s="940" t="s">
        <v>1584</v>
      </c>
      <c r="E78" s="3048" t="s">
        <v>1594</v>
      </c>
      <c r="F78" s="3049"/>
      <c r="G78" s="3049"/>
      <c r="H78" s="3049"/>
      <c r="I78" s="3049"/>
      <c r="J78" s="3049"/>
      <c r="K78" s="3049"/>
      <c r="L78" s="3049"/>
      <c r="M78" s="3049"/>
      <c r="N78" s="3049"/>
      <c r="O78" s="3049"/>
      <c r="P78" s="3049"/>
      <c r="Q78" s="3049"/>
      <c r="R78" s="3049"/>
      <c r="S78" s="3049"/>
      <c r="T78" s="3049"/>
      <c r="U78" s="3049"/>
      <c r="V78" s="3049"/>
      <c r="W78" s="3049"/>
      <c r="X78" s="3049"/>
      <c r="Y78" s="3049"/>
      <c r="Z78" s="3049"/>
      <c r="AA78" s="3049"/>
      <c r="AB78" s="3049"/>
      <c r="AC78" s="3049"/>
      <c r="AD78" s="3049"/>
      <c r="AE78" s="3049"/>
      <c r="AF78" s="3049"/>
      <c r="AG78" s="3049"/>
      <c r="AH78" s="3049"/>
      <c r="AI78" s="3049"/>
      <c r="AJ78" s="3050"/>
      <c r="AK78" s="936"/>
      <c r="AL78" s="933"/>
      <c r="AM78" s="933"/>
      <c r="AN78" s="929"/>
    </row>
    <row r="79" spans="1:40" s="930" customFormat="1" ht="12.75" customHeight="1">
      <c r="A79" s="931"/>
      <c r="B79" s="932"/>
      <c r="C79" s="932"/>
      <c r="D79" s="932"/>
      <c r="E79" s="3051"/>
      <c r="F79" s="3052"/>
      <c r="G79" s="3052"/>
      <c r="H79" s="3052"/>
      <c r="I79" s="3052"/>
      <c r="J79" s="3052"/>
      <c r="K79" s="3052"/>
      <c r="L79" s="3052"/>
      <c r="M79" s="3052"/>
      <c r="N79" s="3052"/>
      <c r="O79" s="3052"/>
      <c r="P79" s="3052"/>
      <c r="Q79" s="3052"/>
      <c r="R79" s="3052"/>
      <c r="S79" s="3052"/>
      <c r="T79" s="3052"/>
      <c r="U79" s="3052"/>
      <c r="V79" s="3052"/>
      <c r="W79" s="3052"/>
      <c r="X79" s="3052"/>
      <c r="Y79" s="3052"/>
      <c r="Z79" s="3052"/>
      <c r="AA79" s="3052"/>
      <c r="AB79" s="3052"/>
      <c r="AC79" s="3052"/>
      <c r="AD79" s="3052"/>
      <c r="AE79" s="3052"/>
      <c r="AF79" s="3052"/>
      <c r="AG79" s="3052"/>
      <c r="AH79" s="3052"/>
      <c r="AI79" s="3052"/>
      <c r="AJ79" s="305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4">
        <f>Application!AH753</f>
        <v>0.39912280701754388</v>
      </c>
      <c r="F81" s="3055"/>
      <c r="G81" s="3055"/>
      <c r="H81" s="3055"/>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6">
        <f>0.6-ROUNDUP(E81,2)</f>
        <v>0.19999999999999996</v>
      </c>
      <c r="F82" s="3057"/>
      <c r="G82" s="3057"/>
      <c r="H82" s="3057"/>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6">
        <f>IF(E82*200&gt;20,20,E82*200)</f>
        <v>20</v>
      </c>
      <c r="F83" s="3047"/>
      <c r="G83" s="3047"/>
      <c r="H83" s="3047"/>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9" t="s">
        <v>577</v>
      </c>
      <c r="C86" s="3009"/>
      <c r="D86" s="940" t="s">
        <v>1586</v>
      </c>
      <c r="E86" s="3048" t="s">
        <v>2222</v>
      </c>
      <c r="F86" s="3049"/>
      <c r="G86" s="3049"/>
      <c r="H86" s="3049"/>
      <c r="I86" s="3049"/>
      <c r="J86" s="3049"/>
      <c r="K86" s="3049"/>
      <c r="L86" s="3049"/>
      <c r="M86" s="3049"/>
      <c r="N86" s="3049"/>
      <c r="O86" s="3049"/>
      <c r="P86" s="3049"/>
      <c r="Q86" s="3049"/>
      <c r="R86" s="3049"/>
      <c r="S86" s="3049"/>
      <c r="T86" s="3049"/>
      <c r="U86" s="3049"/>
      <c r="V86" s="3049"/>
      <c r="W86" s="3049"/>
      <c r="X86" s="3049"/>
      <c r="Y86" s="3049"/>
      <c r="Z86" s="3049"/>
      <c r="AA86" s="3049"/>
      <c r="AB86" s="3049"/>
      <c r="AC86" s="3049"/>
      <c r="AD86" s="3049"/>
      <c r="AE86" s="3049"/>
      <c r="AF86" s="3049"/>
      <c r="AG86" s="3049"/>
      <c r="AH86" s="3049"/>
      <c r="AI86" s="3049"/>
      <c r="AJ86" s="3050"/>
      <c r="AK86" s="936"/>
      <c r="AL86" s="933"/>
      <c r="AM86" s="933"/>
      <c r="AN86" s="929"/>
    </row>
    <row r="87" spans="1:47" s="930" customFormat="1" ht="12.75" customHeight="1">
      <c r="A87" s="931"/>
      <c r="B87" s="932"/>
      <c r="C87" s="932"/>
      <c r="D87" s="932"/>
      <c r="E87" s="3051"/>
      <c r="F87" s="3052"/>
      <c r="G87" s="3052"/>
      <c r="H87" s="3052"/>
      <c r="I87" s="3052"/>
      <c r="J87" s="3052"/>
      <c r="K87" s="3052"/>
      <c r="L87" s="3052"/>
      <c r="M87" s="3052"/>
      <c r="N87" s="3052"/>
      <c r="O87" s="3052"/>
      <c r="P87" s="3052"/>
      <c r="Q87" s="3052"/>
      <c r="R87" s="3052"/>
      <c r="S87" s="3052"/>
      <c r="T87" s="3052"/>
      <c r="U87" s="3052"/>
      <c r="V87" s="3052"/>
      <c r="W87" s="3052"/>
      <c r="X87" s="3052"/>
      <c r="Y87" s="3052"/>
      <c r="Z87" s="3052"/>
      <c r="AA87" s="3052"/>
      <c r="AB87" s="3052"/>
      <c r="AC87" s="3052"/>
      <c r="AD87" s="3052"/>
      <c r="AE87" s="3052"/>
      <c r="AF87" s="3052"/>
      <c r="AG87" s="3052"/>
      <c r="AH87" s="3052"/>
      <c r="AI87" s="3052"/>
      <c r="AJ87" s="3053"/>
      <c r="AK87" s="936"/>
      <c r="AL87" s="933"/>
      <c r="AM87" s="933"/>
      <c r="AN87" s="929"/>
    </row>
    <row r="88" spans="1:47" s="930" customFormat="1" ht="12.75" customHeight="1">
      <c r="A88" s="931"/>
      <c r="B88" s="932"/>
      <c r="C88" s="932"/>
      <c r="D88" s="932"/>
      <c r="E88" s="3051"/>
      <c r="F88" s="3052"/>
      <c r="G88" s="3052"/>
      <c r="H88" s="3052"/>
      <c r="I88" s="3052"/>
      <c r="J88" s="3052"/>
      <c r="K88" s="3052"/>
      <c r="L88" s="3052"/>
      <c r="M88" s="3052"/>
      <c r="N88" s="3052"/>
      <c r="O88" s="3052"/>
      <c r="P88" s="3052"/>
      <c r="Q88" s="3052"/>
      <c r="R88" s="3052"/>
      <c r="S88" s="3052"/>
      <c r="T88" s="3052"/>
      <c r="U88" s="3052"/>
      <c r="V88" s="3052"/>
      <c r="W88" s="3052"/>
      <c r="X88" s="3052"/>
      <c r="Y88" s="3052"/>
      <c r="Z88" s="3052"/>
      <c r="AA88" s="3052"/>
      <c r="AB88" s="3052"/>
      <c r="AC88" s="3052"/>
      <c r="AD88" s="3052"/>
      <c r="AE88" s="3052"/>
      <c r="AF88" s="3052"/>
      <c r="AG88" s="3052"/>
      <c r="AH88" s="3052"/>
      <c r="AI88" s="3052"/>
      <c r="AJ88" s="3053"/>
      <c r="AK88" s="936"/>
      <c r="AL88" s="933"/>
      <c r="AM88" s="933"/>
      <c r="AN88" s="929"/>
    </row>
    <row r="89" spans="1:47" s="930" customFormat="1" ht="12.75" customHeight="1">
      <c r="A89" s="931"/>
      <c r="B89" s="932"/>
      <c r="C89" s="932"/>
      <c r="D89" s="932"/>
      <c r="E89" s="3051"/>
      <c r="F89" s="3052"/>
      <c r="G89" s="3052"/>
      <c r="H89" s="3052"/>
      <c r="I89" s="3052"/>
      <c r="J89" s="3052"/>
      <c r="K89" s="3052"/>
      <c r="L89" s="3052"/>
      <c r="M89" s="3052"/>
      <c r="N89" s="3052"/>
      <c r="O89" s="3052"/>
      <c r="P89" s="3052"/>
      <c r="Q89" s="3052"/>
      <c r="R89" s="3052"/>
      <c r="S89" s="3052"/>
      <c r="T89" s="3052"/>
      <c r="U89" s="3052"/>
      <c r="V89" s="3052"/>
      <c r="W89" s="3052"/>
      <c r="X89" s="3052"/>
      <c r="Y89" s="3052"/>
      <c r="Z89" s="3052"/>
      <c r="AA89" s="3052"/>
      <c r="AB89" s="3052"/>
      <c r="AC89" s="3052"/>
      <c r="AD89" s="3052"/>
      <c r="AE89" s="3052"/>
      <c r="AF89" s="3052"/>
      <c r="AG89" s="3052"/>
      <c r="AH89" s="3052"/>
      <c r="AI89" s="3052"/>
      <c r="AJ89" s="305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4">
        <f>Application!AH753</f>
        <v>0.39912280701754388</v>
      </c>
      <c r="F91" s="3055"/>
      <c r="G91" s="3055"/>
      <c r="H91" s="3055"/>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4">
        <f ca="1">SUMIF(Application!AH728:AL752,0.2,Application!G728:J752)/Application!G753+SUMIF(Application!AH728:AL752,0.25,Application!G728:J752)/Application!G753+SUMIF(Application!AH728:AL752,0.3,Application!G728:J752)/Application!G753</f>
        <v>0.6228070175438597</v>
      </c>
      <c r="F92" s="3055"/>
      <c r="G92" s="3055"/>
      <c r="H92" s="3055"/>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4">
        <f ca="1">SUMIF(Application!AH728:AL752,0.35,Application!G728:J752)/Application!G753+SUMIF(Application!AH728:AL752,0.4,Application!G728:J752)/Application!G753+SUMIF(Application!AH728:AL752,0.45,Application!G728:J752)/Application!G753+SUMIF(Application!AH728:AL752,0.5,Application!G728:J752)/Application!G753</f>
        <v>0.14035087719298245</v>
      </c>
      <c r="F93" s="3055"/>
      <c r="G93" s="3055"/>
      <c r="H93" s="3055"/>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5">
        <f ca="1">IF(AND(E91&lt;=0.6,E92&gt;=0.1,OR(E93&gt;=0.1,E92=1)),20,0)</f>
        <v>20</v>
      </c>
      <c r="F94" s="3066"/>
      <c r="G94" s="3066"/>
      <c r="H94" s="3066"/>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40">
        <f ca="1">MAX(AP83,AP94)</f>
        <v>20</v>
      </c>
      <c r="AL97" s="3041"/>
      <c r="AM97" s="304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5" t="s">
        <v>1583</v>
      </c>
      <c r="AF100" s="3025"/>
      <c r="AG100" s="3025"/>
      <c r="AH100" s="3025"/>
      <c r="AI100" s="3025"/>
      <c r="AJ100" s="3025"/>
      <c r="AK100" s="3025"/>
      <c r="AL100" s="933"/>
      <c r="AM100" s="933"/>
      <c r="AN100" s="929"/>
      <c r="AO100" s="930" t="str">
        <f>Application!B728</f>
        <v>1 Bedroom</v>
      </c>
      <c r="AQ100" s="930">
        <f>Application!O728</f>
        <v>1611</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1855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1089</v>
      </c>
    </row>
    <row r="103" spans="1:49" s="930" customFormat="1" ht="12.75" customHeight="1">
      <c r="A103" s="933"/>
      <c r="B103" s="3009" t="s">
        <v>577</v>
      </c>
      <c r="C103" s="3009"/>
      <c r="D103" s="940" t="s">
        <v>1584</v>
      </c>
      <c r="E103" s="3048" t="s">
        <v>2384</v>
      </c>
      <c r="F103" s="3049"/>
      <c r="G103" s="3049"/>
      <c r="H103" s="3049"/>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49"/>
      <c r="AD103" s="3049"/>
      <c r="AE103" s="3049"/>
      <c r="AF103" s="3049"/>
      <c r="AG103" s="3049"/>
      <c r="AH103" s="3049"/>
      <c r="AI103" s="3049"/>
      <c r="AJ103" s="3050"/>
      <c r="AK103" s="933"/>
      <c r="AL103" s="933"/>
      <c r="AM103" s="933"/>
      <c r="AN103" s="929"/>
      <c r="AO103" s="930" t="str">
        <f>Application!B731</f>
        <v>2 Bedrooms</v>
      </c>
      <c r="AQ103" s="930">
        <f>Application!O731</f>
        <v>1912</v>
      </c>
      <c r="AU103" s="930" t="s">
        <v>2362</v>
      </c>
      <c r="AV103" s="1765" t="s">
        <v>2363</v>
      </c>
      <c r="AW103" s="930" t="s">
        <v>2364</v>
      </c>
    </row>
    <row r="104" spans="1:49" s="930" customFormat="1" ht="12.75" customHeight="1">
      <c r="A104" s="933"/>
      <c r="B104" s="932"/>
      <c r="C104" s="932"/>
      <c r="D104" s="932"/>
      <c r="E104" s="3051"/>
      <c r="F104" s="3052"/>
      <c r="G104" s="3052"/>
      <c r="H104" s="3052"/>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52"/>
      <c r="AD104" s="3052"/>
      <c r="AE104" s="3052"/>
      <c r="AF104" s="3052"/>
      <c r="AG104" s="3052"/>
      <c r="AH104" s="3052"/>
      <c r="AI104" s="3052"/>
      <c r="AJ104" s="3053"/>
      <c r="AK104" s="933"/>
      <c r="AL104" s="933"/>
      <c r="AM104" s="933"/>
      <c r="AN104" s="929"/>
      <c r="AO104" s="930" t="str">
        <f>Application!B732</f>
        <v>2 Bedrooms</v>
      </c>
      <c r="AQ104" s="930">
        <f>Application!O732</f>
        <v>2323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1"/>
      <c r="F105" s="3052"/>
      <c r="G105" s="3052"/>
      <c r="H105" s="3052"/>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52"/>
      <c r="AD105" s="3052"/>
      <c r="AE105" s="3052"/>
      <c r="AF105" s="3052"/>
      <c r="AG105" s="3052"/>
      <c r="AH105" s="3052"/>
      <c r="AI105" s="3052"/>
      <c r="AJ105" s="3053"/>
      <c r="AK105" s="933"/>
      <c r="AL105" s="933"/>
      <c r="AM105" s="933"/>
      <c r="AN105" s="929"/>
      <c r="AO105" s="930">
        <f>Application!B733</f>
        <v>0</v>
      </c>
      <c r="AQ105" s="930">
        <f>Application!O733</f>
        <v>0</v>
      </c>
      <c r="AU105" s="1768" t="str">
        <f>J112</f>
        <v>1-bedroom</v>
      </c>
      <c r="AV105" s="930">
        <f t="array" ref="AV105">SUM(IF(Application!B728:F752="1 Bedroom",Application!G728:J752))</f>
        <v>23</v>
      </c>
      <c r="AW105" s="1803">
        <f>AV105/AV110</f>
        <v>0.20175438596491227</v>
      </c>
    </row>
    <row r="106" spans="1:49" s="930" customFormat="1" ht="12.75" customHeight="1">
      <c r="A106" s="933"/>
      <c r="B106" s="932"/>
      <c r="C106" s="932"/>
      <c r="D106" s="932"/>
      <c r="E106" s="3051"/>
      <c r="F106" s="3052"/>
      <c r="G106" s="3052"/>
      <c r="H106" s="3052"/>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52"/>
      <c r="AD106" s="3052"/>
      <c r="AE106" s="3052"/>
      <c r="AF106" s="3052"/>
      <c r="AG106" s="3052"/>
      <c r="AH106" s="3052"/>
      <c r="AI106" s="3052"/>
      <c r="AJ106" s="3053"/>
      <c r="AK106" s="933"/>
      <c r="AL106" s="933"/>
      <c r="AM106" s="933"/>
      <c r="AN106" s="929"/>
      <c r="AO106" s="930" t="str">
        <f>Application!B734</f>
        <v>3 Bedrooms</v>
      </c>
      <c r="AQ106" s="930">
        <f>Application!O734</f>
        <v>1239</v>
      </c>
      <c r="AU106" s="1768" t="str">
        <f>O112</f>
        <v>2-bedroom</v>
      </c>
      <c r="AV106" s="930">
        <f t="array" ref="AV106">SUM(IF(Application!B728:F752="2 Bedrooms",Application!G728:J752))</f>
        <v>56</v>
      </c>
      <c r="AW106" s="1803">
        <f>AV106/AV110</f>
        <v>0.49122807017543857</v>
      </c>
    </row>
    <row r="107" spans="1:49" s="930" customFormat="1" ht="12.75" customHeight="1">
      <c r="A107" s="933"/>
      <c r="B107" s="932"/>
      <c r="C107" s="932"/>
      <c r="D107" s="932"/>
      <c r="E107" s="3051"/>
      <c r="F107" s="3052"/>
      <c r="G107" s="3052"/>
      <c r="H107" s="3052"/>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52"/>
      <c r="AD107" s="3052"/>
      <c r="AE107" s="3052"/>
      <c r="AF107" s="3052"/>
      <c r="AG107" s="3052"/>
      <c r="AH107" s="3052"/>
      <c r="AI107" s="3052"/>
      <c r="AJ107" s="3053"/>
      <c r="AK107" s="933"/>
      <c r="AL107" s="933"/>
      <c r="AM107" s="933"/>
      <c r="AN107" s="929"/>
      <c r="AO107" s="930" t="str">
        <f>Application!B735</f>
        <v>3 Bedrooms</v>
      </c>
      <c r="AQ107" s="930">
        <f>Application!O735</f>
        <v>2189</v>
      </c>
      <c r="AU107" s="1768" t="str">
        <f>T112</f>
        <v>3-bedroom</v>
      </c>
      <c r="AV107" s="930">
        <f t="array" ref="AV107">SUM(IF(Application!B728:F752="3 Bedrooms",Application!G728:J752))</f>
        <v>26</v>
      </c>
      <c r="AW107" s="1803">
        <f>AV107/AV110</f>
        <v>0.22807017543859648</v>
      </c>
    </row>
    <row r="108" spans="1:49" s="930" customFormat="1" ht="12.75" customHeight="1">
      <c r="A108" s="933"/>
      <c r="B108" s="932"/>
      <c r="C108" s="932"/>
      <c r="D108" s="932"/>
      <c r="E108" s="3051"/>
      <c r="F108" s="3052"/>
      <c r="G108" s="3052"/>
      <c r="H108" s="3052"/>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52"/>
      <c r="AD108" s="3052"/>
      <c r="AE108" s="3052"/>
      <c r="AF108" s="3052"/>
      <c r="AG108" s="3052"/>
      <c r="AH108" s="3052"/>
      <c r="AI108" s="3052"/>
      <c r="AJ108" s="3053"/>
      <c r="AK108" s="933"/>
      <c r="AL108" s="933"/>
      <c r="AM108" s="933"/>
      <c r="AN108" s="929"/>
      <c r="AO108" s="930" t="str">
        <f>Application!B736</f>
        <v>3 Bedrooms</v>
      </c>
      <c r="AQ108" s="930">
        <f>Application!O736</f>
        <v>2664</v>
      </c>
      <c r="AU108" s="1768" t="str">
        <f>Y112</f>
        <v>4-bedroom</v>
      </c>
      <c r="AV108" s="930">
        <f t="array" ref="AV108">SUM(IF(Application!B728:F752="4 Bedrooms",Application!G728:J752))</f>
        <v>9</v>
      </c>
      <c r="AW108" s="1803">
        <f>AV108/AV110</f>
        <v>7.8947368421052627E-2</v>
      </c>
    </row>
    <row r="109" spans="1:49" s="930" customFormat="1" ht="12.75" customHeight="1">
      <c r="A109" s="933"/>
      <c r="B109" s="932"/>
      <c r="C109" s="932"/>
      <c r="D109" s="932"/>
      <c r="E109" s="3051"/>
      <c r="F109" s="3052"/>
      <c r="G109" s="3052"/>
      <c r="H109" s="3052"/>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52"/>
      <c r="AD109" s="3052"/>
      <c r="AE109" s="3052"/>
      <c r="AF109" s="3052"/>
      <c r="AG109" s="3052"/>
      <c r="AH109" s="3052"/>
      <c r="AI109" s="3052"/>
      <c r="AJ109" s="3053"/>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1"/>
      <c r="F110" s="3052"/>
      <c r="G110" s="3052"/>
      <c r="H110" s="3052"/>
      <c r="I110" s="3052"/>
      <c r="J110" s="3052"/>
      <c r="K110" s="3052"/>
      <c r="L110" s="3052"/>
      <c r="M110" s="3052"/>
      <c r="N110" s="3052"/>
      <c r="O110" s="3052"/>
      <c r="P110" s="3052"/>
      <c r="Q110" s="3052"/>
      <c r="R110" s="3052"/>
      <c r="S110" s="3052"/>
      <c r="T110" s="3052"/>
      <c r="U110" s="3052"/>
      <c r="V110" s="3052"/>
      <c r="W110" s="3052"/>
      <c r="X110" s="3052"/>
      <c r="Y110" s="3052"/>
      <c r="Z110" s="3052"/>
      <c r="AA110" s="3052"/>
      <c r="AB110" s="3052"/>
      <c r="AC110" s="3052"/>
      <c r="AD110" s="3052"/>
      <c r="AE110" s="3052"/>
      <c r="AF110" s="3052"/>
      <c r="AG110" s="3052"/>
      <c r="AH110" s="3052"/>
      <c r="AI110" s="3052"/>
      <c r="AJ110" s="3053"/>
      <c r="AK110" s="933"/>
      <c r="AL110" s="933"/>
      <c r="AM110" s="933"/>
      <c r="AN110" s="929"/>
      <c r="AO110" s="930" t="str">
        <f>Application!B738</f>
        <v>4 Bedrooms</v>
      </c>
      <c r="AQ110" s="930">
        <f>Application!O738</f>
        <v>1358</v>
      </c>
      <c r="AV110" s="930">
        <f>SUM(AV104:AV109)</f>
        <v>114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2418</v>
      </c>
    </row>
    <row r="112" spans="1:49" s="930" customFormat="1" ht="12.75" customHeight="1">
      <c r="A112" s="933"/>
      <c r="B112" s="932"/>
      <c r="C112" s="933"/>
      <c r="D112" s="933"/>
      <c r="E112" s="3054" t="s">
        <v>1885</v>
      </c>
      <c r="F112" s="3055"/>
      <c r="G112" s="3055"/>
      <c r="H112" s="3055"/>
      <c r="I112" s="1473"/>
      <c r="J112" s="3055" t="s">
        <v>1978</v>
      </c>
      <c r="K112" s="3055"/>
      <c r="L112" s="3055"/>
      <c r="M112" s="3055"/>
      <c r="N112" s="1473"/>
      <c r="O112" s="3055" t="s">
        <v>1979</v>
      </c>
      <c r="P112" s="3055"/>
      <c r="Q112" s="3055"/>
      <c r="R112" s="3055"/>
      <c r="S112" s="1473"/>
      <c r="T112" s="3055" t="s">
        <v>1603</v>
      </c>
      <c r="U112" s="3055"/>
      <c r="V112" s="3055"/>
      <c r="W112" s="3055"/>
      <c r="X112" s="1473"/>
      <c r="Y112" s="3055" t="s">
        <v>1980</v>
      </c>
      <c r="Z112" s="3055"/>
      <c r="AA112" s="3055"/>
      <c r="AB112" s="3055"/>
      <c r="AC112" s="1473"/>
      <c r="AD112" s="3055" t="s">
        <v>1981</v>
      </c>
      <c r="AE112" s="3055"/>
      <c r="AF112" s="3055"/>
      <c r="AG112" s="3055"/>
      <c r="AH112" s="971"/>
      <c r="AI112" s="971"/>
      <c r="AJ112" s="973"/>
      <c r="AK112" s="933"/>
      <c r="AL112" s="933"/>
      <c r="AM112" s="933"/>
      <c r="AN112" s="929"/>
      <c r="AO112" s="930" t="str">
        <f>Application!B740</f>
        <v>4 Bedrooms</v>
      </c>
      <c r="AQ112" s="930">
        <f>Application!O740</f>
        <v>2948</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7"/>
      <c r="F115" s="3044"/>
      <c r="G115" s="3044"/>
      <c r="H115" s="3044"/>
      <c r="I115" s="1475"/>
      <c r="J115" s="3044">
        <v>2337</v>
      </c>
      <c r="K115" s="3044"/>
      <c r="L115" s="3044"/>
      <c r="M115" s="3044"/>
      <c r="N115" s="1475"/>
      <c r="O115" s="3044">
        <v>3026</v>
      </c>
      <c r="P115" s="3044"/>
      <c r="Q115" s="3044"/>
      <c r="R115" s="3044"/>
      <c r="S115" s="1475"/>
      <c r="T115" s="3044">
        <v>4402</v>
      </c>
      <c r="U115" s="3044"/>
      <c r="V115" s="3044"/>
      <c r="W115" s="3044"/>
      <c r="X115" s="1475"/>
      <c r="Y115" s="3044">
        <v>6006</v>
      </c>
      <c r="Z115" s="3044"/>
      <c r="AA115" s="3044"/>
      <c r="AB115" s="3044"/>
      <c r="AC115" s="1475"/>
      <c r="AD115" s="3044"/>
      <c r="AE115" s="3044"/>
      <c r="AF115" s="3044"/>
      <c r="AG115" s="304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5">
        <f>Application!DX663</f>
        <v>0</v>
      </c>
      <c r="F118" s="3003"/>
      <c r="G118" s="3003"/>
      <c r="H118" s="3003"/>
      <c r="I118" s="1475"/>
      <c r="J118" s="3003">
        <f>Application!EC663</f>
        <v>1770.1304347826087</v>
      </c>
      <c r="K118" s="3003"/>
      <c r="L118" s="3003"/>
      <c r="M118" s="3003"/>
      <c r="N118" s="1475"/>
      <c r="O118" s="3003">
        <f>Application!EH663</f>
        <v>1184.5</v>
      </c>
      <c r="P118" s="3003"/>
      <c r="Q118" s="3003"/>
      <c r="R118" s="3003"/>
      <c r="S118" s="1479"/>
      <c r="T118" s="3003">
        <f>Application!EM663</f>
        <v>1622.6538461538462</v>
      </c>
      <c r="U118" s="3003"/>
      <c r="V118" s="3003"/>
      <c r="W118" s="3003"/>
      <c r="X118" s="1479"/>
      <c r="Y118" s="3003">
        <f>Application!ER663</f>
        <v>2418</v>
      </c>
      <c r="Z118" s="3003"/>
      <c r="AA118" s="3003"/>
      <c r="AB118" s="3003"/>
      <c r="AC118" s="1479"/>
      <c r="AD118" s="3003">
        <f>Application!EW663</f>
        <v>0</v>
      </c>
      <c r="AE118" s="3003"/>
      <c r="AF118" s="3003"/>
      <c r="AG118" s="300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7" t="e">
        <f>(E115-E118)/E115</f>
        <v>#DIV/0!</v>
      </c>
      <c r="F121" s="3268"/>
      <c r="G121" s="3268"/>
      <c r="H121" s="3269"/>
      <c r="I121" s="971"/>
      <c r="J121" s="3267">
        <f>(J115-J118)/J115</f>
        <v>0.24256292906178487</v>
      </c>
      <c r="K121" s="3268"/>
      <c r="L121" s="3268"/>
      <c r="M121" s="3269"/>
      <c r="N121" s="971"/>
      <c r="O121" s="3267">
        <f>(O115-O118)/O115</f>
        <v>0.6085591539986781</v>
      </c>
      <c r="P121" s="3268"/>
      <c r="Q121" s="3268"/>
      <c r="R121" s="3269"/>
      <c r="S121" s="971"/>
      <c r="T121" s="3267">
        <f>(T115-T118)/T115</f>
        <v>0.63138258833397409</v>
      </c>
      <c r="U121" s="3268"/>
      <c r="V121" s="3268"/>
      <c r="W121" s="3269"/>
      <c r="X121" s="971"/>
      <c r="Y121" s="3267">
        <f>(Y115-Y118)/Y115</f>
        <v>0.59740259740259738</v>
      </c>
      <c r="Z121" s="3268"/>
      <c r="AA121" s="3268"/>
      <c r="AB121" s="3269"/>
      <c r="AC121" s="971"/>
      <c r="AD121" s="3267" t="e">
        <f>(AD115-AD118)/AD115</f>
        <v>#DIV/0!</v>
      </c>
      <c r="AE121" s="3268"/>
      <c r="AF121" s="3268"/>
      <c r="AG121" s="326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0" t="e">
        <f>IF(((E121-0.1)*AW104)&gt;0,((E121-0.1)*AW104),0)</f>
        <v>#DIV/0!</v>
      </c>
      <c r="F124" s="3001"/>
      <c r="G124" s="3001"/>
      <c r="H124" s="3002"/>
      <c r="I124" s="971"/>
      <c r="J124" s="3000">
        <f>IF(((J121-0.1)*AW105)&gt;0,((J121-0.1)*AW105),0)</f>
        <v>2.876269621421975E-2</v>
      </c>
      <c r="K124" s="3001"/>
      <c r="L124" s="3001"/>
      <c r="M124" s="3002"/>
      <c r="N124" s="971"/>
      <c r="O124" s="3000">
        <f>IF(((O121-0.1)*AW106)&gt;0,((O121-0.1)*AW106),0)</f>
        <v>0.24981853178882432</v>
      </c>
      <c r="P124" s="3001"/>
      <c r="Q124" s="3001"/>
      <c r="R124" s="3002"/>
      <c r="S124" s="971"/>
      <c r="T124" s="3000">
        <f>IF(((T121-0.1)*AW107)&gt;0,((T121-0.1)*AW107),0)</f>
        <v>0.12119252014634496</v>
      </c>
      <c r="U124" s="3001"/>
      <c r="V124" s="3001"/>
      <c r="W124" s="3002"/>
      <c r="X124" s="971"/>
      <c r="Y124" s="3000">
        <f>IF(((Y121-0.1)*AW108)&gt;0,((Y121-0.1)*AW108),0)</f>
        <v>3.9268626110731369E-2</v>
      </c>
      <c r="Z124" s="3001"/>
      <c r="AA124" s="3001"/>
      <c r="AB124" s="3002"/>
      <c r="AC124" s="971"/>
      <c r="AD124" s="3000" t="e">
        <f>IF(((AD121-0.1)*AW109)&gt;0,((AD121-0.1)*AW109),0)</f>
        <v>#DIV/0!</v>
      </c>
      <c r="AE124" s="3001"/>
      <c r="AF124" s="3001"/>
      <c r="AG124" s="300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7">
        <f>ROUNDDOWN(SUMIF(E124:AG124,"&gt;0"),2)</f>
        <v>0.43</v>
      </c>
      <c r="F126" s="3268"/>
      <c r="G126" s="3268"/>
      <c r="H126" s="3269"/>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0">
        <f>IF((E126*100)&gt;10,10,E126*100)</f>
        <v>10</v>
      </c>
      <c r="F127" s="3041"/>
      <c r="G127" s="3041"/>
      <c r="H127" s="3042"/>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40">
        <f>E127</f>
        <v>10</v>
      </c>
      <c r="AL131" s="3041"/>
      <c r="AM131" s="304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5" t="s">
        <v>1583</v>
      </c>
      <c r="AF134" s="3025"/>
      <c r="AG134" s="3025"/>
      <c r="AH134" s="3025"/>
      <c r="AI134" s="3025"/>
      <c r="AJ134" s="3025"/>
      <c r="AK134" s="3025"/>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3" t="s">
        <v>1607</v>
      </c>
      <c r="AG136" s="3063"/>
      <c r="AH136" s="3063"/>
      <c r="AI136" s="3063"/>
      <c r="AJ136" s="3063"/>
      <c r="AK136" s="3063"/>
      <c r="AL136" s="3063"/>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4" t="s">
        <v>2628</v>
      </c>
      <c r="C138" s="3064"/>
      <c r="D138" s="3064"/>
      <c r="E138" s="3064"/>
      <c r="F138" s="3064"/>
      <c r="G138" s="3064"/>
      <c r="H138" s="3064"/>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6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80" t="s">
        <v>1610</v>
      </c>
      <c r="C141" s="3080"/>
      <c r="D141" s="3080"/>
      <c r="E141" s="3080"/>
      <c r="F141" s="3080"/>
      <c r="G141" s="3080"/>
      <c r="H141" s="3080"/>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80"/>
      <c r="AD141" s="3080"/>
      <c r="AE141" s="3080"/>
      <c r="AF141" s="3080"/>
      <c r="AG141" s="3080"/>
      <c r="AH141" s="3080"/>
      <c r="AI141" s="3080"/>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1" t="s">
        <v>625</v>
      </c>
      <c r="AC143" s="308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80" t="s">
        <v>1615</v>
      </c>
      <c r="C146" s="3080"/>
      <c r="D146" s="3080"/>
      <c r="E146" s="3080"/>
      <c r="F146" s="3080"/>
      <c r="G146" s="3080"/>
      <c r="H146" s="3080"/>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80"/>
      <c r="AD146" s="3080"/>
      <c r="AE146" s="3080"/>
      <c r="AF146" s="3080"/>
      <c r="AG146" s="3080"/>
      <c r="AH146" s="3080"/>
      <c r="AI146" s="3080"/>
      <c r="AJ146" s="3080"/>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3">
        <f>IF($AB$143="N/A",VLOOKUP($B$141,$AO$139:$AP$142,2,FALSE),VLOOKUP($B$146,$AO$144:$AP$147,2,FALSE))</f>
        <v>7</v>
      </c>
      <c r="AK149" s="308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3" t="s">
        <v>1621</v>
      </c>
      <c r="AG151" s="3063"/>
      <c r="AH151" s="3063"/>
      <c r="AI151" s="3063"/>
      <c r="AJ151" s="3063"/>
      <c r="AK151" s="3063"/>
      <c r="AL151" s="3063"/>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0" t="s">
        <v>1619</v>
      </c>
      <c r="D153" s="3080"/>
      <c r="E153" s="3080"/>
      <c r="F153" s="3080"/>
      <c r="G153" s="3080"/>
      <c r="H153" s="3080"/>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80"/>
      <c r="AD153" s="3080"/>
      <c r="AE153" s="3080"/>
      <c r="AF153" s="3080"/>
      <c r="AG153" s="3080"/>
      <c r="AH153" s="3080"/>
      <c r="AI153" s="3080"/>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1" t="s">
        <v>577</v>
      </c>
      <c r="AD155" s="3081"/>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80" t="s">
        <v>1625</v>
      </c>
      <c r="D157" s="3080"/>
      <c r="E157" s="3080"/>
      <c r="F157" s="3080"/>
      <c r="G157" s="3080"/>
      <c r="H157" s="3080"/>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80"/>
      <c r="AD157" s="308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4" t="s">
        <v>2589</v>
      </c>
      <c r="D161" s="3064"/>
      <c r="E161" s="3064"/>
      <c r="F161" s="3064"/>
      <c r="G161" s="3064"/>
      <c r="H161" s="3064"/>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64"/>
      <c r="AD161" s="3064"/>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2">
        <f>IF($AC$155="N/A",VLOOKUP($C$153,$AO$153:$AP$156,2,FALSE),VLOOKUP($C$157,$AO$160:$AP$162,2,FALSE))</f>
        <v>3</v>
      </c>
      <c r="AK163" s="308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40">
        <f>$AJ$149+$AJ$163</f>
        <v>10</v>
      </c>
      <c r="AL166" s="3041"/>
      <c r="AM166" s="304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7" t="s">
        <v>1583</v>
      </c>
      <c r="AF169" s="3077"/>
      <c r="AG169" s="3077"/>
      <c r="AH169" s="3077"/>
      <c r="AI169" s="3077"/>
      <c r="AJ169" s="3077"/>
      <c r="AK169" s="3077"/>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8" t="s">
        <v>1153</v>
      </c>
      <c r="C171" s="3078"/>
      <c r="D171" s="3078"/>
      <c r="E171" s="3078"/>
      <c r="F171" s="3078"/>
      <c r="G171" s="3078"/>
      <c r="H171" s="3078"/>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78"/>
      <c r="AD171" s="1023"/>
      <c r="AE171" s="1023"/>
      <c r="AF171" s="3063" t="s">
        <v>1632</v>
      </c>
      <c r="AG171" s="3063"/>
      <c r="AH171" s="3063"/>
      <c r="AI171" s="3063"/>
      <c r="AJ171" s="3063"/>
      <c r="AK171" s="3063"/>
      <c r="AL171" s="3063"/>
      <c r="AN171" s="1000"/>
      <c r="AP171" s="943" t="s">
        <v>1155</v>
      </c>
      <c r="AQ171" s="943">
        <v>10</v>
      </c>
    </row>
    <row r="172" spans="1:81" s="943" customFormat="1" ht="12.75" customHeight="1">
      <c r="A172" s="927"/>
      <c r="B172" s="3079" t="s">
        <v>2223</v>
      </c>
      <c r="C172" s="3079"/>
      <c r="D172" s="3079"/>
      <c r="E172" s="3079"/>
      <c r="F172" s="3079"/>
      <c r="G172" s="3079"/>
      <c r="H172" s="3079"/>
      <c r="I172" s="3079"/>
      <c r="J172" s="3079"/>
      <c r="K172" s="3079"/>
      <c r="L172" s="3079"/>
      <c r="M172" s="3079"/>
      <c r="N172" s="3079"/>
      <c r="O172" s="3079"/>
      <c r="P172" s="3079"/>
      <c r="Q172" s="3079"/>
      <c r="R172" s="3079"/>
      <c r="S172" s="3079"/>
      <c r="T172" s="3064" t="s">
        <v>625</v>
      </c>
      <c r="U172" s="3064"/>
      <c r="V172" s="3064"/>
      <c r="W172" s="3064"/>
      <c r="X172" s="3064"/>
      <c r="Y172" s="3064"/>
      <c r="Z172" s="3064"/>
      <c r="AA172" s="3064"/>
      <c r="AB172" s="3064"/>
      <c r="AC172" s="3064"/>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7">
        <f>IF(AK72&gt;0,VLOOKUP($B$171,AP168:AQ175,2,FALSE),0)</f>
        <v>10</v>
      </c>
      <c r="AL174" s="3088"/>
      <c r="AM174" s="3089"/>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7" t="s">
        <v>1641</v>
      </c>
      <c r="AF177" s="3077"/>
      <c r="AG177" s="3077"/>
      <c r="AH177" s="3077"/>
      <c r="AI177" s="3077"/>
      <c r="AJ177" s="3077"/>
      <c r="AK177" s="3077"/>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9" t="s">
        <v>2629</v>
      </c>
      <c r="C182" s="3069"/>
      <c r="D182" s="3069"/>
      <c r="E182" s="3069"/>
      <c r="F182" s="3069"/>
      <c r="G182" s="3069"/>
      <c r="H182" s="3069"/>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1397"/>
      <c r="AD182" s="3072">
        <f>Application!AO638</f>
        <v>32594529.475253925</v>
      </c>
      <c r="AE182" s="3072"/>
      <c r="AF182" s="3072"/>
      <c r="AG182" s="3072"/>
      <c r="AH182" s="3072"/>
      <c r="AI182" s="3072"/>
      <c r="AJ182" s="3072"/>
      <c r="AK182" s="1024"/>
    </row>
    <row r="183" spans="1:37">
      <c r="A183" s="1016"/>
      <c r="B183" s="3069" t="s">
        <v>2623</v>
      </c>
      <c r="C183" s="3069"/>
      <c r="D183" s="3069"/>
      <c r="E183" s="3069"/>
      <c r="F183" s="3069"/>
      <c r="G183" s="3069"/>
      <c r="H183" s="3069"/>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1397"/>
      <c r="AD183" s="3072">
        <f>Application!AO642</f>
        <v>13753000</v>
      </c>
      <c r="AE183" s="3072"/>
      <c r="AF183" s="3072"/>
      <c r="AG183" s="3072"/>
      <c r="AH183" s="3072"/>
      <c r="AI183" s="3072"/>
      <c r="AJ183" s="3072"/>
      <c r="AK183" s="1024"/>
    </row>
    <row r="184" spans="1:37">
      <c r="A184" s="1016"/>
      <c r="B184" s="3069"/>
      <c r="C184" s="3069"/>
      <c r="D184" s="3069"/>
      <c r="E184" s="3069"/>
      <c r="F184" s="3069"/>
      <c r="G184" s="3069"/>
      <c r="H184" s="3069"/>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1397"/>
      <c r="AD184" s="3072"/>
      <c r="AE184" s="3072"/>
      <c r="AF184" s="3072"/>
      <c r="AG184" s="3072"/>
      <c r="AH184" s="3072"/>
      <c r="AI184" s="3072"/>
      <c r="AJ184" s="3072"/>
      <c r="AK184" s="1024"/>
    </row>
    <row r="185" spans="1:37">
      <c r="A185" s="1016"/>
      <c r="B185" s="3069"/>
      <c r="C185" s="3069"/>
      <c r="D185" s="3069"/>
      <c r="E185" s="3069"/>
      <c r="F185" s="3069"/>
      <c r="G185" s="3069"/>
      <c r="H185" s="3069"/>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1397"/>
      <c r="AD185" s="3072"/>
      <c r="AE185" s="3072"/>
      <c r="AF185" s="3072"/>
      <c r="AG185" s="3072"/>
      <c r="AH185" s="3072"/>
      <c r="AI185" s="3072"/>
      <c r="AJ185" s="3072"/>
      <c r="AK185" s="1024"/>
    </row>
    <row r="186" spans="1:37">
      <c r="A186" s="1016"/>
      <c r="B186" s="3069"/>
      <c r="C186" s="3069"/>
      <c r="D186" s="3069"/>
      <c r="E186" s="3069"/>
      <c r="F186" s="3069"/>
      <c r="G186" s="3069"/>
      <c r="H186" s="3069"/>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1397"/>
      <c r="AD186" s="3072"/>
      <c r="AE186" s="3072"/>
      <c r="AF186" s="3072"/>
      <c r="AG186" s="3072"/>
      <c r="AH186" s="3072"/>
      <c r="AI186" s="3072"/>
      <c r="AJ186" s="3072"/>
      <c r="AK186" s="1024"/>
    </row>
    <row r="187" spans="1:37">
      <c r="A187" s="1016"/>
      <c r="B187" s="3069"/>
      <c r="C187" s="3069"/>
      <c r="D187" s="3069"/>
      <c r="E187" s="3069"/>
      <c r="F187" s="3069"/>
      <c r="G187" s="3069"/>
      <c r="H187" s="3069"/>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1397"/>
      <c r="AD187" s="3072"/>
      <c r="AE187" s="3072"/>
      <c r="AF187" s="3072"/>
      <c r="AG187" s="3072"/>
      <c r="AH187" s="3072"/>
      <c r="AI187" s="3072"/>
      <c r="AJ187" s="3072"/>
      <c r="AK187" s="1024"/>
    </row>
    <row r="188" spans="1:37">
      <c r="A188" s="1016"/>
      <c r="B188" s="3069"/>
      <c r="C188" s="3069"/>
      <c r="D188" s="3069"/>
      <c r="E188" s="3069"/>
      <c r="F188" s="3069"/>
      <c r="G188" s="3069"/>
      <c r="H188" s="3069"/>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1397"/>
      <c r="AD188" s="3072"/>
      <c r="AE188" s="3072"/>
      <c r="AF188" s="3072"/>
      <c r="AG188" s="3072"/>
      <c r="AH188" s="3072"/>
      <c r="AI188" s="3072"/>
      <c r="AJ188" s="3072"/>
      <c r="AK188" s="1024"/>
    </row>
    <row r="189" spans="1:37">
      <c r="A189" s="1016"/>
      <c r="B189" s="3069"/>
      <c r="C189" s="3069"/>
      <c r="D189" s="3069"/>
      <c r="E189" s="3069"/>
      <c r="F189" s="3069"/>
      <c r="G189" s="3069"/>
      <c r="H189" s="3069"/>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1397"/>
      <c r="AD189" s="3072"/>
      <c r="AE189" s="3072"/>
      <c r="AF189" s="3072"/>
      <c r="AG189" s="3072"/>
      <c r="AH189" s="3072"/>
      <c r="AI189" s="3072"/>
      <c r="AJ189" s="3072"/>
      <c r="AK189" s="1024"/>
    </row>
    <row r="190" spans="1:37">
      <c r="A190" s="1016"/>
      <c r="B190" s="3069"/>
      <c r="C190" s="3069"/>
      <c r="D190" s="3069"/>
      <c r="E190" s="3069"/>
      <c r="F190" s="3069"/>
      <c r="G190" s="3069"/>
      <c r="H190" s="3069"/>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1397"/>
      <c r="AD190" s="3072"/>
      <c r="AE190" s="3072"/>
      <c r="AF190" s="3072"/>
      <c r="AG190" s="3072"/>
      <c r="AH190" s="3072"/>
      <c r="AI190" s="3072"/>
      <c r="AJ190" s="3072"/>
      <c r="AK190" s="1024"/>
    </row>
    <row r="191" spans="1:37">
      <c r="A191" s="1016"/>
      <c r="B191" s="3069"/>
      <c r="C191" s="3069"/>
      <c r="D191" s="3069"/>
      <c r="E191" s="3069"/>
      <c r="F191" s="3069"/>
      <c r="G191" s="3069"/>
      <c r="H191" s="3069"/>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1397"/>
      <c r="AD191" s="3072"/>
      <c r="AE191" s="3072"/>
      <c r="AF191" s="3072"/>
      <c r="AG191" s="3072"/>
      <c r="AH191" s="3072"/>
      <c r="AI191" s="3072"/>
      <c r="AJ191" s="3072"/>
      <c r="AK191" s="1024"/>
    </row>
    <row r="192" spans="1:37">
      <c r="A192" s="1016"/>
      <c r="B192" s="3237" t="s">
        <v>1929</v>
      </c>
      <c r="C192" s="3237"/>
      <c r="D192" s="3237"/>
      <c r="E192" s="3237"/>
      <c r="F192" s="3237"/>
      <c r="G192" s="3237"/>
      <c r="H192" s="3237"/>
      <c r="I192" s="3237"/>
      <c r="J192" s="3237"/>
      <c r="K192" s="3237"/>
      <c r="L192" s="3237"/>
      <c r="M192" s="3237"/>
      <c r="N192" s="3237"/>
      <c r="O192" s="3237"/>
      <c r="P192" s="3237"/>
      <c r="Q192" s="3237"/>
      <c r="R192" s="3237"/>
      <c r="S192" s="3237"/>
      <c r="T192" s="3237"/>
      <c r="U192" s="3237"/>
      <c r="V192" s="3237"/>
      <c r="W192" s="3237"/>
      <c r="X192" s="3237"/>
      <c r="Y192" s="3237"/>
      <c r="Z192" s="3237"/>
      <c r="AA192" s="3237"/>
      <c r="AB192" s="3237"/>
      <c r="AC192" s="927"/>
      <c r="AD192" s="3094">
        <f>AB243</f>
        <v>14236021.271815252</v>
      </c>
      <c r="AE192" s="3094"/>
      <c r="AF192" s="3094"/>
      <c r="AG192" s="3094"/>
      <c r="AH192" s="3094"/>
      <c r="AI192" s="3094"/>
      <c r="AJ192" s="3094"/>
      <c r="AK192" s="1024"/>
    </row>
    <row r="193" spans="1:37">
      <c r="A193" s="1016"/>
      <c r="B193" s="3235" t="s">
        <v>1892</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7"/>
      <c r="AD193" s="3095">
        <f>'Sources and Uses Budget'!B15</f>
        <v>0</v>
      </c>
      <c r="AE193" s="3095"/>
      <c r="AF193" s="3095"/>
      <c r="AG193" s="3095"/>
      <c r="AH193" s="3095"/>
      <c r="AI193" s="3095"/>
      <c r="AJ193" s="3095"/>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9">
        <f>SUM(AD182:AJ192)-AD193</f>
        <v>60583550.74706918</v>
      </c>
      <c r="AE194" s="3099"/>
      <c r="AF194" s="3099"/>
      <c r="AG194" s="3099"/>
      <c r="AH194" s="3099"/>
      <c r="AI194" s="3099"/>
      <c r="AJ194" s="309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5" t="s">
        <v>1909</v>
      </c>
      <c r="J205" s="3075"/>
      <c r="K205" s="3075"/>
      <c r="L205" s="991"/>
      <c r="M205" s="991"/>
      <c r="N205" s="991"/>
      <c r="O205" s="991"/>
      <c r="P205" s="991"/>
      <c r="Q205" s="991"/>
      <c r="R205" s="991"/>
      <c r="S205" s="991"/>
      <c r="T205" s="3271" t="s">
        <v>1903</v>
      </c>
      <c r="U205" s="3271"/>
      <c r="V205" s="3271"/>
      <c r="W205" s="3271"/>
      <c r="X205" s="3271"/>
      <c r="Y205" s="3271"/>
      <c r="Z205" s="1401"/>
      <c r="AA205" s="1402"/>
      <c r="AB205" s="3068" t="s">
        <v>1904</v>
      </c>
      <c r="AC205" s="3068"/>
      <c r="AD205" s="3068"/>
      <c r="AE205" s="3068"/>
      <c r="AF205" s="3068"/>
      <c r="AG205" s="3068"/>
      <c r="AH205" s="1371"/>
      <c r="AI205" s="1371"/>
      <c r="AJ205" s="1371"/>
      <c r="AK205" s="1024"/>
    </row>
    <row r="206" spans="1:37">
      <c r="A206" s="1016"/>
      <c r="B206" s="3073" t="s">
        <v>1882</v>
      </c>
      <c r="C206" s="3073"/>
      <c r="D206" s="3073"/>
      <c r="E206" s="3073"/>
      <c r="F206" s="3073"/>
      <c r="G206" s="3073"/>
      <c r="I206" s="3074" t="s">
        <v>1910</v>
      </c>
      <c r="J206" s="3074"/>
      <c r="K206" s="3074"/>
      <c r="L206" s="1799"/>
      <c r="N206" s="3061" t="s">
        <v>1905</v>
      </c>
      <c r="O206" s="3061"/>
      <c r="P206" s="3061"/>
      <c r="Q206" s="3061"/>
      <c r="R206" s="3061"/>
      <c r="T206" s="3061" t="s">
        <v>1906</v>
      </c>
      <c r="U206" s="3061"/>
      <c r="V206" s="3061"/>
      <c r="W206" s="3061"/>
      <c r="X206" s="3061"/>
      <c r="Y206" s="3061"/>
      <c r="Z206" s="1403"/>
      <c r="AA206" s="1402"/>
      <c r="AB206" s="3238" t="s">
        <v>1907</v>
      </c>
      <c r="AC206" s="3238"/>
      <c r="AD206" s="3238"/>
      <c r="AE206" s="3238"/>
      <c r="AF206" s="3238"/>
      <c r="AG206" s="3238"/>
      <c r="AH206" s="1371"/>
      <c r="AI206" s="1371"/>
      <c r="AJ206" s="1371"/>
      <c r="AK206" s="1024"/>
    </row>
    <row r="207" spans="1:37">
      <c r="A207" s="1016"/>
      <c r="B207" s="3076" t="s">
        <v>2654</v>
      </c>
      <c r="C207" s="3076"/>
      <c r="D207" s="3076"/>
      <c r="E207" s="3076"/>
      <c r="F207" s="3076"/>
      <c r="G207" s="3076"/>
      <c r="H207" s="1405"/>
      <c r="I207" s="3059">
        <v>51</v>
      </c>
      <c r="J207" s="3059"/>
      <c r="K207" s="3059"/>
      <c r="L207" s="1799"/>
      <c r="N207" s="3062">
        <v>1102</v>
      </c>
      <c r="O207" s="3062"/>
      <c r="P207" s="3062"/>
      <c r="Q207" s="3062"/>
      <c r="R207" s="3062"/>
      <c r="T207" s="3236">
        <f>'Subsidy Contract Calculation'!E6</f>
        <v>2681</v>
      </c>
      <c r="U207" s="3236"/>
      <c r="V207" s="3236"/>
      <c r="W207" s="3236"/>
      <c r="X207" s="3236"/>
      <c r="Y207" s="3236"/>
      <c r="Z207" s="1404"/>
      <c r="AA207" s="1404"/>
      <c r="AB207" s="3058">
        <f t="shared" ref="AB207:AB216" si="0">MAX(($T207-$N207)*$I207*12,0)</f>
        <v>966348</v>
      </c>
      <c r="AC207" s="3058"/>
      <c r="AD207" s="3058"/>
      <c r="AE207" s="3058"/>
      <c r="AF207" s="3058"/>
      <c r="AG207" s="3058"/>
      <c r="AH207" s="1371"/>
      <c r="AI207" s="1371"/>
      <c r="AJ207" s="1371"/>
      <c r="AK207" s="1024"/>
    </row>
    <row r="208" spans="1:37">
      <c r="A208" s="1016"/>
      <c r="B208" s="3076" t="s">
        <v>2655</v>
      </c>
      <c r="C208" s="3076"/>
      <c r="D208" s="3076"/>
      <c r="E208" s="3076"/>
      <c r="F208" s="3076"/>
      <c r="G208" s="3076"/>
      <c r="I208" s="3059">
        <v>18</v>
      </c>
      <c r="J208" s="3059"/>
      <c r="K208" s="3059"/>
      <c r="L208" s="1799"/>
      <c r="N208" s="3062">
        <v>1264</v>
      </c>
      <c r="O208" s="3062"/>
      <c r="P208" s="3062"/>
      <c r="Q208" s="3062"/>
      <c r="R208" s="3062"/>
      <c r="T208" s="3236">
        <f>'Subsidy Contract Calculation'!E10</f>
        <v>3600</v>
      </c>
      <c r="U208" s="3236"/>
      <c r="V208" s="3236"/>
      <c r="W208" s="3236"/>
      <c r="X208" s="3236"/>
      <c r="Y208" s="3236"/>
      <c r="Z208" s="1404"/>
      <c r="AA208" s="1404"/>
      <c r="AB208" s="3058">
        <f t="shared" si="0"/>
        <v>504576</v>
      </c>
      <c r="AC208" s="3058"/>
      <c r="AD208" s="3058"/>
      <c r="AE208" s="3058"/>
      <c r="AF208" s="3058"/>
      <c r="AG208" s="3058"/>
      <c r="AH208" s="1371"/>
      <c r="AI208" s="1371"/>
      <c r="AJ208" s="1371"/>
      <c r="AK208" s="1024"/>
    </row>
    <row r="209" spans="1:37">
      <c r="A209" s="1016"/>
      <c r="B209" s="3076" t="s">
        <v>2656</v>
      </c>
      <c r="C209" s="3076"/>
      <c r="D209" s="3076"/>
      <c r="E209" s="3076"/>
      <c r="F209" s="3076"/>
      <c r="G209" s="3076"/>
      <c r="I209" s="3059">
        <v>2</v>
      </c>
      <c r="J209" s="3059"/>
      <c r="K209" s="3059"/>
      <c r="L209" s="1799"/>
      <c r="N209" s="3062">
        <v>1387</v>
      </c>
      <c r="O209" s="3062"/>
      <c r="P209" s="3062"/>
      <c r="Q209" s="3062"/>
      <c r="R209" s="3062"/>
      <c r="T209" s="3236">
        <f>'Subsidy Contract Calculation'!E14</f>
        <v>3834</v>
      </c>
      <c r="U209" s="3236"/>
      <c r="V209" s="3236"/>
      <c r="W209" s="3236"/>
      <c r="X209" s="3236"/>
      <c r="Y209" s="3236"/>
      <c r="Z209" s="1404"/>
      <c r="AA209" s="1404"/>
      <c r="AB209" s="3058">
        <f t="shared" si="0"/>
        <v>58728</v>
      </c>
      <c r="AC209" s="3058"/>
      <c r="AD209" s="3058"/>
      <c r="AE209" s="3058"/>
      <c r="AF209" s="3058"/>
      <c r="AG209" s="3058"/>
      <c r="AH209" s="1371"/>
      <c r="AI209" s="1371"/>
      <c r="AJ209" s="1371"/>
      <c r="AK209" s="1024"/>
    </row>
    <row r="210" spans="1:37">
      <c r="A210" s="1016"/>
      <c r="B210" s="3076" t="s">
        <v>1382</v>
      </c>
      <c r="C210" s="3076"/>
      <c r="D210" s="3076"/>
      <c r="E210" s="3076"/>
      <c r="F210" s="3076"/>
      <c r="G210" s="3076"/>
      <c r="I210" s="3059"/>
      <c r="J210" s="3059"/>
      <c r="K210" s="3059"/>
      <c r="L210" s="1799"/>
      <c r="N210" s="3062"/>
      <c r="O210" s="3062"/>
      <c r="P210" s="3062"/>
      <c r="Q210" s="3062"/>
      <c r="R210" s="3062"/>
      <c r="T210" s="3236"/>
      <c r="U210" s="3236"/>
      <c r="V210" s="3236"/>
      <c r="W210" s="3236"/>
      <c r="X210" s="3236"/>
      <c r="Y210" s="3236"/>
      <c r="Z210" s="1404"/>
      <c r="AA210" s="1404"/>
      <c r="AB210" s="3058">
        <f t="shared" si="0"/>
        <v>0</v>
      </c>
      <c r="AC210" s="3058"/>
      <c r="AD210" s="3058"/>
      <c r="AE210" s="3058"/>
      <c r="AF210" s="3058"/>
      <c r="AG210" s="3058"/>
      <c r="AH210" s="1371"/>
      <c r="AI210" s="1371"/>
      <c r="AJ210" s="1371"/>
      <c r="AK210" s="1024"/>
    </row>
    <row r="211" spans="1:37">
      <c r="A211" s="1016"/>
      <c r="B211" s="3076" t="s">
        <v>1382</v>
      </c>
      <c r="C211" s="3076"/>
      <c r="D211" s="3076"/>
      <c r="E211" s="3076"/>
      <c r="F211" s="3076"/>
      <c r="G211" s="3076"/>
      <c r="I211" s="3059"/>
      <c r="J211" s="3059"/>
      <c r="K211" s="3059"/>
      <c r="L211" s="1811"/>
      <c r="N211" s="3062"/>
      <c r="O211" s="3062"/>
      <c r="P211" s="3062"/>
      <c r="Q211" s="3062"/>
      <c r="R211" s="3062"/>
      <c r="T211" s="3236"/>
      <c r="U211" s="3236"/>
      <c r="V211" s="3236"/>
      <c r="W211" s="3236"/>
      <c r="X211" s="3236"/>
      <c r="Y211" s="3236"/>
      <c r="Z211" s="1404"/>
      <c r="AA211" s="1404"/>
      <c r="AB211" s="3058">
        <f t="shared" si="0"/>
        <v>0</v>
      </c>
      <c r="AC211" s="3058"/>
      <c r="AD211" s="3058"/>
      <c r="AE211" s="3058"/>
      <c r="AF211" s="3058"/>
      <c r="AG211" s="3058"/>
      <c r="AH211" s="1371"/>
      <c r="AI211" s="1371"/>
      <c r="AJ211" s="1371"/>
      <c r="AK211" s="1024"/>
    </row>
    <row r="212" spans="1:37">
      <c r="A212" s="1016"/>
      <c r="B212" s="3076" t="s">
        <v>1382</v>
      </c>
      <c r="C212" s="3076"/>
      <c r="D212" s="3076"/>
      <c r="E212" s="3076"/>
      <c r="F212" s="3076"/>
      <c r="G212" s="3076"/>
      <c r="I212" s="3059"/>
      <c r="J212" s="3059"/>
      <c r="K212" s="3059"/>
      <c r="L212" s="1811"/>
      <c r="N212" s="3062"/>
      <c r="O212" s="3062"/>
      <c r="P212" s="3062"/>
      <c r="Q212" s="3062"/>
      <c r="R212" s="3062"/>
      <c r="T212" s="3236"/>
      <c r="U212" s="3236"/>
      <c r="V212" s="3236"/>
      <c r="W212" s="3236"/>
      <c r="X212" s="3236"/>
      <c r="Y212" s="3236"/>
      <c r="Z212" s="1404"/>
      <c r="AA212" s="1404"/>
      <c r="AB212" s="3058">
        <f t="shared" si="0"/>
        <v>0</v>
      </c>
      <c r="AC212" s="3058"/>
      <c r="AD212" s="3058"/>
      <c r="AE212" s="3058"/>
      <c r="AF212" s="3058"/>
      <c r="AG212" s="3058"/>
      <c r="AH212" s="1371"/>
      <c r="AI212" s="1371"/>
      <c r="AJ212" s="1371"/>
      <c r="AK212" s="1024"/>
    </row>
    <row r="213" spans="1:37">
      <c r="A213" s="1016"/>
      <c r="B213" s="3076" t="s">
        <v>1382</v>
      </c>
      <c r="C213" s="3076"/>
      <c r="D213" s="3076"/>
      <c r="E213" s="3076"/>
      <c r="F213" s="3076"/>
      <c r="G213" s="3076"/>
      <c r="I213" s="3059"/>
      <c r="J213" s="3059"/>
      <c r="K213" s="3059"/>
      <c r="L213" s="1811"/>
      <c r="N213" s="3062"/>
      <c r="O213" s="3062"/>
      <c r="P213" s="3062"/>
      <c r="Q213" s="3062"/>
      <c r="R213" s="3062"/>
      <c r="T213" s="3236"/>
      <c r="U213" s="3236"/>
      <c r="V213" s="3236"/>
      <c r="W213" s="3236"/>
      <c r="X213" s="3236"/>
      <c r="Y213" s="3236"/>
      <c r="Z213" s="1404"/>
      <c r="AA213" s="1404"/>
      <c r="AB213" s="3058">
        <f t="shared" si="0"/>
        <v>0</v>
      </c>
      <c r="AC213" s="3058"/>
      <c r="AD213" s="3058"/>
      <c r="AE213" s="3058"/>
      <c r="AF213" s="3058"/>
      <c r="AG213" s="3058"/>
      <c r="AH213" s="1371"/>
      <c r="AI213" s="1371"/>
      <c r="AJ213" s="1371"/>
      <c r="AK213" s="1024"/>
    </row>
    <row r="214" spans="1:37">
      <c r="A214" s="1016"/>
      <c r="B214" s="3076" t="s">
        <v>1382</v>
      </c>
      <c r="C214" s="3076"/>
      <c r="D214" s="3076"/>
      <c r="E214" s="3076"/>
      <c r="F214" s="3076"/>
      <c r="G214" s="3076"/>
      <c r="I214" s="3059"/>
      <c r="J214" s="3059"/>
      <c r="K214" s="3059"/>
      <c r="L214" s="1811"/>
      <c r="N214" s="3062"/>
      <c r="O214" s="3062"/>
      <c r="P214" s="3062"/>
      <c r="Q214" s="3062"/>
      <c r="R214" s="3062"/>
      <c r="T214" s="3236"/>
      <c r="U214" s="3236"/>
      <c r="V214" s="3236"/>
      <c r="W214" s="3236"/>
      <c r="X214" s="3236"/>
      <c r="Y214" s="3236"/>
      <c r="Z214" s="1404"/>
      <c r="AA214" s="1404"/>
      <c r="AB214" s="3058">
        <f t="shared" si="0"/>
        <v>0</v>
      </c>
      <c r="AC214" s="3058"/>
      <c r="AD214" s="3058"/>
      <c r="AE214" s="3058"/>
      <c r="AF214" s="3058"/>
      <c r="AG214" s="3058"/>
      <c r="AH214" s="1371"/>
      <c r="AI214" s="1371"/>
      <c r="AJ214" s="1371"/>
      <c r="AK214" s="1024"/>
    </row>
    <row r="215" spans="1:37">
      <c r="A215" s="1016"/>
      <c r="B215" s="3076" t="s">
        <v>1382</v>
      </c>
      <c r="C215" s="3076"/>
      <c r="D215" s="3076"/>
      <c r="E215" s="3076"/>
      <c r="F215" s="3076"/>
      <c r="G215" s="3076"/>
      <c r="I215" s="3059"/>
      <c r="J215" s="3059"/>
      <c r="K215" s="3059"/>
      <c r="L215" s="1811"/>
      <c r="N215" s="3062"/>
      <c r="O215" s="3062"/>
      <c r="P215" s="3062"/>
      <c r="Q215" s="3062"/>
      <c r="R215" s="3062"/>
      <c r="T215" s="3236"/>
      <c r="U215" s="3236"/>
      <c r="V215" s="3236"/>
      <c r="W215" s="3236"/>
      <c r="X215" s="3236"/>
      <c r="Y215" s="3236"/>
      <c r="Z215" s="1404"/>
      <c r="AA215" s="1404"/>
      <c r="AB215" s="3058">
        <f t="shared" si="0"/>
        <v>0</v>
      </c>
      <c r="AC215" s="3058"/>
      <c r="AD215" s="3058"/>
      <c r="AE215" s="3058"/>
      <c r="AF215" s="3058"/>
      <c r="AG215" s="3058"/>
      <c r="AH215" s="1371"/>
      <c r="AI215" s="1371"/>
      <c r="AJ215" s="1371"/>
      <c r="AK215" s="1024"/>
    </row>
    <row r="216" spans="1:37">
      <c r="A216" s="1016"/>
      <c r="B216" s="3076" t="s">
        <v>1382</v>
      </c>
      <c r="C216" s="3076"/>
      <c r="D216" s="3076"/>
      <c r="E216" s="3076"/>
      <c r="F216" s="3076"/>
      <c r="G216" s="3076"/>
      <c r="I216" s="3060"/>
      <c r="J216" s="3060"/>
      <c r="K216" s="3060"/>
      <c r="L216" s="1811"/>
      <c r="N216" s="3062"/>
      <c r="O216" s="3062"/>
      <c r="P216" s="3062"/>
      <c r="Q216" s="3062"/>
      <c r="R216" s="3062"/>
      <c r="T216" s="3236"/>
      <c r="U216" s="3236"/>
      <c r="V216" s="3236"/>
      <c r="W216" s="3236"/>
      <c r="X216" s="3236"/>
      <c r="Y216" s="3236"/>
      <c r="Z216" s="1404"/>
      <c r="AA216" s="1404"/>
      <c r="AB216" s="3246">
        <f t="shared" si="0"/>
        <v>0</v>
      </c>
      <c r="AC216" s="3246"/>
      <c r="AD216" s="3246"/>
      <c r="AE216" s="3246"/>
      <c r="AF216" s="3246"/>
      <c r="AG216" s="324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8">
        <f>SUM(AB207:AB216)</f>
        <v>1529652</v>
      </c>
      <c r="AC217" s="3058"/>
      <c r="AD217" s="3058"/>
      <c r="AE217" s="3058"/>
      <c r="AF217" s="3058"/>
      <c r="AG217" s="305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9"/>
      <c r="AC223" s="3239"/>
      <c r="AD223" s="3239"/>
      <c r="AE223" s="3239"/>
      <c r="AF223" s="3239"/>
      <c r="AG223" s="3239"/>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9"/>
      <c r="AC226" s="3239"/>
      <c r="AD226" s="3239"/>
      <c r="AE226" s="3239"/>
      <c r="AF226" s="3239"/>
      <c r="AG226" s="3239"/>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0"/>
      <c r="AC227" s="3270"/>
      <c r="AD227" s="3270"/>
      <c r="AE227" s="3270"/>
      <c r="AF227" s="3270"/>
      <c r="AG227" s="3270"/>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7">
        <f>IFERROR(AB226/AB227,0)</f>
        <v>0</v>
      </c>
      <c r="AC228" s="3247"/>
      <c r="AD228" s="3247"/>
      <c r="AE228" s="3247"/>
      <c r="AF228" s="3247"/>
      <c r="AG228" s="324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4">
        <f>MAX(AB223,AB228)</f>
        <v>0</v>
      </c>
      <c r="AC230" s="3234"/>
      <c r="AD230" s="3234"/>
      <c r="AE230" s="3234"/>
      <c r="AF230" s="3234"/>
      <c r="AG230" s="323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0">
        <f>AB217+AB230</f>
        <v>1529652</v>
      </c>
      <c r="AC233" s="3070"/>
      <c r="AD233" s="3070"/>
      <c r="AE233" s="3070"/>
      <c r="AF233" s="3070"/>
      <c r="AG233" s="3070"/>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3">
        <v>0.05</v>
      </c>
      <c r="AC234" s="3103"/>
      <c r="AD234" s="3103"/>
      <c r="AE234" s="3103"/>
      <c r="AF234" s="3103"/>
      <c r="AG234" s="3103"/>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4">
        <f>AB233-(AB233*AB234)</f>
        <v>1453169.4</v>
      </c>
      <c r="AC235" s="3104"/>
      <c r="AD235" s="3104"/>
      <c r="AE235" s="3104"/>
      <c r="AF235" s="3104"/>
      <c r="AG235" s="3104"/>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0">
        <f>AB235/AB241</f>
        <v>1263625.5652173914</v>
      </c>
      <c r="AC237" s="3070"/>
      <c r="AD237" s="3070"/>
      <c r="AE237" s="3070"/>
      <c r="AF237" s="3070"/>
      <c r="AG237" s="307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1">
        <v>15</v>
      </c>
      <c r="AC239" s="3071"/>
      <c r="AD239" s="3071"/>
      <c r="AE239" s="3071"/>
      <c r="AF239" s="3071"/>
      <c r="AG239" s="3071"/>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5">
        <v>0.04</v>
      </c>
      <c r="AC240" s="3105"/>
      <c r="AD240" s="3105"/>
      <c r="AE240" s="3105"/>
      <c r="AF240" s="3105"/>
      <c r="AG240" s="3105"/>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6">
        <v>1.1499999999999999</v>
      </c>
      <c r="AC241" s="3106"/>
      <c r="AD241" s="3106"/>
      <c r="AE241" s="3106"/>
      <c r="AF241" s="3106"/>
      <c r="AG241" s="310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6">
        <f>PV(AB240/12,AB239*12,-AB237/12, ,0)</f>
        <v>14236021.271815252</v>
      </c>
      <c r="AC243" s="3097"/>
      <c r="AD243" s="3097"/>
      <c r="AE243" s="3097"/>
      <c r="AF243" s="3097"/>
      <c r="AG243" s="3098"/>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0">
        <f>IFERROR(('Sources and Uses Budget'!D105/'Sources and Uses Budget'!B105),0)</f>
        <v>0</v>
      </c>
      <c r="AC249" s="3101"/>
      <c r="AD249" s="3101"/>
      <c r="AE249" s="3101"/>
      <c r="AF249" s="3101"/>
      <c r="AG249" s="310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0">
        <f>AD194*(1-AB249)</f>
        <v>60583550.74706918</v>
      </c>
      <c r="AH251" s="3090"/>
      <c r="AI251" s="3090"/>
      <c r="AJ251" s="3090"/>
      <c r="AK251" s="3090"/>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0">
        <f>'Sources and Uses Budget'!C105</f>
        <v>122738364.30804265</v>
      </c>
      <c r="AH252" s="3090"/>
      <c r="AI252" s="3090"/>
      <c r="AJ252" s="3090"/>
      <c r="AK252" s="309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1">
        <f>ROUNDDOWN(IF(AND(C274="Yes",AK72=10),((AG251*2)/AG252),AG251/AG252),2)</f>
        <v>0.49</v>
      </c>
      <c r="AH253" s="3091"/>
      <c r="AI253" s="3091"/>
      <c r="AJ253" s="3091"/>
      <c r="AK253" s="3091"/>
    </row>
    <row r="254" spans="1:39" ht="13">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2">
        <f>IF(AG253=0,0,IF((AG253*100)&gt;8,8,(AG253*100)))</f>
        <v>8</v>
      </c>
      <c r="AL256" s="3092"/>
      <c r="AM256" s="3093"/>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84" t="s">
        <v>577</v>
      </c>
      <c r="D261" s="3084"/>
      <c r="E261" s="940"/>
      <c r="F261" s="3255" t="s">
        <v>2413</v>
      </c>
      <c r="G261" s="3256"/>
      <c r="H261" s="3256"/>
      <c r="I261" s="3256"/>
      <c r="J261" s="3256"/>
      <c r="K261" s="3256"/>
      <c r="L261" s="3256"/>
      <c r="M261" s="3256"/>
      <c r="N261" s="3256"/>
      <c r="O261" s="3256"/>
      <c r="P261" s="3256"/>
      <c r="Q261" s="3256"/>
      <c r="R261" s="3256"/>
      <c r="S261" s="3256"/>
      <c r="T261" s="3256"/>
      <c r="U261" s="3256"/>
      <c r="V261" s="3256"/>
      <c r="W261" s="3256"/>
      <c r="X261" s="3256"/>
      <c r="Y261" s="3256"/>
      <c r="Z261" s="3256"/>
      <c r="AA261" s="3256"/>
      <c r="AB261" s="3256"/>
      <c r="AC261" s="3256"/>
      <c r="AD261" s="3257"/>
      <c r="AE261" s="943"/>
      <c r="AF261" s="1066"/>
      <c r="AG261" s="3085" t="s">
        <v>1632</v>
      </c>
      <c r="AH261" s="3085"/>
      <c r="AI261" s="3085"/>
      <c r="AJ261" s="3085"/>
      <c r="AK261" s="1026"/>
      <c r="AL261" s="1026"/>
      <c r="AM261" s="1026"/>
      <c r="AN261" s="1061"/>
      <c r="AO261" s="943"/>
      <c r="AS261" s="21"/>
      <c r="AT261" s="21"/>
    </row>
    <row r="262" spans="1:81" ht="13.75" customHeight="1">
      <c r="A262" s="1060"/>
      <c r="B262" s="1065"/>
      <c r="C262" s="1067"/>
      <c r="D262" s="943"/>
      <c r="E262" s="940"/>
      <c r="F262" s="3258"/>
      <c r="G262" s="3259"/>
      <c r="H262" s="3259"/>
      <c r="I262" s="3259"/>
      <c r="J262" s="3259"/>
      <c r="K262" s="3259"/>
      <c r="L262" s="3259"/>
      <c r="M262" s="3259"/>
      <c r="N262" s="3259"/>
      <c r="O262" s="3259"/>
      <c r="P262" s="3259"/>
      <c r="Q262" s="3259"/>
      <c r="R262" s="3259"/>
      <c r="S262" s="3259"/>
      <c r="T262" s="3259"/>
      <c r="U262" s="3259"/>
      <c r="V262" s="3259"/>
      <c r="W262" s="3259"/>
      <c r="X262" s="3259"/>
      <c r="Y262" s="3259"/>
      <c r="Z262" s="3259"/>
      <c r="AA262" s="3259"/>
      <c r="AB262" s="3259"/>
      <c r="AC262" s="3259"/>
      <c r="AD262" s="326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8"/>
      <c r="G263" s="3259"/>
      <c r="H263" s="3259"/>
      <c r="I263" s="3259"/>
      <c r="J263" s="3259"/>
      <c r="K263" s="3259"/>
      <c r="L263" s="3259"/>
      <c r="M263" s="3259"/>
      <c r="N263" s="3259"/>
      <c r="O263" s="3259"/>
      <c r="P263" s="3259"/>
      <c r="Q263" s="3259"/>
      <c r="R263" s="3259"/>
      <c r="S263" s="3259"/>
      <c r="T263" s="3259"/>
      <c r="U263" s="3259"/>
      <c r="V263" s="3259"/>
      <c r="W263" s="3259"/>
      <c r="X263" s="3259"/>
      <c r="Y263" s="3259"/>
      <c r="Z263" s="3259"/>
      <c r="AA263" s="3259"/>
      <c r="AB263" s="3259"/>
      <c r="AC263" s="3259"/>
      <c r="AD263" s="3260"/>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86"/>
      <c r="D264" s="3086"/>
      <c r="E264" s="940"/>
      <c r="F264" s="3261"/>
      <c r="G264" s="3262"/>
      <c r="H264" s="3262"/>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62"/>
      <c r="AD264" s="3263"/>
      <c r="AE264" s="943"/>
      <c r="AF264" s="1066"/>
      <c r="AG264" s="3085"/>
      <c r="AH264" s="3085"/>
      <c r="AI264" s="3085"/>
      <c r="AJ264" s="3085"/>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2">
        <f>IF($C$261="yes",10,0)</f>
        <v>10</v>
      </c>
      <c r="AL267" s="3092"/>
      <c r="AM267" s="3093"/>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3" t="s">
        <v>1651</v>
      </c>
      <c r="B274" s="3113"/>
      <c r="C274" s="3084" t="s">
        <v>625</v>
      </c>
      <c r="D274" s="3084"/>
      <c r="E274" s="940"/>
      <c r="F274" s="3114" t="s">
        <v>1652</v>
      </c>
      <c r="G274" s="3115"/>
      <c r="H274" s="3115"/>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5"/>
      <c r="AD274" s="3116"/>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7"/>
      <c r="G275" s="3108"/>
      <c r="H275" s="3108"/>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8"/>
      <c r="AD275" s="310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7"/>
      <c r="G276" s="3108"/>
      <c r="H276" s="3108"/>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8"/>
      <c r="AD276" s="310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7" t="s">
        <v>1654</v>
      </c>
      <c r="G277" s="3108"/>
      <c r="H277" s="3108"/>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8"/>
      <c r="AD277" s="310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07"/>
      <c r="G278" s="3108"/>
      <c r="H278" s="3108"/>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8"/>
      <c r="AD278" s="310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7" t="s">
        <v>1655</v>
      </c>
      <c r="G279" s="3108"/>
      <c r="H279" s="3108"/>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8"/>
      <c r="AD279" s="3109"/>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7"/>
      <c r="G280" s="3108"/>
      <c r="H280" s="3108"/>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8"/>
      <c r="AD280" s="310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7" t="s">
        <v>1656</v>
      </c>
      <c r="G281" s="3108"/>
      <c r="H281" s="3108"/>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8"/>
      <c r="AD281" s="310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0"/>
      <c r="G282" s="3111"/>
      <c r="H282" s="3111"/>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11"/>
      <c r="AD282" s="311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3" t="s">
        <v>1657</v>
      </c>
      <c r="B284" s="3113"/>
      <c r="C284" s="3084" t="s">
        <v>625</v>
      </c>
      <c r="D284" s="3084"/>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7" t="s">
        <v>1660</v>
      </c>
      <c r="G285" s="3108"/>
      <c r="H285" s="3108"/>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8"/>
      <c r="AD285" s="3109"/>
      <c r="AE285" s="944"/>
      <c r="AF285" s="944"/>
      <c r="AG285" s="944"/>
      <c r="AH285" s="944"/>
      <c r="AI285" s="944"/>
      <c r="AJ285" s="943"/>
      <c r="AK285" s="1026"/>
      <c r="AL285" s="1026"/>
      <c r="AM285" s="1026"/>
      <c r="AR285" s="1086"/>
    </row>
    <row r="286" spans="1:53" ht="15" customHeight="1">
      <c r="A286" s="1060"/>
      <c r="B286" s="944"/>
      <c r="C286" s="943"/>
      <c r="D286" s="944"/>
      <c r="E286" s="943"/>
      <c r="F286" s="3107"/>
      <c r="G286" s="3108"/>
      <c r="H286" s="3108"/>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8"/>
      <c r="AD286" s="3109"/>
      <c r="AE286" s="944"/>
      <c r="AF286" s="944"/>
      <c r="AG286" s="944"/>
      <c r="AH286" s="944"/>
      <c r="AI286" s="944"/>
      <c r="AJ286" s="943"/>
      <c r="AK286" s="1026"/>
      <c r="AL286" s="1026"/>
      <c r="AM286" s="1026"/>
      <c r="AR286" s="1086"/>
    </row>
    <row r="287" spans="1:53">
      <c r="A287" s="1060"/>
      <c r="B287" s="944"/>
      <c r="C287" s="943"/>
      <c r="D287" s="944"/>
      <c r="E287" s="943"/>
      <c r="F287" s="3107" t="s">
        <v>1655</v>
      </c>
      <c r="G287" s="3108"/>
      <c r="H287" s="3108"/>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8"/>
      <c r="AD287" s="310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7"/>
      <c r="G288" s="3108"/>
      <c r="H288" s="3108"/>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8"/>
      <c r="AD288" s="3109"/>
      <c r="AE288" s="944"/>
      <c r="AF288" s="944"/>
      <c r="AG288" s="944"/>
      <c r="AH288" s="944"/>
      <c r="AI288" s="944"/>
      <c r="AJ288" s="943"/>
      <c r="AK288" s="1026"/>
      <c r="AL288" s="1026"/>
      <c r="AM288" s="1026"/>
      <c r="AP288" s="1079"/>
      <c r="AQ288" s="968"/>
      <c r="AR288" s="1086"/>
    </row>
    <row r="289" spans="1:60">
      <c r="A289" s="1060"/>
      <c r="B289" s="944"/>
      <c r="C289" s="943"/>
      <c r="D289" s="944"/>
      <c r="E289" s="943"/>
      <c r="F289" s="3107" t="s">
        <v>1661</v>
      </c>
      <c r="G289" s="3108"/>
      <c r="H289" s="3108"/>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8"/>
      <c r="AD289" s="3109"/>
      <c r="AE289" s="944"/>
      <c r="AF289" s="944"/>
      <c r="AG289" s="944"/>
      <c r="AH289" s="944"/>
      <c r="AI289" s="944"/>
      <c r="AJ289" s="943"/>
      <c r="AK289" s="1026"/>
      <c r="AL289" s="1026"/>
      <c r="AM289" s="1026"/>
      <c r="AP289" s="1079"/>
      <c r="AQ289" s="968"/>
      <c r="AR289" s="1086"/>
    </row>
    <row r="290" spans="1:60">
      <c r="A290" s="1060"/>
      <c r="B290" s="944"/>
      <c r="C290" s="943"/>
      <c r="D290" s="944"/>
      <c r="E290" s="943"/>
      <c r="F290" s="3110"/>
      <c r="G290" s="3111"/>
      <c r="H290" s="3111"/>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11"/>
      <c r="AD290" s="311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13" t="s">
        <v>1662</v>
      </c>
      <c r="B292" s="3113"/>
      <c r="C292" s="3084" t="s">
        <v>625</v>
      </c>
      <c r="D292" s="3084"/>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6"/>
      <c r="B293" s="1796"/>
      <c r="C293" s="1792"/>
      <c r="D293" s="1792"/>
      <c r="E293" s="940"/>
      <c r="F293" s="3107" t="s">
        <v>1663</v>
      </c>
      <c r="G293" s="3108"/>
      <c r="H293" s="3108"/>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8"/>
      <c r="AD293" s="3109"/>
      <c r="AE293" s="944"/>
      <c r="AF293" s="944"/>
      <c r="AG293" s="1012"/>
      <c r="AH293" s="944"/>
      <c r="AI293" s="944"/>
      <c r="AJ293" s="943"/>
      <c r="AK293" s="1026"/>
      <c r="AL293" s="1026"/>
      <c r="AM293" s="1026"/>
      <c r="AN293" s="110"/>
      <c r="AO293" s="51"/>
      <c r="AP293" s="950" t="s">
        <v>1382</v>
      </c>
      <c r="AR293" s="21"/>
    </row>
    <row r="294" spans="1:60" s="21" customFormat="1">
      <c r="F294" s="3107"/>
      <c r="G294" s="3108"/>
      <c r="H294" s="3108"/>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8"/>
      <c r="AD294" s="3109"/>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7" t="s">
        <v>1382</v>
      </c>
      <c r="G298" s="3118"/>
      <c r="H298" s="3118"/>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18"/>
      <c r="AD298" s="3119"/>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17"/>
      <c r="G299" s="3118"/>
      <c r="H299" s="3118"/>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18"/>
      <c r="AD299" s="3119"/>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17"/>
      <c r="G300" s="3118"/>
      <c r="H300" s="3118"/>
      <c r="I300" s="3118"/>
      <c r="J300" s="3118"/>
      <c r="K300" s="3118"/>
      <c r="L300" s="3118"/>
      <c r="M300" s="3118"/>
      <c r="N300" s="3118"/>
      <c r="O300" s="3118"/>
      <c r="P300" s="3118"/>
      <c r="Q300" s="3118"/>
      <c r="R300" s="3118"/>
      <c r="S300" s="3118"/>
      <c r="T300" s="3118"/>
      <c r="U300" s="3118"/>
      <c r="V300" s="3118"/>
      <c r="W300" s="3118"/>
      <c r="X300" s="3118"/>
      <c r="Y300" s="3118"/>
      <c r="Z300" s="3118"/>
      <c r="AA300" s="3118"/>
      <c r="AB300" s="3118"/>
      <c r="AC300" s="3118"/>
      <c r="AD300" s="3119"/>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17"/>
      <c r="G301" s="3118"/>
      <c r="H301" s="3118"/>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18"/>
      <c r="AD301" s="3119"/>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20"/>
      <c r="G302" s="3121"/>
      <c r="H302" s="3121"/>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21"/>
      <c r="AD302" s="3122"/>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23" t="s">
        <v>1382</v>
      </c>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23"/>
      <c r="AD306" s="3124"/>
      <c r="AE306" s="944"/>
      <c r="AF306" s="944"/>
      <c r="AG306" s="986"/>
      <c r="AH306" s="944"/>
      <c r="AI306" s="944"/>
      <c r="AJ306" s="943"/>
      <c r="AK306" s="1026"/>
      <c r="AL306" s="1026"/>
      <c r="AM306" s="1026"/>
      <c r="AN306" s="110"/>
      <c r="AO306" s="51"/>
      <c r="AP306" s="950" t="s">
        <v>1987</v>
      </c>
      <c r="AR306" s="21"/>
    </row>
    <row r="307" spans="1:60" ht="13">
      <c r="A307" s="1060"/>
      <c r="B307" s="944"/>
      <c r="C307" s="1792"/>
      <c r="D307" s="1792"/>
      <c r="E307" s="940"/>
      <c r="F307" s="1098"/>
      <c r="G307" s="969"/>
      <c r="H307" s="969"/>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23"/>
      <c r="AD307" s="3124"/>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23"/>
      <c r="AD308" s="3124"/>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25"/>
      <c r="AD309" s="3126"/>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23" t="s">
        <v>1382</v>
      </c>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23"/>
      <c r="AD311" s="3124"/>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23"/>
      <c r="AD312" s="3124"/>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25"/>
      <c r="AD313" s="3126"/>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3" t="s">
        <v>1666</v>
      </c>
      <c r="B315" s="3113"/>
      <c r="C315" s="3084" t="s">
        <v>577</v>
      </c>
      <c r="D315" s="3084"/>
      <c r="E315" s="940"/>
      <c r="F315" s="3016" t="s">
        <v>1667</v>
      </c>
      <c r="G315" s="3017"/>
      <c r="H315" s="3017"/>
      <c r="I315" s="3017"/>
      <c r="J315" s="3017"/>
      <c r="K315" s="3017"/>
      <c r="L315" s="3017"/>
      <c r="M315" s="3017"/>
      <c r="N315" s="3017"/>
      <c r="O315" s="3017"/>
      <c r="P315" s="3017"/>
      <c r="Q315" s="3017"/>
      <c r="R315" s="3017"/>
      <c r="S315" s="3017"/>
      <c r="T315" s="3017"/>
      <c r="U315" s="3017"/>
      <c r="V315" s="3017"/>
      <c r="W315" s="3017"/>
      <c r="X315" s="3017"/>
      <c r="Y315" s="3017"/>
      <c r="Z315" s="3017"/>
      <c r="AA315" s="3017"/>
      <c r="AB315" s="3017"/>
      <c r="AC315" s="3017"/>
      <c r="AD315" s="3018"/>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2"/>
      <c r="G316" s="3023"/>
      <c r="H316" s="3023"/>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23"/>
      <c r="AD316" s="3024"/>
      <c r="AE316" s="944"/>
      <c r="AF316" s="944"/>
      <c r="AG316" s="944"/>
      <c r="AH316" s="944"/>
      <c r="AI316" s="944"/>
      <c r="AJ316" s="943"/>
      <c r="AK316" s="1026"/>
      <c r="AL316" s="1026"/>
      <c r="AM316" s="1026"/>
      <c r="AN316" s="110"/>
      <c r="AO316" s="51"/>
    </row>
    <row r="317" spans="1:60" ht="15" customHeight="1">
      <c r="A317" s="1060"/>
      <c r="B317" s="944"/>
      <c r="C317" s="944"/>
      <c r="D317" s="944"/>
      <c r="E317" s="944"/>
      <c r="F317" s="3022"/>
      <c r="G317" s="3023"/>
      <c r="H317" s="3023"/>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23"/>
      <c r="AD317" s="302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7">
        <f>AP279</f>
        <v>9</v>
      </c>
      <c r="AL320" s="3088"/>
      <c r="AM320" s="308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7" t="s">
        <v>1583</v>
      </c>
      <c r="AF323" s="3077"/>
      <c r="AG323" s="3077"/>
      <c r="AH323" s="3077"/>
      <c r="AI323" s="3077"/>
      <c r="AJ323" s="3077"/>
      <c r="AK323" s="307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8" t="s">
        <v>2190</v>
      </c>
      <c r="C325" s="3108"/>
      <c r="D325" s="3108"/>
      <c r="E325" s="3108"/>
      <c r="F325" s="3108"/>
      <c r="G325" s="3108"/>
      <c r="H325" s="3108"/>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8"/>
      <c r="AD325" s="3108"/>
      <c r="AE325" s="3108"/>
      <c r="AF325" s="3108"/>
      <c r="AG325" s="3108"/>
      <c r="AH325" s="3108"/>
      <c r="AI325" s="3108"/>
      <c r="AJ325" s="3108"/>
      <c r="AK325" s="1078"/>
      <c r="AL325" s="967"/>
      <c r="AM325" s="1027"/>
      <c r="AN325" s="1000"/>
    </row>
    <row r="326" spans="1:42" s="943" customFormat="1" ht="12.75" customHeight="1">
      <c r="A326" s="1027"/>
      <c r="B326" s="3108"/>
      <c r="C326" s="3108"/>
      <c r="D326" s="3108"/>
      <c r="E326" s="3108"/>
      <c r="F326" s="3108"/>
      <c r="G326" s="3108"/>
      <c r="H326" s="3108"/>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8"/>
      <c r="AD326" s="3108"/>
      <c r="AE326" s="3108"/>
      <c r="AF326" s="3108"/>
      <c r="AG326" s="3108"/>
      <c r="AH326" s="3108"/>
      <c r="AI326" s="3108"/>
      <c r="AJ326" s="3108"/>
      <c r="AK326" s="1078"/>
      <c r="AL326" s="967"/>
      <c r="AM326" s="1027"/>
      <c r="AN326" s="1000"/>
    </row>
    <row r="327" spans="1:42" s="943" customFormat="1" ht="12.75" customHeight="1">
      <c r="A327" s="1027"/>
      <c r="B327" s="3108"/>
      <c r="C327" s="3108"/>
      <c r="D327" s="3108"/>
      <c r="E327" s="3108"/>
      <c r="F327" s="3108"/>
      <c r="G327" s="3108"/>
      <c r="H327" s="3108"/>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8"/>
      <c r="AD327" s="3108"/>
      <c r="AE327" s="3108"/>
      <c r="AF327" s="3108"/>
      <c r="AG327" s="3108"/>
      <c r="AH327" s="3108"/>
      <c r="AI327" s="3108"/>
      <c r="AJ327" s="3108"/>
      <c r="AK327" s="1078"/>
      <c r="AL327" s="967"/>
      <c r="AM327" s="1027"/>
      <c r="AN327" s="1000"/>
    </row>
    <row r="328" spans="1:42" s="943" customFormat="1" ht="12.75" customHeight="1">
      <c r="A328" s="1027"/>
      <c r="B328" s="3108"/>
      <c r="C328" s="3108"/>
      <c r="D328" s="3108"/>
      <c r="E328" s="3108"/>
      <c r="F328" s="3108"/>
      <c r="G328" s="3108"/>
      <c r="H328" s="3108"/>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8"/>
      <c r="AD328" s="3108"/>
      <c r="AE328" s="3108"/>
      <c r="AF328" s="3108"/>
      <c r="AG328" s="3108"/>
      <c r="AH328" s="3108"/>
      <c r="AI328" s="3108"/>
      <c r="AJ328" s="3108"/>
      <c r="AK328" s="1078"/>
      <c r="AL328" s="967"/>
      <c r="AM328" s="1027"/>
      <c r="AN328" s="1000"/>
    </row>
    <row r="329" spans="1:42" s="943" customFormat="1" ht="12.75" customHeight="1">
      <c r="A329" s="1027"/>
      <c r="B329" s="3108"/>
      <c r="C329" s="3108"/>
      <c r="D329" s="3108"/>
      <c r="E329" s="3108"/>
      <c r="F329" s="3108"/>
      <c r="G329" s="3108"/>
      <c r="H329" s="3108"/>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8"/>
      <c r="AD329" s="3108"/>
      <c r="AE329" s="3108"/>
      <c r="AF329" s="3108"/>
      <c r="AG329" s="3108"/>
      <c r="AH329" s="3108"/>
      <c r="AI329" s="3108"/>
      <c r="AJ329" s="3108"/>
      <c r="AK329" s="1078"/>
      <c r="AL329" s="967"/>
      <c r="AM329" s="1027"/>
      <c r="AN329" s="1000"/>
    </row>
    <row r="330" spans="1:42" s="943" customFormat="1" ht="12.75" customHeight="1">
      <c r="A330" s="1027"/>
      <c r="B330" s="3108"/>
      <c r="C330" s="3108"/>
      <c r="D330" s="3108"/>
      <c r="E330" s="3108"/>
      <c r="F330" s="3108"/>
      <c r="G330" s="3108"/>
      <c r="H330" s="3108"/>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8"/>
      <c r="AD330" s="3108"/>
      <c r="AE330" s="3108"/>
      <c r="AF330" s="3108"/>
      <c r="AG330" s="3108"/>
      <c r="AH330" s="3108"/>
      <c r="AI330" s="3108"/>
      <c r="AJ330" s="3108"/>
      <c r="AK330" s="1078"/>
      <c r="AL330" s="967"/>
      <c r="AM330" s="1027"/>
      <c r="AN330" s="1000"/>
    </row>
    <row r="331" spans="1:42" s="943" customFormat="1" ht="12.75" customHeight="1">
      <c r="A331" s="1027"/>
      <c r="B331" s="3108"/>
      <c r="C331" s="3108"/>
      <c r="D331" s="3108"/>
      <c r="E331" s="3108"/>
      <c r="F331" s="3108"/>
      <c r="G331" s="3108"/>
      <c r="H331" s="3108"/>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8"/>
      <c r="AD331" s="3108"/>
      <c r="AE331" s="3108"/>
      <c r="AF331" s="3108"/>
      <c r="AG331" s="3108"/>
      <c r="AH331" s="3108"/>
      <c r="AI331" s="3108"/>
      <c r="AJ331" s="3108"/>
      <c r="AK331" s="1078"/>
      <c r="AL331" s="967"/>
      <c r="AM331" s="1027"/>
      <c r="AN331" s="1000"/>
    </row>
    <row r="332" spans="1:42" ht="12.75" customHeight="1">
      <c r="A332" s="1027"/>
      <c r="B332" s="3108"/>
      <c r="C332" s="3108"/>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78"/>
      <c r="AL332" s="967"/>
      <c r="AM332" s="1027"/>
    </row>
    <row r="333" spans="1:42" s="943" customFormat="1" ht="12.75" customHeight="1">
      <c r="A333" s="1060"/>
      <c r="B333" s="310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3" t="s">
        <v>1607</v>
      </c>
      <c r="AG339" s="3063"/>
      <c r="AH339" s="3063"/>
      <c r="AI339" s="3063"/>
      <c r="AJ339" s="3063"/>
      <c r="AK339" s="3063"/>
      <c r="AL339" s="3063"/>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3" t="s">
        <v>1673</v>
      </c>
      <c r="AG346" s="3063"/>
      <c r="AH346" s="3063"/>
      <c r="AI346" s="3063"/>
      <c r="AJ346" s="3063"/>
      <c r="AK346" s="3063"/>
      <c r="AL346" s="3063"/>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3" t="s">
        <v>1647</v>
      </c>
      <c r="AG352" s="3063"/>
      <c r="AH352" s="3063"/>
      <c r="AI352" s="3063"/>
      <c r="AJ352" s="3063"/>
      <c r="AK352" s="3063"/>
      <c r="AL352" s="3063"/>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3" t="s">
        <v>1676</v>
      </c>
      <c r="AG358" s="3063"/>
      <c r="AH358" s="3063"/>
      <c r="AI358" s="3063"/>
      <c r="AJ358" s="3063"/>
      <c r="AK358" s="3063"/>
      <c r="AL358" s="3063"/>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30" t="s">
        <v>1382</v>
      </c>
      <c r="P362" s="3130"/>
      <c r="Q362" s="3130"/>
      <c r="R362" s="3130"/>
      <c r="S362" s="3130"/>
      <c r="T362" s="3130"/>
      <c r="U362" s="3130"/>
      <c r="V362" s="3130"/>
      <c r="W362" s="3130"/>
      <c r="X362" s="3130"/>
      <c r="Y362" s="3130"/>
      <c r="Z362" s="3130"/>
      <c r="AA362" s="3130"/>
      <c r="AB362" s="313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3" t="s">
        <v>1621</v>
      </c>
      <c r="AG364" s="3063"/>
      <c r="AH364" s="3063"/>
      <c r="AI364" s="3063"/>
      <c r="AJ364" s="3063"/>
      <c r="AK364" s="3063"/>
      <c r="AL364" s="3063"/>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27" t="s">
        <v>724</v>
      </c>
      <c r="I367" s="312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29" t="s">
        <v>625</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81" t="s">
        <v>625</v>
      </c>
      <c r="C377" s="3081"/>
      <c r="D377" s="1644"/>
      <c r="E377" s="3108" t="s">
        <v>1680</v>
      </c>
      <c r="F377" s="3108"/>
      <c r="G377" s="3108"/>
      <c r="H377" s="3108"/>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8"/>
      <c r="AD377" s="3108"/>
      <c r="AE377" s="3108"/>
      <c r="AF377" s="3108"/>
      <c r="AG377" s="3108"/>
      <c r="AH377" s="1644"/>
      <c r="AI377" s="1644"/>
      <c r="AJ377" s="1644"/>
      <c r="AK377" s="1644"/>
      <c r="AL377" s="1644"/>
      <c r="AN377" s="1000"/>
    </row>
    <row r="378" spans="1:46" s="943" customFormat="1" ht="12.75" customHeight="1">
      <c r="A378" s="1060"/>
      <c r="B378" s="1023"/>
      <c r="C378" s="1639"/>
      <c r="D378" s="1644"/>
      <c r="E378" s="3108"/>
      <c r="F378" s="3108"/>
      <c r="G378" s="3108"/>
      <c r="H378" s="3108"/>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8"/>
      <c r="AD378" s="3108"/>
      <c r="AE378" s="3108"/>
      <c r="AF378" s="3108"/>
      <c r="AG378" s="3108"/>
      <c r="AH378" s="1644"/>
      <c r="AI378" s="1644"/>
      <c r="AJ378" s="1644"/>
      <c r="AK378" s="1644"/>
      <c r="AL378" s="1644"/>
      <c r="AN378" s="1000"/>
    </row>
    <row r="379" spans="1:46" s="943" customFormat="1" ht="12.75" customHeight="1">
      <c r="A379" s="1060"/>
      <c r="B379" s="1023"/>
      <c r="C379" s="1639"/>
      <c r="D379" s="1644"/>
      <c r="E379" s="3108"/>
      <c r="F379" s="3108"/>
      <c r="G379" s="3108"/>
      <c r="H379" s="3108"/>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8"/>
      <c r="AD379" s="3108"/>
      <c r="AE379" s="3108"/>
      <c r="AF379" s="3108"/>
      <c r="AG379" s="3108"/>
      <c r="AH379" s="1644"/>
      <c r="AI379" s="1644"/>
      <c r="AJ379" s="1644"/>
      <c r="AK379" s="1644"/>
      <c r="AL379" s="1644"/>
      <c r="AN379" s="1000"/>
    </row>
    <row r="380" spans="1:46" s="943" customFormat="1" ht="12.75" customHeight="1">
      <c r="A380" s="1060"/>
      <c r="B380" s="1023"/>
      <c r="C380" s="1639"/>
      <c r="D380" s="1646"/>
      <c r="E380" s="3108"/>
      <c r="F380" s="3108"/>
      <c r="G380" s="3108"/>
      <c r="H380" s="3108"/>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8"/>
      <c r="AD380" s="3108"/>
      <c r="AE380" s="3108"/>
      <c r="AF380" s="3108"/>
      <c r="AG380" s="310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7">
        <f>VLOOKUP($H$367,$AO$347:$AP$352,2,FALSE)+VLOOKUP($I$375,$AO$374:$AP$376,2,FALSE)</f>
        <v>7</v>
      </c>
      <c r="AK382" s="308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8" t="s">
        <v>2191</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2"/>
      <c r="AF386" s="3063" t="s">
        <v>1621</v>
      </c>
      <c r="AG386" s="3063"/>
      <c r="AH386" s="3063"/>
      <c r="AI386" s="3063"/>
      <c r="AJ386" s="3063"/>
      <c r="AK386" s="3063"/>
      <c r="AL386" s="3063"/>
      <c r="AM386" s="1026"/>
      <c r="AN386" s="1125"/>
    </row>
    <row r="387" spans="1:42" s="943" customFormat="1" ht="12.75" customHeight="1">
      <c r="A387" s="1126"/>
      <c r="B387" s="1023"/>
      <c r="C387" s="1639"/>
      <c r="D387" s="1106"/>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81" t="s">
        <v>625</v>
      </c>
      <c r="Y395" s="3081"/>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3" t="s">
        <v>1685</v>
      </c>
      <c r="AG397" s="3063"/>
      <c r="AH397" s="3063"/>
      <c r="AI397" s="3063"/>
      <c r="AJ397" s="3063"/>
      <c r="AK397" s="3063"/>
      <c r="AL397" s="3063"/>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7" t="s">
        <v>724</v>
      </c>
      <c r="I399" s="312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7">
        <f>VLOOKUP($H$399,$AO$366:$AP$368,2,FALSE)</f>
        <v>3</v>
      </c>
      <c r="AK401" s="3089"/>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3" t="s">
        <v>1621</v>
      </c>
      <c r="AG405" s="3063"/>
      <c r="AH405" s="3063"/>
      <c r="AI405" s="3063"/>
      <c r="AJ405" s="3063"/>
      <c r="AK405" s="3063"/>
      <c r="AL405" s="3063"/>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3" t="s">
        <v>1685</v>
      </c>
      <c r="AG408" s="3063"/>
      <c r="AH408" s="3063"/>
      <c r="AI408" s="3063"/>
      <c r="AJ408" s="3063"/>
      <c r="AK408" s="3063"/>
      <c r="AL408" s="3063"/>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7" t="s">
        <v>625</v>
      </c>
      <c r="I411" s="312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7">
        <f>VLOOKUP(H411,AT366:AU368,2,FALSE)</f>
        <v>0</v>
      </c>
      <c r="AK413" s="3089"/>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8" t="s">
        <v>1697</v>
      </c>
      <c r="F418" s="3108"/>
      <c r="G418" s="3108"/>
      <c r="H418" s="3108"/>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8"/>
      <c r="AD418" s="927"/>
      <c r="AE418" s="927"/>
      <c r="AF418" s="3063" t="s">
        <v>1647</v>
      </c>
      <c r="AG418" s="3063"/>
      <c r="AH418" s="3063"/>
      <c r="AI418" s="3063"/>
      <c r="AJ418" s="3063"/>
      <c r="AK418" s="3063"/>
      <c r="AL418" s="3063"/>
      <c r="AN418" s="1000"/>
    </row>
    <row r="419" spans="1:42" s="943" customFormat="1" ht="12.75" customHeight="1">
      <c r="B419" s="927"/>
      <c r="C419" s="986"/>
      <c r="D419" s="927"/>
      <c r="E419" s="3108"/>
      <c r="F419" s="3108"/>
      <c r="G419" s="3108"/>
      <c r="H419" s="3108"/>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8"/>
      <c r="AD419" s="927"/>
      <c r="AE419" s="927"/>
      <c r="AF419" s="927"/>
      <c r="AG419" s="927"/>
      <c r="AH419" s="927"/>
      <c r="AI419" s="927"/>
      <c r="AJ419" s="927"/>
      <c r="AK419" s="927"/>
      <c r="AL419" s="927"/>
      <c r="AN419" s="1000"/>
    </row>
    <row r="420" spans="1:42" s="943" customFormat="1" ht="12.75" customHeight="1">
      <c r="B420" s="927"/>
      <c r="C420" s="986"/>
      <c r="D420" s="1106"/>
      <c r="E420" s="3108"/>
      <c r="F420" s="3108"/>
      <c r="G420" s="3108"/>
      <c r="H420" s="3108"/>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8" t="s">
        <v>1698</v>
      </c>
      <c r="F422" s="3108"/>
      <c r="G422" s="3108"/>
      <c r="H422" s="3108"/>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8"/>
      <c r="AD422" s="927"/>
      <c r="AE422" s="927"/>
      <c r="AF422" s="3063" t="s">
        <v>1676</v>
      </c>
      <c r="AG422" s="3063"/>
      <c r="AH422" s="3063"/>
      <c r="AI422" s="3063"/>
      <c r="AJ422" s="3063"/>
      <c r="AK422" s="3063"/>
      <c r="AL422" s="3063"/>
      <c r="AN422" s="1000"/>
    </row>
    <row r="423" spans="1:42" s="943" customFormat="1" ht="12.75" customHeight="1">
      <c r="B423" s="927"/>
      <c r="C423" s="986"/>
      <c r="D423" s="927"/>
      <c r="E423" s="3108"/>
      <c r="F423" s="3108"/>
      <c r="G423" s="3108"/>
      <c r="H423" s="3108"/>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8"/>
      <c r="AD423" s="927"/>
      <c r="AE423" s="927"/>
      <c r="AF423" s="927"/>
      <c r="AG423" s="927"/>
      <c r="AH423" s="927"/>
      <c r="AI423" s="927"/>
      <c r="AJ423" s="927"/>
      <c r="AK423" s="927"/>
      <c r="AL423" s="927"/>
      <c r="AN423" s="1000"/>
    </row>
    <row r="424" spans="1:42" s="943" customFormat="1" ht="15" customHeight="1">
      <c r="B424" s="927"/>
      <c r="C424" s="986"/>
      <c r="D424" s="1106"/>
      <c r="E424" s="3108"/>
      <c r="F424" s="3108"/>
      <c r="G424" s="3108"/>
      <c r="H424" s="3108"/>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8" t="s">
        <v>1699</v>
      </c>
      <c r="F426" s="3108"/>
      <c r="G426" s="3108"/>
      <c r="H426" s="3108"/>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8"/>
      <c r="AD426" s="927"/>
      <c r="AE426" s="927"/>
      <c r="AF426" s="3063" t="s">
        <v>1621</v>
      </c>
      <c r="AG426" s="3063"/>
      <c r="AH426" s="3063"/>
      <c r="AI426" s="3063"/>
      <c r="AJ426" s="3063"/>
      <c r="AK426" s="3063"/>
      <c r="AL426" s="3063"/>
      <c r="AN426" s="1000"/>
    </row>
    <row r="427" spans="1:42" s="943" customFormat="1" ht="12.75" customHeight="1">
      <c r="A427" s="1060"/>
      <c r="B427" s="1023"/>
      <c r="C427" s="1640"/>
      <c r="D427" s="927"/>
      <c r="E427" s="3108"/>
      <c r="F427" s="3108"/>
      <c r="G427" s="3108"/>
      <c r="H427" s="3108"/>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8"/>
      <c r="AD427" s="927"/>
      <c r="AE427" s="3063"/>
      <c r="AF427" s="3063"/>
      <c r="AG427" s="3063"/>
      <c r="AH427" s="3063"/>
      <c r="AI427" s="3063"/>
      <c r="AJ427" s="3063"/>
      <c r="AK427" s="3063"/>
      <c r="AL427" s="1596"/>
      <c r="AM427" s="1026"/>
      <c r="AN427" s="1000"/>
      <c r="AO427" s="943" t="s">
        <v>625</v>
      </c>
      <c r="AP427" s="1120">
        <v>0</v>
      </c>
    </row>
    <row r="428" spans="1:42" s="943" customFormat="1" ht="12.75" customHeight="1">
      <c r="A428" s="1126"/>
      <c r="B428" s="927"/>
      <c r="C428" s="927"/>
      <c r="D428" s="1106"/>
      <c r="E428" s="3108"/>
      <c r="F428" s="3108"/>
      <c r="G428" s="3108"/>
      <c r="H428" s="3108"/>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8"/>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08" t="s">
        <v>1700</v>
      </c>
      <c r="F430" s="3108"/>
      <c r="G430" s="3108"/>
      <c r="H430" s="3108"/>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8"/>
      <c r="AD430" s="927"/>
      <c r="AE430" s="927"/>
      <c r="AF430" s="3063" t="s">
        <v>1676</v>
      </c>
      <c r="AG430" s="3063"/>
      <c r="AH430" s="3063"/>
      <c r="AI430" s="3063"/>
      <c r="AJ430" s="3063"/>
      <c r="AK430" s="3063"/>
      <c r="AL430" s="3063"/>
      <c r="AN430" s="1000"/>
    </row>
    <row r="431" spans="1:42" s="943" customFormat="1" ht="12.75" customHeight="1">
      <c r="A431" s="1115"/>
      <c r="B431" s="1023"/>
      <c r="C431" s="1656"/>
      <c r="D431" s="1106"/>
      <c r="E431" s="3108"/>
      <c r="F431" s="3108"/>
      <c r="G431" s="3108"/>
      <c r="H431" s="3108"/>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8"/>
      <c r="F432" s="3108"/>
      <c r="G432" s="3108"/>
      <c r="H432" s="3108"/>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8" t="s">
        <v>1701</v>
      </c>
      <c r="F434" s="3108"/>
      <c r="G434" s="3108"/>
      <c r="H434" s="3108"/>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8"/>
      <c r="AD434" s="927"/>
      <c r="AE434" s="927"/>
      <c r="AF434" s="3063" t="s">
        <v>1621</v>
      </c>
      <c r="AG434" s="3063"/>
      <c r="AH434" s="3063"/>
      <c r="AI434" s="3063"/>
      <c r="AJ434" s="3063"/>
      <c r="AK434" s="3063"/>
      <c r="AL434" s="3063"/>
      <c r="AM434" s="1065"/>
      <c r="AN434" s="1000"/>
    </row>
    <row r="435" spans="1:42" s="943" customFormat="1" ht="12.75" customHeight="1">
      <c r="A435" s="1060"/>
      <c r="B435" s="1023"/>
      <c r="C435" s="1640"/>
      <c r="D435" s="1106"/>
      <c r="E435" s="3108"/>
      <c r="F435" s="3108"/>
      <c r="G435" s="3108"/>
      <c r="H435" s="3108"/>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8"/>
      <c r="F436" s="3108"/>
      <c r="G436" s="3108"/>
      <c r="H436" s="3108"/>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8" t="s">
        <v>1702</v>
      </c>
      <c r="F438" s="3108"/>
      <c r="G438" s="3108"/>
      <c r="H438" s="3108"/>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8"/>
      <c r="AD438" s="927"/>
      <c r="AE438" s="927"/>
      <c r="AF438" s="3063" t="s">
        <v>1685</v>
      </c>
      <c r="AG438" s="3063"/>
      <c r="AH438" s="3063"/>
      <c r="AI438" s="3063"/>
      <c r="AJ438" s="3063"/>
      <c r="AK438" s="3063"/>
      <c r="AL438" s="3063"/>
      <c r="AM438" s="1065"/>
      <c r="AN438" s="1000"/>
    </row>
    <row r="439" spans="1:42" s="943" customFormat="1" ht="12.75" customHeight="1">
      <c r="A439" s="1599"/>
      <c r="B439" s="1006"/>
      <c r="C439" s="1637"/>
      <c r="D439" s="1106"/>
      <c r="E439" s="3108"/>
      <c r="F439" s="3108"/>
      <c r="G439" s="3108"/>
      <c r="H439" s="3108"/>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8"/>
      <c r="F440" s="3108"/>
      <c r="G440" s="3108"/>
      <c r="H440" s="3108"/>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08" t="s">
        <v>1703</v>
      </c>
      <c r="F442" s="3108"/>
      <c r="G442" s="3108"/>
      <c r="H442" s="3108"/>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8"/>
      <c r="AD442" s="927"/>
      <c r="AE442" s="927"/>
      <c r="AF442" s="3063" t="s">
        <v>1704</v>
      </c>
      <c r="AG442" s="3063"/>
      <c r="AH442" s="3063"/>
      <c r="AI442" s="3063"/>
      <c r="AJ442" s="3063"/>
      <c r="AK442" s="3063"/>
      <c r="AL442" s="3063"/>
      <c r="AM442" s="1065"/>
      <c r="AN442" s="1000"/>
      <c r="AO442" s="1118" t="s">
        <v>724</v>
      </c>
      <c r="AP442" s="943">
        <v>3</v>
      </c>
    </row>
    <row r="443" spans="1:42" s="943" customFormat="1" ht="12.75" customHeight="1">
      <c r="A443" s="1599"/>
      <c r="B443" s="1006"/>
      <c r="C443" s="1637"/>
      <c r="D443" s="1106"/>
      <c r="E443" s="3108"/>
      <c r="F443" s="3108"/>
      <c r="G443" s="3108"/>
      <c r="H443" s="3108"/>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8"/>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8"/>
      <c r="F444" s="3108"/>
      <c r="G444" s="3108"/>
      <c r="H444" s="3108"/>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7" t="s">
        <v>1675</v>
      </c>
      <c r="I446" s="312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7">
        <f>VLOOKUP($H$446,$AO$394:$AP$401,2,FALSE)</f>
        <v>3</v>
      </c>
      <c r="AK448" s="308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8" t="s">
        <v>2187</v>
      </c>
      <c r="F452" s="3108"/>
      <c r="G452" s="3108"/>
      <c r="H452" s="3108"/>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927"/>
      <c r="AD452" s="927"/>
      <c r="AE452" s="930"/>
      <c r="AF452" s="3063" t="s">
        <v>1621</v>
      </c>
      <c r="AG452" s="3063"/>
      <c r="AH452" s="3063"/>
      <c r="AI452" s="3063"/>
      <c r="AJ452" s="3063"/>
      <c r="AK452" s="3063"/>
      <c r="AL452" s="3063"/>
      <c r="AM452" s="1026"/>
      <c r="AN452" s="1001"/>
    </row>
    <row r="453" spans="1:42" s="1002" customFormat="1" ht="12.75" customHeight="1">
      <c r="A453" s="1060"/>
      <c r="B453" s="1023"/>
      <c r="C453" s="1649"/>
      <c r="D453" s="1106"/>
      <c r="E453" s="3108"/>
      <c r="F453" s="3108"/>
      <c r="G453" s="3108"/>
      <c r="H453" s="3108"/>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927"/>
      <c r="AD453" s="927"/>
      <c r="AE453" s="1035"/>
      <c r="AF453" s="930"/>
      <c r="AG453" s="930"/>
      <c r="AH453" s="930"/>
      <c r="AI453" s="930"/>
      <c r="AJ453" s="930"/>
      <c r="AK453" s="930"/>
      <c r="AL453" s="930"/>
      <c r="AM453" s="1026"/>
      <c r="AN453" s="1001"/>
      <c r="AO453" s="3131"/>
      <c r="AP453" s="3131"/>
    </row>
    <row r="454" spans="1:42" s="1002" customFormat="1" ht="12.75" customHeight="1">
      <c r="A454" s="1060"/>
      <c r="B454" s="1023"/>
      <c r="C454" s="1649"/>
      <c r="D454" s="1106"/>
      <c r="E454" s="3108"/>
      <c r="F454" s="3108"/>
      <c r="G454" s="3108"/>
      <c r="H454" s="3108"/>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8"/>
      <c r="F455" s="3108"/>
      <c r="G455" s="3108"/>
      <c r="H455" s="3108"/>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8" t="s">
        <v>2189</v>
      </c>
      <c r="F457" s="3108"/>
      <c r="G457" s="3108"/>
      <c r="H457" s="3108"/>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927"/>
      <c r="AD457" s="927"/>
      <c r="AE457" s="927"/>
      <c r="AF457" s="3063" t="s">
        <v>1685</v>
      </c>
      <c r="AG457" s="3063"/>
      <c r="AH457" s="3063"/>
      <c r="AI457" s="3063"/>
      <c r="AJ457" s="3063"/>
      <c r="AK457" s="3063"/>
      <c r="AL457" s="3063"/>
      <c r="AM457" s="1026"/>
      <c r="AN457" s="1000"/>
      <c r="AO457" s="1118" t="s">
        <v>541</v>
      </c>
      <c r="AP457" s="943">
        <v>1</v>
      </c>
    </row>
    <row r="458" spans="1:42" s="943" customFormat="1" ht="12" customHeight="1">
      <c r="A458" s="1026"/>
      <c r="B458" s="927"/>
      <c r="C458" s="1657"/>
      <c r="D458" s="927"/>
      <c r="E458" s="3108"/>
      <c r="F458" s="3108"/>
      <c r="G458" s="3108"/>
      <c r="H458" s="3108"/>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8"/>
      <c r="F459" s="3108"/>
      <c r="G459" s="3108"/>
      <c r="H459" s="3108"/>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8"/>
      <c r="F460" s="3108"/>
      <c r="G460" s="3108"/>
      <c r="H460" s="3108"/>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8" t="s">
        <v>2188</v>
      </c>
      <c r="F462" s="3108"/>
      <c r="G462" s="3108"/>
      <c r="H462" s="3108"/>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8"/>
      <c r="F463" s="3108"/>
      <c r="G463" s="3108"/>
      <c r="H463" s="3108"/>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8"/>
      <c r="F464" s="3108"/>
      <c r="G464" s="3108"/>
      <c r="H464" s="3108"/>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7" t="s">
        <v>724</v>
      </c>
      <c r="I466" s="312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7">
        <f>VLOOKUP($H$466,$AO$413:$AP$415,2,FALSE)</f>
        <v>3</v>
      </c>
      <c r="AK468" s="3089"/>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32" t="s">
        <v>2192</v>
      </c>
      <c r="F472" s="3132"/>
      <c r="G472" s="3132"/>
      <c r="H472" s="3132"/>
      <c r="I472" s="3132"/>
      <c r="J472" s="3132"/>
      <c r="K472" s="3132"/>
      <c r="L472" s="3132"/>
      <c r="M472" s="3132"/>
      <c r="N472" s="3132"/>
      <c r="O472" s="3132"/>
      <c r="P472" s="3132"/>
      <c r="Q472" s="3132"/>
      <c r="R472" s="3132"/>
      <c r="S472" s="3132"/>
      <c r="T472" s="3132"/>
      <c r="U472" s="3132"/>
      <c r="V472" s="3132"/>
      <c r="W472" s="3132"/>
      <c r="X472" s="3132"/>
      <c r="Y472" s="3132"/>
      <c r="Z472" s="3132"/>
      <c r="AA472" s="3132"/>
      <c r="AB472" s="3132"/>
      <c r="AC472" s="927"/>
      <c r="AD472" s="927"/>
      <c r="AE472" s="927"/>
      <c r="AF472" s="3063" t="s">
        <v>1621</v>
      </c>
      <c r="AG472" s="3063"/>
      <c r="AH472" s="3063"/>
      <c r="AI472" s="3063"/>
      <c r="AJ472" s="3063"/>
      <c r="AK472" s="3063"/>
      <c r="AL472" s="3063"/>
      <c r="AM472" s="1026"/>
      <c r="AN472" s="1133"/>
      <c r="AP472" s="1135" t="s">
        <v>1713</v>
      </c>
    </row>
    <row r="473" spans="1:43" s="1134" customFormat="1" ht="11.9" customHeight="1">
      <c r="A473" s="1060"/>
      <c r="B473" s="1023"/>
      <c r="C473" s="1639"/>
      <c r="D473" s="1106"/>
      <c r="E473" s="3132"/>
      <c r="F473" s="3132"/>
      <c r="G473" s="3132"/>
      <c r="H473" s="3132"/>
      <c r="I473" s="3132"/>
      <c r="J473" s="3132"/>
      <c r="K473" s="3132"/>
      <c r="L473" s="3132"/>
      <c r="M473" s="3132"/>
      <c r="N473" s="3132"/>
      <c r="O473" s="3132"/>
      <c r="P473" s="3132"/>
      <c r="Q473" s="3132"/>
      <c r="R473" s="3132"/>
      <c r="S473" s="3132"/>
      <c r="T473" s="3132"/>
      <c r="U473" s="3132"/>
      <c r="V473" s="3132"/>
      <c r="W473" s="3132"/>
      <c r="X473" s="3132"/>
      <c r="Y473" s="3132"/>
      <c r="Z473" s="3132"/>
      <c r="AA473" s="3132"/>
      <c r="AB473" s="3132"/>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32"/>
      <c r="F474" s="3132"/>
      <c r="G474" s="3132"/>
      <c r="H474" s="3132"/>
      <c r="I474" s="3132"/>
      <c r="J474" s="3132"/>
      <c r="K474" s="3132"/>
      <c r="L474" s="3132"/>
      <c r="M474" s="3132"/>
      <c r="N474" s="3132"/>
      <c r="O474" s="3132"/>
      <c r="P474" s="3132"/>
      <c r="Q474" s="3132"/>
      <c r="R474" s="3132"/>
      <c r="S474" s="3132"/>
      <c r="T474" s="3132"/>
      <c r="U474" s="3132"/>
      <c r="V474" s="3132"/>
      <c r="W474" s="3132"/>
      <c r="X474" s="3132"/>
      <c r="Y474" s="3132"/>
      <c r="Z474" s="3132"/>
      <c r="AA474" s="3132"/>
      <c r="AB474" s="3132"/>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33" t="s">
        <v>1716</v>
      </c>
      <c r="F476" s="3133"/>
      <c r="G476" s="3133"/>
      <c r="H476" s="3133"/>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927"/>
      <c r="AD476" s="927"/>
      <c r="AE476" s="927"/>
      <c r="AF476" s="3063" t="s">
        <v>1685</v>
      </c>
      <c r="AG476" s="3063"/>
      <c r="AH476" s="3063"/>
      <c r="AI476" s="3063"/>
      <c r="AJ476" s="3063"/>
      <c r="AK476" s="3063"/>
      <c r="AL476" s="3063"/>
      <c r="AM476" s="1026"/>
      <c r="AN476" s="1136"/>
    </row>
    <row r="477" spans="1:43" s="1134" customFormat="1" ht="12.75" customHeight="1">
      <c r="A477" s="1060"/>
      <c r="B477" s="1023"/>
      <c r="C477" s="1639"/>
      <c r="D477" s="1023"/>
      <c r="E477" s="3133"/>
      <c r="F477" s="3133"/>
      <c r="G477" s="3133"/>
      <c r="H477" s="3133"/>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33"/>
      <c r="F478" s="3133"/>
      <c r="G478" s="3133"/>
      <c r="H478" s="3133"/>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127" t="s">
        <v>625</v>
      </c>
      <c r="I480" s="312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7">
        <f>VLOOKUP($H$480,$AO$413:$AP$415,2,FALSE)</f>
        <v>0</v>
      </c>
      <c r="AK482" s="3089"/>
      <c r="AL482" s="1005"/>
      <c r="AM482" s="1002"/>
      <c r="AN482" s="1138"/>
      <c r="AP482" s="3087"/>
      <c r="AQ482" s="308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108" t="s">
        <v>2193</v>
      </c>
      <c r="F486" s="3108"/>
      <c r="G486" s="3108"/>
      <c r="H486" s="3108"/>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927"/>
      <c r="AD486" s="927"/>
      <c r="AE486" s="927"/>
      <c r="AF486" s="3063" t="s">
        <v>1621</v>
      </c>
      <c r="AG486" s="3063"/>
      <c r="AH486" s="3063"/>
      <c r="AI486" s="3063"/>
      <c r="AJ486" s="3063"/>
      <c r="AK486" s="3063"/>
      <c r="AL486" s="3063"/>
      <c r="AM486" s="1026"/>
      <c r="AN486" s="1133"/>
      <c r="AT486" s="51"/>
      <c r="AU486" s="51"/>
      <c r="AV486" s="51"/>
      <c r="AW486" s="51"/>
      <c r="AX486" s="51"/>
      <c r="AY486" s="51"/>
      <c r="AZ486" s="51"/>
    </row>
    <row r="487" spans="1:81" s="1134" customFormat="1" ht="13">
      <c r="A487" s="1060"/>
      <c r="B487" s="1023"/>
      <c r="C487" s="1639"/>
      <c r="D487" s="1106"/>
      <c r="E487" s="3108"/>
      <c r="F487" s="3108"/>
      <c r="G487" s="3108"/>
      <c r="H487" s="3108"/>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8" t="s">
        <v>1720</v>
      </c>
      <c r="F489" s="3108"/>
      <c r="G489" s="3108"/>
      <c r="H489" s="3108"/>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927"/>
      <c r="AD489" s="927"/>
      <c r="AE489" s="927"/>
      <c r="AF489" s="3063" t="s">
        <v>1685</v>
      </c>
      <c r="AG489" s="3063"/>
      <c r="AH489" s="3063"/>
      <c r="AI489" s="3063"/>
      <c r="AJ489" s="3063"/>
      <c r="AK489" s="3063"/>
      <c r="AL489" s="3063"/>
      <c r="AM489" s="1026"/>
      <c r="AN489" s="1133"/>
      <c r="AT489" s="51"/>
      <c r="AU489" s="51"/>
      <c r="AV489" s="51"/>
      <c r="AW489" s="51"/>
      <c r="AX489" s="51"/>
      <c r="AY489" s="51"/>
      <c r="AZ489" s="51"/>
    </row>
    <row r="490" spans="1:81" s="1134" customFormat="1" ht="13">
      <c r="A490" s="1060"/>
      <c r="B490" s="1023"/>
      <c r="C490" s="1639"/>
      <c r="D490" s="1023"/>
      <c r="E490" s="3108"/>
      <c r="F490" s="3108"/>
      <c r="G490" s="3108"/>
      <c r="H490" s="3108"/>
      <c r="I490" s="3108"/>
      <c r="J490" s="3108"/>
      <c r="K490" s="3108"/>
      <c r="L490" s="3108"/>
      <c r="M490" s="3108"/>
      <c r="N490" s="3108"/>
      <c r="O490" s="3108"/>
      <c r="P490" s="3108"/>
      <c r="Q490" s="3108"/>
      <c r="R490" s="3108"/>
      <c r="S490" s="3108"/>
      <c r="T490" s="3108"/>
      <c r="U490" s="3108"/>
      <c r="V490" s="3108"/>
      <c r="W490" s="3108"/>
      <c r="X490" s="3108"/>
      <c r="Y490" s="3108"/>
      <c r="Z490" s="3108"/>
      <c r="AA490" s="3108"/>
      <c r="AB490" s="310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7" t="s">
        <v>724</v>
      </c>
      <c r="I492" s="312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7">
        <f>VLOOKUP($H$492,$AO$427:$AP$429,2,FALSE)</f>
        <v>3</v>
      </c>
      <c r="AK494" s="308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108" t="s">
        <v>1723</v>
      </c>
      <c r="F498" s="3108"/>
      <c r="G498" s="3108"/>
      <c r="H498" s="3108"/>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927"/>
      <c r="AD498" s="927"/>
      <c r="AE498" s="927"/>
      <c r="AF498" s="3063" t="s">
        <v>1621</v>
      </c>
      <c r="AG498" s="3063"/>
      <c r="AH498" s="3063"/>
      <c r="AI498" s="3063"/>
      <c r="AJ498" s="3063"/>
      <c r="AK498" s="3063"/>
      <c r="AL498" s="3063"/>
      <c r="AM498" s="1026"/>
      <c r="AN498" s="1133"/>
      <c r="AT498" s="51"/>
      <c r="AU498" s="51"/>
      <c r="AV498" s="51"/>
      <c r="AW498" s="51"/>
      <c r="AX498" s="51"/>
      <c r="AY498" s="51"/>
      <c r="AZ498" s="51"/>
    </row>
    <row r="499" spans="1:81" s="1134" customFormat="1" ht="13">
      <c r="A499" s="1060"/>
      <c r="B499" s="927"/>
      <c r="C499" s="1637"/>
      <c r="D499" s="1106"/>
      <c r="E499" s="3108"/>
      <c r="F499" s="3108"/>
      <c r="G499" s="3108"/>
      <c r="H499" s="3108"/>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08"/>
      <c r="F500" s="3108"/>
      <c r="G500" s="3108"/>
      <c r="H500" s="3108"/>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8"/>
      <c r="F501" s="3108"/>
      <c r="G501" s="3108"/>
      <c r="H501" s="3108"/>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108" t="s">
        <v>1724</v>
      </c>
      <c r="F503" s="3108"/>
      <c r="G503" s="3108"/>
      <c r="H503" s="3108"/>
      <c r="I503" s="3108"/>
      <c r="J503" s="3108"/>
      <c r="K503" s="3108"/>
      <c r="L503" s="3108"/>
      <c r="M503" s="3108"/>
      <c r="N503" s="3108"/>
      <c r="O503" s="3108"/>
      <c r="P503" s="3108"/>
      <c r="Q503" s="3108"/>
      <c r="R503" s="3108"/>
      <c r="S503" s="3108"/>
      <c r="T503" s="3108"/>
      <c r="U503" s="3108"/>
      <c r="V503" s="3108"/>
      <c r="W503" s="3108"/>
      <c r="X503" s="3108"/>
      <c r="Y503" s="3108"/>
      <c r="Z503" s="3108"/>
      <c r="AA503" s="3108"/>
      <c r="AB503" s="969"/>
      <c r="AC503" s="927"/>
      <c r="AD503" s="927"/>
      <c r="AE503" s="927"/>
      <c r="AF503" s="3063" t="s">
        <v>1685</v>
      </c>
      <c r="AG503" s="3063"/>
      <c r="AH503" s="3063"/>
      <c r="AI503" s="3063"/>
      <c r="AJ503" s="3063"/>
      <c r="AK503" s="3063"/>
      <c r="AL503" s="3063"/>
      <c r="AM503" s="1026"/>
      <c r="AN503" s="1133"/>
      <c r="AO503" s="126"/>
      <c r="AP503" s="51"/>
    </row>
    <row r="504" spans="1:81" s="1134" customFormat="1" ht="13">
      <c r="A504" s="1060"/>
      <c r="B504" s="1006"/>
      <c r="C504" s="1637"/>
      <c r="D504" s="1106"/>
      <c r="E504" s="3108"/>
      <c r="F504" s="3108"/>
      <c r="G504" s="3108"/>
      <c r="H504" s="3108"/>
      <c r="I504" s="3108"/>
      <c r="J504" s="3108"/>
      <c r="K504" s="3108"/>
      <c r="L504" s="3108"/>
      <c r="M504" s="3108"/>
      <c r="N504" s="3108"/>
      <c r="O504" s="3108"/>
      <c r="P504" s="3108"/>
      <c r="Q504" s="3108"/>
      <c r="R504" s="3108"/>
      <c r="S504" s="3108"/>
      <c r="T504" s="3108"/>
      <c r="U504" s="3108"/>
      <c r="V504" s="3108"/>
      <c r="W504" s="3108"/>
      <c r="X504" s="3108"/>
      <c r="Y504" s="3108"/>
      <c r="Z504" s="3108"/>
      <c r="AA504" s="3108"/>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08"/>
      <c r="F505" s="3108"/>
      <c r="G505" s="3108"/>
      <c r="H505" s="3108"/>
      <c r="I505" s="3108"/>
      <c r="J505" s="3108"/>
      <c r="K505" s="3108"/>
      <c r="L505" s="3108"/>
      <c r="M505" s="3108"/>
      <c r="N505" s="3108"/>
      <c r="O505" s="3108"/>
      <c r="P505" s="3108"/>
      <c r="Q505" s="3108"/>
      <c r="R505" s="3108"/>
      <c r="S505" s="3108"/>
      <c r="T505" s="3108"/>
      <c r="U505" s="3108"/>
      <c r="V505" s="3108"/>
      <c r="W505" s="3108"/>
      <c r="X505" s="3108"/>
      <c r="Y505" s="3108"/>
      <c r="Z505" s="3108"/>
      <c r="AA505" s="3108"/>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08"/>
      <c r="F506" s="3108"/>
      <c r="G506" s="3108"/>
      <c r="H506" s="3108"/>
      <c r="I506" s="3108"/>
      <c r="J506" s="3108"/>
      <c r="K506" s="3108"/>
      <c r="L506" s="3108"/>
      <c r="M506" s="3108"/>
      <c r="N506" s="3108"/>
      <c r="O506" s="3108"/>
      <c r="P506" s="3108"/>
      <c r="Q506" s="3108"/>
      <c r="R506" s="3108"/>
      <c r="S506" s="3108"/>
      <c r="T506" s="3108"/>
      <c r="U506" s="3108"/>
      <c r="V506" s="3108"/>
      <c r="W506" s="3108"/>
      <c r="X506" s="3108"/>
      <c r="Y506" s="3108"/>
      <c r="Z506" s="3108"/>
      <c r="AA506" s="3108"/>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7" t="s">
        <v>625</v>
      </c>
      <c r="I508" s="312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7">
        <f>VLOOKUP($H$508,$AO$441:$AP$443,2,FALSE)</f>
        <v>0</v>
      </c>
      <c r="AK510" s="308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108" t="s">
        <v>1726</v>
      </c>
      <c r="F514" s="3108"/>
      <c r="G514" s="3108"/>
      <c r="H514" s="3108"/>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927"/>
      <c r="AD514" s="927"/>
      <c r="AE514" s="927"/>
      <c r="AF514" s="3063" t="s">
        <v>1685</v>
      </c>
      <c r="AG514" s="3063"/>
      <c r="AH514" s="3063"/>
      <c r="AI514" s="3063"/>
      <c r="AJ514" s="3063"/>
      <c r="AK514" s="3063"/>
      <c r="AL514" s="306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08"/>
      <c r="F515" s="3108"/>
      <c r="G515" s="3108"/>
      <c r="H515" s="3108"/>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108" t="s">
        <v>1727</v>
      </c>
      <c r="F517" s="3108"/>
      <c r="G517" s="3108"/>
      <c r="H517" s="3108"/>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927"/>
      <c r="AD517" s="927"/>
      <c r="AE517" s="927"/>
      <c r="AF517" s="3063" t="s">
        <v>1704</v>
      </c>
      <c r="AG517" s="3063"/>
      <c r="AH517" s="3063"/>
      <c r="AI517" s="3063"/>
      <c r="AJ517" s="3063"/>
      <c r="AK517" s="3063"/>
      <c r="AL517" s="306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8"/>
      <c r="F518" s="3108"/>
      <c r="G518" s="3108"/>
      <c r="H518" s="3108"/>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7" t="s">
        <v>625</v>
      </c>
      <c r="I520" s="312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7">
        <f>VLOOKUP($H$520,$AO$455:$AP$457,2,FALSE)</f>
        <v>0</v>
      </c>
      <c r="AK522" s="308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108" t="s">
        <v>2186</v>
      </c>
      <c r="F526" s="3108"/>
      <c r="G526" s="3108"/>
      <c r="H526" s="3108"/>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8"/>
      <c r="AD526" s="3108"/>
      <c r="AE526" s="927"/>
      <c r="AF526" s="3063" t="s">
        <v>1685</v>
      </c>
      <c r="AG526" s="3063"/>
      <c r="AH526" s="3063"/>
      <c r="AI526" s="3063"/>
      <c r="AJ526" s="3063"/>
      <c r="AK526" s="3063"/>
      <c r="AL526" s="3063"/>
      <c r="AM526" s="1031"/>
      <c r="AN526" s="1133"/>
    </row>
    <row r="527" spans="1:74" s="1134" customFormat="1" ht="13.75" customHeight="1">
      <c r="A527" s="1060"/>
      <c r="B527" s="1035"/>
      <c r="C527" s="1649"/>
      <c r="D527" s="1106"/>
      <c r="E527" s="3108"/>
      <c r="F527" s="3108"/>
      <c r="G527" s="3108"/>
      <c r="H527" s="3108"/>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8"/>
      <c r="AD527" s="3108"/>
      <c r="AE527" s="927"/>
      <c r="AF527" s="1596"/>
      <c r="AG527" s="1596"/>
      <c r="AH527" s="1596"/>
      <c r="AI527" s="1596"/>
      <c r="AJ527" s="1596"/>
      <c r="AK527" s="1596"/>
      <c r="AL527" s="1596"/>
      <c r="AM527" s="1031"/>
      <c r="AN527" s="1133"/>
    </row>
    <row r="528" spans="1:74" s="1134" customFormat="1" ht="13">
      <c r="A528" s="1060"/>
      <c r="B528" s="1035"/>
      <c r="C528" s="1649"/>
      <c r="D528" s="1106"/>
      <c r="E528" s="3108"/>
      <c r="F528" s="3108"/>
      <c r="G528" s="3108"/>
      <c r="H528" s="3108"/>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8"/>
      <c r="AD528" s="310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108"/>
      <c r="F529" s="3108"/>
      <c r="G529" s="3108"/>
      <c r="H529" s="3108"/>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8"/>
      <c r="AD529" s="310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5" t="s">
        <v>2194</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7"/>
      <c r="AF531" s="3063" t="s">
        <v>1621</v>
      </c>
      <c r="AG531" s="3063"/>
      <c r="AH531" s="3063"/>
      <c r="AI531" s="3063"/>
      <c r="AJ531" s="3063"/>
      <c r="AK531" s="3063"/>
      <c r="AL531" s="3063"/>
      <c r="AM531" s="1031"/>
      <c r="AN531" s="1000"/>
    </row>
    <row r="532" spans="1:81" s="943" customFormat="1" ht="12.75" customHeight="1">
      <c r="A532" s="1060"/>
      <c r="B532" s="1035"/>
      <c r="C532" s="1649"/>
      <c r="D532" s="1106"/>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7" t="s">
        <v>625</v>
      </c>
      <c r="I536" s="312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7">
        <f>VLOOKUP($H$536,$AP$477:$AQ$479,2,FALSE)</f>
        <v>0</v>
      </c>
      <c r="AK538" s="3089"/>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108" t="s">
        <v>2185</v>
      </c>
      <c r="F542" s="3108"/>
      <c r="G542" s="3108"/>
      <c r="H542" s="3108"/>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8"/>
      <c r="AD542" s="3108"/>
      <c r="AE542" s="927"/>
      <c r="AF542" s="3063" t="s">
        <v>1731</v>
      </c>
      <c r="AG542" s="3063"/>
      <c r="AH542" s="3063"/>
      <c r="AI542" s="3063"/>
      <c r="AJ542" s="3063"/>
      <c r="AK542" s="3063"/>
      <c r="AL542" s="3063"/>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108"/>
      <c r="F543" s="3108"/>
      <c r="G543" s="3108"/>
      <c r="H543" s="3108"/>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8"/>
      <c r="AD543" s="310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08"/>
      <c r="F544" s="3108"/>
      <c r="G544" s="3108"/>
      <c r="H544" s="3108"/>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8"/>
      <c r="AD544" s="310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08"/>
      <c r="F545" s="3108"/>
      <c r="G545" s="3108"/>
      <c r="H545" s="3108"/>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8"/>
      <c r="AD545" s="310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1677</v>
      </c>
      <c r="E547" s="1643"/>
      <c r="F547" s="1643"/>
      <c r="G547" s="1643"/>
      <c r="H547" s="3127" t="s">
        <v>625</v>
      </c>
      <c r="I547" s="312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7">
        <f>VLOOKUP($H$547,$AO$541:$AP$542,2,FALSE)</f>
        <v>0</v>
      </c>
      <c r="AK549" s="308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7">
        <f>IF(($AJ$382+$AJ$401+$AJ$413+$AJ$448+$AJ$468+$AJ$482+$AJ$494+$AJ$510+$AJ$522+$AJ$538+AJ549)&gt;10,10,($AJ$382+$AJ$401+$AJ$413+$AJ$448+$AJ$468+$AJ$482+$AJ$494+$AJ$510+$AJ$522+$AJ$538+AJ549))</f>
        <v>10</v>
      </c>
      <c r="AL551" s="3088"/>
      <c r="AM551" s="308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7">
        <f>IF((AK320+AK551)&gt;20,20,(AK320+AK551))</f>
        <v>19</v>
      </c>
      <c r="AL553" s="3088"/>
      <c r="AM553" s="308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7" t="s">
        <v>1583</v>
      </c>
      <c r="AF556" s="3077"/>
      <c r="AG556" s="3077"/>
      <c r="AH556" s="3077"/>
      <c r="AI556" s="3077"/>
      <c r="AJ556" s="3077"/>
      <c r="AK556" s="307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4" t="s">
        <v>1736</v>
      </c>
      <c r="D558" s="3134"/>
      <c r="E558" s="3134"/>
      <c r="F558" s="3134"/>
      <c r="G558" s="3134"/>
      <c r="H558" s="3134"/>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34"/>
      <c r="AD558" s="3134"/>
      <c r="AE558" s="3134"/>
      <c r="AF558" s="3134"/>
      <c r="AG558" s="3134"/>
      <c r="AH558" s="3134"/>
      <c r="AI558" s="3134"/>
      <c r="AJ558" s="3134"/>
      <c r="AK558" s="1027"/>
      <c r="AL558" s="1027"/>
      <c r="AM558" s="1027"/>
      <c r="AN558" s="1000"/>
    </row>
    <row r="559" spans="1:81" s="943" customFormat="1" ht="12.75" customHeight="1">
      <c r="A559" s="1027"/>
      <c r="B559" s="1028"/>
      <c r="C559" s="3134"/>
      <c r="D559" s="3134"/>
      <c r="E559" s="3134"/>
      <c r="F559" s="3134"/>
      <c r="G559" s="3134"/>
      <c r="H559" s="3134"/>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34"/>
      <c r="AD559" s="3134"/>
      <c r="AE559" s="3134"/>
      <c r="AF559" s="3134"/>
      <c r="AG559" s="3134"/>
      <c r="AH559" s="3134"/>
      <c r="AI559" s="3134"/>
      <c r="AJ559" s="3134"/>
      <c r="AK559" s="1027"/>
      <c r="AL559" s="1027"/>
      <c r="AM559" s="1027"/>
      <c r="AN559" s="1000"/>
    </row>
    <row r="560" spans="1:81" s="943" customFormat="1" ht="12.75" customHeight="1">
      <c r="A560" s="1027"/>
      <c r="B560" s="1028"/>
      <c r="C560" s="3134"/>
      <c r="D560" s="3134"/>
      <c r="E560" s="3134"/>
      <c r="F560" s="3134"/>
      <c r="G560" s="3134"/>
      <c r="H560" s="3134"/>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34"/>
      <c r="AD560" s="3134"/>
      <c r="AE560" s="3134"/>
      <c r="AF560" s="3134"/>
      <c r="AG560" s="3134"/>
      <c r="AH560" s="3134"/>
      <c r="AI560" s="3134"/>
      <c r="AJ560" s="3134"/>
      <c r="AK560" s="1027"/>
      <c r="AL560" s="1027"/>
      <c r="AM560" s="1027"/>
      <c r="AN560" s="1000"/>
      <c r="AQ560" s="1135"/>
      <c r="AR560" s="1002"/>
    </row>
    <row r="561" spans="1:46" s="943" customFormat="1" ht="12.75" customHeight="1">
      <c r="A561" s="1027"/>
      <c r="B561" s="1118"/>
      <c r="C561" s="3134"/>
      <c r="D561" s="3134"/>
      <c r="E561" s="3134"/>
      <c r="F561" s="3134"/>
      <c r="G561" s="3134"/>
      <c r="H561" s="3134"/>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34"/>
      <c r="AD561" s="3134"/>
      <c r="AE561" s="3134"/>
      <c r="AF561" s="3134"/>
      <c r="AG561" s="3134"/>
      <c r="AH561" s="3134"/>
      <c r="AI561" s="3134"/>
      <c r="AJ561" s="3134"/>
      <c r="AK561" s="1027"/>
      <c r="AL561" s="1027"/>
      <c r="AM561" s="1027"/>
      <c r="AN561" s="1000"/>
      <c r="AQ561" s="1135"/>
      <c r="AR561" s="1002"/>
    </row>
    <row r="562" spans="1:46" s="943" customFormat="1" ht="12.4" customHeight="1">
      <c r="A562" s="1027"/>
      <c r="B562" s="1118"/>
      <c r="C562" s="3134"/>
      <c r="D562" s="3134"/>
      <c r="E562" s="3134"/>
      <c r="F562" s="3134"/>
      <c r="G562" s="3134"/>
      <c r="H562" s="3134"/>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34"/>
      <c r="AD562" s="3134"/>
      <c r="AE562" s="3134"/>
      <c r="AF562" s="3134"/>
      <c r="AG562" s="3134"/>
      <c r="AH562" s="3134"/>
      <c r="AI562" s="3134"/>
      <c r="AJ562" s="3134"/>
      <c r="AK562" s="1027"/>
      <c r="AL562" s="1027"/>
      <c r="AM562" s="1027"/>
      <c r="AN562" s="1000"/>
      <c r="AQ562" s="1135"/>
      <c r="AR562" s="1135"/>
    </row>
    <row r="563" spans="1:46" s="943" customFormat="1" ht="25" customHeight="1">
      <c r="A563" s="1027"/>
      <c r="B563" s="1118"/>
      <c r="C563" s="3134" t="s">
        <v>1737</v>
      </c>
      <c r="D563" s="3134"/>
      <c r="E563" s="3134"/>
      <c r="F563" s="3134"/>
      <c r="G563" s="3134"/>
      <c r="H563" s="3134"/>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34"/>
      <c r="AD563" s="3134"/>
      <c r="AE563" s="3134"/>
      <c r="AF563" s="3134"/>
      <c r="AG563" s="3134"/>
      <c r="AH563" s="3134"/>
      <c r="AI563" s="3134"/>
      <c r="AJ563" s="313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4" t="s">
        <v>2391</v>
      </c>
      <c r="D565" s="3134"/>
      <c r="E565" s="3134"/>
      <c r="F565" s="3134"/>
      <c r="G565" s="3134"/>
      <c r="H565" s="3134"/>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34"/>
      <c r="AD565" s="3134"/>
      <c r="AE565" s="3134"/>
      <c r="AF565" s="3134"/>
      <c r="AG565" s="3134"/>
      <c r="AH565" s="3134"/>
      <c r="AI565" s="3134"/>
      <c r="AJ565" s="3134"/>
      <c r="AK565" s="1027"/>
      <c r="AL565" s="1027"/>
      <c r="AM565" s="1027"/>
      <c r="AN565" s="1000"/>
      <c r="AQ565" s="1135"/>
      <c r="AR565" s="1135"/>
    </row>
    <row r="566" spans="1:46" s="943" customFormat="1" ht="30" customHeight="1">
      <c r="A566" s="1027"/>
      <c r="B566" s="1118"/>
      <c r="C566" s="3134"/>
      <c r="D566" s="3134"/>
      <c r="E566" s="3134"/>
      <c r="F566" s="3134"/>
      <c r="G566" s="3134"/>
      <c r="H566" s="3134"/>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34"/>
      <c r="AD566" s="3134"/>
      <c r="AE566" s="3134"/>
      <c r="AF566" s="3134"/>
      <c r="AG566" s="3134"/>
      <c r="AH566" s="3134"/>
      <c r="AI566" s="3134"/>
      <c r="AJ566" s="3134"/>
      <c r="AK566" s="1027"/>
      <c r="AL566" s="1027"/>
      <c r="AM566" s="1027"/>
      <c r="AN566" s="1000"/>
      <c r="AQ566" s="1002"/>
      <c r="AR566" s="1135"/>
    </row>
    <row r="567" spans="1:46" s="943" customFormat="1" ht="12.75" customHeight="1">
      <c r="A567" s="1027"/>
      <c r="B567" s="1118"/>
      <c r="C567" s="3134"/>
      <c r="D567" s="3134"/>
      <c r="E567" s="3134"/>
      <c r="F567" s="3134"/>
      <c r="G567" s="3134"/>
      <c r="H567" s="3134"/>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34"/>
      <c r="AD567" s="3134"/>
      <c r="AE567" s="3134"/>
      <c r="AF567" s="3134"/>
      <c r="AG567" s="3134"/>
      <c r="AH567" s="3134"/>
      <c r="AI567" s="3134"/>
      <c r="AJ567" s="3134"/>
      <c r="AK567" s="1027"/>
      <c r="AL567" s="1027"/>
      <c r="AM567" s="1027"/>
      <c r="AN567" s="1000"/>
      <c r="AQ567" s="1002"/>
      <c r="AR567" s="1135"/>
    </row>
    <row r="568" spans="1:46" s="943" customFormat="1" ht="12.75" customHeight="1">
      <c r="A568" s="1027"/>
      <c r="B568" s="1118"/>
      <c r="C568" s="3134" t="s">
        <v>1738</v>
      </c>
      <c r="D568" s="3134"/>
      <c r="E568" s="3134"/>
      <c r="F568" s="3134"/>
      <c r="G568" s="3134"/>
      <c r="H568" s="3134"/>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34"/>
      <c r="AD568" s="3134"/>
      <c r="AE568" s="3134"/>
      <c r="AF568" s="3134"/>
      <c r="AG568" s="3134"/>
      <c r="AH568" s="3134"/>
      <c r="AI568" s="3134"/>
      <c r="AJ568" s="3134"/>
      <c r="AK568" s="1027"/>
      <c r="AL568" s="1027"/>
      <c r="AM568" s="1027"/>
      <c r="AN568" s="1000"/>
      <c r="AQ568" s="1135"/>
      <c r="AR568" s="1135"/>
    </row>
    <row r="569" spans="1:46" s="943" customFormat="1" ht="12.75" customHeight="1">
      <c r="A569" s="1027"/>
      <c r="B569" s="1118"/>
      <c r="C569" s="3134"/>
      <c r="D569" s="3134"/>
      <c r="E569" s="3134"/>
      <c r="F569" s="3134"/>
      <c r="G569" s="3134"/>
      <c r="H569" s="3134"/>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34"/>
      <c r="AD569" s="3134"/>
      <c r="AE569" s="3134"/>
      <c r="AF569" s="3134"/>
      <c r="AG569" s="3134"/>
      <c r="AH569" s="3134"/>
      <c r="AI569" s="3134"/>
      <c r="AJ569" s="3134"/>
      <c r="AK569" s="1027"/>
      <c r="AL569" s="1027"/>
      <c r="AM569" s="1027"/>
      <c r="AN569" s="1000"/>
      <c r="AQ569" s="1135"/>
      <c r="AR569" s="1135"/>
    </row>
    <row r="570" spans="1:46" s="943" customFormat="1" ht="13.15" customHeight="1">
      <c r="A570" s="1027"/>
      <c r="B570" s="1118"/>
      <c r="C570" s="3134"/>
      <c r="D570" s="3134"/>
      <c r="E570" s="3134"/>
      <c r="F570" s="3134"/>
      <c r="G570" s="3134"/>
      <c r="H570" s="3134"/>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34"/>
      <c r="AD570" s="3134"/>
      <c r="AE570" s="3134"/>
      <c r="AF570" s="3134"/>
      <c r="AG570" s="3134"/>
      <c r="AH570" s="3134"/>
      <c r="AI570" s="3134"/>
      <c r="AJ570" s="3134"/>
      <c r="AK570" s="1027"/>
      <c r="AL570" s="1027"/>
      <c r="AM570" s="1027"/>
      <c r="AN570" s="1000"/>
      <c r="AQ570" s="1135"/>
      <c r="AR570" s="1135"/>
    </row>
    <row r="571" spans="1:46" s="943" customFormat="1" ht="12.75" customHeight="1">
      <c r="A571" s="1027"/>
      <c r="B571" s="1118"/>
      <c r="C571" s="3134"/>
      <c r="D571" s="3134"/>
      <c r="E571" s="3134"/>
      <c r="F571" s="3134"/>
      <c r="G571" s="3134"/>
      <c r="H571" s="3134"/>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34"/>
      <c r="AD571" s="3134"/>
      <c r="AE571" s="3134"/>
      <c r="AF571" s="3134"/>
      <c r="AG571" s="3134"/>
      <c r="AH571" s="3134"/>
      <c r="AI571" s="3134"/>
      <c r="AJ571" s="3134"/>
      <c r="AK571" s="1027"/>
      <c r="AL571" s="1027"/>
      <c r="AM571" s="1027"/>
      <c r="AN571" s="1000"/>
      <c r="AO571" s="1150"/>
      <c r="AP571" s="1150"/>
      <c r="AQ571" s="1135"/>
      <c r="AR571" s="1002"/>
    </row>
    <row r="572" spans="1:46" s="943" customFormat="1" ht="11.9" customHeight="1">
      <c r="A572" s="1027"/>
      <c r="B572" s="1118"/>
      <c r="C572" s="3134"/>
      <c r="D572" s="3134"/>
      <c r="E572" s="3134"/>
      <c r="F572" s="3134"/>
      <c r="G572" s="3134"/>
      <c r="H572" s="3134"/>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34"/>
      <c r="AD572" s="3134"/>
      <c r="AE572" s="3134"/>
      <c r="AF572" s="3134"/>
      <c r="AG572" s="3134"/>
      <c r="AH572" s="3134"/>
      <c r="AI572" s="3134"/>
      <c r="AJ572" s="3134"/>
      <c r="AK572" s="1027"/>
      <c r="AL572" s="1027"/>
      <c r="AM572" s="1027"/>
      <c r="AN572" s="1000"/>
      <c r="AO572" s="1151" t="s">
        <v>117</v>
      </c>
      <c r="AP572" s="1152">
        <f>IF(C596="Yes",5,0)</f>
        <v>5</v>
      </c>
      <c r="AQ572" s="1002"/>
      <c r="AR572" s="1002"/>
      <c r="AS572" s="932" t="s">
        <v>1739</v>
      </c>
    </row>
    <row r="573" spans="1:46" s="943" customFormat="1" ht="12.75" customHeight="1">
      <c r="A573" s="1027"/>
      <c r="B573" s="1118"/>
      <c r="C573" s="3134"/>
      <c r="D573" s="3134"/>
      <c r="E573" s="3134"/>
      <c r="F573" s="3134"/>
      <c r="G573" s="3134"/>
      <c r="H573" s="3134"/>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34"/>
      <c r="AD573" s="3134"/>
      <c r="AE573" s="3134"/>
      <c r="AF573" s="3134"/>
      <c r="AG573" s="3134"/>
      <c r="AH573" s="3134"/>
      <c r="AI573" s="3134"/>
      <c r="AJ573" s="3134"/>
      <c r="AK573" s="1027"/>
      <c r="AL573" s="1027"/>
      <c r="AM573" s="1027"/>
      <c r="AN573" s="1000"/>
      <c r="AO573" s="1151" t="s">
        <v>118</v>
      </c>
      <c r="AP573" s="1152">
        <f>IF(C604="Yes",5,0)</f>
        <v>0</v>
      </c>
      <c r="AQ573" s="1002"/>
      <c r="AR573" s="1002"/>
      <c r="AS573" s="3141">
        <f>IF(Application!D210="Non-Targeted",(SUM(AQ581+AQ590)),AS577)</f>
        <v>10</v>
      </c>
      <c r="AT573" s="3141"/>
    </row>
    <row r="574" spans="1:46" s="943" customFormat="1" ht="12.75" customHeight="1">
      <c r="A574" s="1027"/>
      <c r="B574" s="1118"/>
      <c r="C574" s="3134"/>
      <c r="D574" s="3134"/>
      <c r="E574" s="3134"/>
      <c r="F574" s="3134"/>
      <c r="G574" s="3134"/>
      <c r="H574" s="3134"/>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34"/>
      <c r="AD574" s="3134"/>
      <c r="AE574" s="3134"/>
      <c r="AF574" s="3134"/>
      <c r="AG574" s="3134"/>
      <c r="AH574" s="3134"/>
      <c r="AI574" s="3134"/>
      <c r="AJ574" s="3134"/>
      <c r="AK574" s="1027"/>
      <c r="AL574" s="1027"/>
      <c r="AM574" s="1027"/>
      <c r="AN574" s="1000"/>
      <c r="AO574" s="1151" t="s">
        <v>124</v>
      </c>
      <c r="AP574" s="1152">
        <f>IF(C612="Yes",7,0)</f>
        <v>0</v>
      </c>
      <c r="AS574" s="932" t="s">
        <v>1740</v>
      </c>
    </row>
    <row r="575" spans="1:46" s="943" customFormat="1" ht="12.75" customHeight="1">
      <c r="A575" s="1027"/>
      <c r="B575" s="1118"/>
      <c r="C575" s="3134"/>
      <c r="D575" s="3134"/>
      <c r="E575" s="3134"/>
      <c r="F575" s="3134"/>
      <c r="G575" s="3134"/>
      <c r="H575" s="3134"/>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34"/>
      <c r="AD575" s="3134"/>
      <c r="AE575" s="3134"/>
      <c r="AF575" s="3134"/>
      <c r="AG575" s="3134"/>
      <c r="AH575" s="3134"/>
      <c r="AI575" s="3134"/>
      <c r="AJ575" s="3134"/>
      <c r="AK575" s="1027"/>
      <c r="AL575" s="1027"/>
      <c r="AM575" s="1027"/>
      <c r="AN575" s="1000"/>
      <c r="AO575" s="1000"/>
      <c r="AP575" s="1152">
        <f>IF(C614="Yes",5,0)</f>
        <v>5</v>
      </c>
      <c r="AS575" s="3141">
        <f>IF(AND(AQ581&gt;0,AQ590&gt;0),(AQ581+AQ590)/2,0)</f>
        <v>10</v>
      </c>
      <c r="AT575" s="3141"/>
    </row>
    <row r="576" spans="1:46" s="943" customFormat="1" ht="12.75" customHeight="1">
      <c r="A576" s="1027"/>
      <c r="B576" s="1118"/>
      <c r="C576" s="3134"/>
      <c r="D576" s="3134"/>
      <c r="E576" s="3134"/>
      <c r="F576" s="3134"/>
      <c r="G576" s="3134"/>
      <c r="H576" s="3134"/>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34"/>
      <c r="AD576" s="3134"/>
      <c r="AE576" s="3134"/>
      <c r="AF576" s="3134"/>
      <c r="AG576" s="3134"/>
      <c r="AH576" s="3134"/>
      <c r="AI576" s="3134"/>
      <c r="AJ576" s="3134"/>
      <c r="AK576" s="1027"/>
      <c r="AL576" s="1027"/>
      <c r="AM576" s="1027"/>
      <c r="AN576" s="1000"/>
      <c r="AO576" s="1151" t="s">
        <v>615</v>
      </c>
      <c r="AP576" s="1152">
        <f>IF(C622="Yes",5,0)</f>
        <v>0</v>
      </c>
      <c r="AQ576" s="1002"/>
      <c r="AR576" s="1002"/>
      <c r="AS576" s="932" t="s">
        <v>2414</v>
      </c>
    </row>
    <row r="577" spans="1:81" s="943" customFormat="1" ht="12.75" customHeight="1">
      <c r="A577" s="1027"/>
      <c r="B577" s="1118"/>
      <c r="C577" s="3142" t="s">
        <v>1741</v>
      </c>
      <c r="D577" s="3142"/>
      <c r="E577" s="3142"/>
      <c r="F577" s="3142"/>
      <c r="G577" s="3142"/>
      <c r="H577" s="3142"/>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42"/>
      <c r="AD577" s="3142"/>
      <c r="AE577" s="3142"/>
      <c r="AF577" s="3142"/>
      <c r="AG577" s="3142"/>
      <c r="AH577" s="3142"/>
      <c r="AI577" s="3142"/>
      <c r="AJ577" s="3142"/>
      <c r="AK577" s="1027"/>
      <c r="AL577" s="1027"/>
      <c r="AM577" s="1027"/>
      <c r="AN577" s="1000"/>
      <c r="AO577" s="1000"/>
      <c r="AP577" s="1152">
        <f>IF(C624="Yes",3,0)</f>
        <v>0</v>
      </c>
      <c r="AS577" s="3141">
        <f>IF(AQ581=0,AQ590,AQ581)</f>
        <v>10</v>
      </c>
      <c r="AT577" s="3141"/>
    </row>
    <row r="578" spans="1:81" s="943" customFormat="1" ht="12.75" customHeight="1">
      <c r="A578" s="1027"/>
      <c r="B578" s="1118"/>
      <c r="C578" s="3142"/>
      <c r="D578" s="3142"/>
      <c r="E578" s="3142"/>
      <c r="F578" s="3142"/>
      <c r="G578" s="3142"/>
      <c r="H578" s="3142"/>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42"/>
      <c r="AD578" s="3142"/>
      <c r="AE578" s="3142"/>
      <c r="AF578" s="3142"/>
      <c r="AG578" s="3142"/>
      <c r="AH578" s="3142"/>
      <c r="AI578" s="3142"/>
      <c r="AJ578" s="3142"/>
      <c r="AK578" s="1027"/>
      <c r="AL578" s="1027"/>
      <c r="AM578" s="1027"/>
      <c r="AN578" s="1000"/>
      <c r="AO578" s="1151" t="s">
        <v>820</v>
      </c>
      <c r="AP578" s="1152">
        <f>IF(C627="Yes",5,0)</f>
        <v>0</v>
      </c>
    </row>
    <row r="579" spans="1:81" s="943" customFormat="1" ht="12.75" customHeight="1">
      <c r="A579" s="1027"/>
      <c r="B579" s="1118"/>
      <c r="C579" s="3142"/>
      <c r="D579" s="3142"/>
      <c r="E579" s="3142"/>
      <c r="F579" s="3142"/>
      <c r="G579" s="3142"/>
      <c r="H579" s="3142"/>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42"/>
      <c r="AD579" s="3142"/>
      <c r="AE579" s="3142"/>
      <c r="AF579" s="3142"/>
      <c r="AG579" s="3142"/>
      <c r="AH579" s="3142"/>
      <c r="AI579" s="3142"/>
      <c r="AJ579" s="3142"/>
      <c r="AK579" s="1027"/>
      <c r="AL579" s="1027"/>
      <c r="AM579" s="1027"/>
      <c r="AN579" s="1000"/>
      <c r="AO579" s="1151" t="s">
        <v>618</v>
      </c>
      <c r="AP579" s="1152">
        <f>IF(C636="Yes",5,0)</f>
        <v>0</v>
      </c>
    </row>
    <row r="580" spans="1:81" s="943" customFormat="1" ht="11.9" customHeight="1">
      <c r="A580" s="1027"/>
      <c r="B580" s="1118"/>
      <c r="C580" s="3142"/>
      <c r="D580" s="3142"/>
      <c r="E580" s="3142"/>
      <c r="F580" s="3142"/>
      <c r="G580" s="3142"/>
      <c r="H580" s="3142"/>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42"/>
      <c r="AD580" s="3142"/>
      <c r="AE580" s="3142"/>
      <c r="AF580" s="3142"/>
      <c r="AG580" s="3142"/>
      <c r="AH580" s="3142"/>
      <c r="AI580" s="3142"/>
      <c r="AJ580" s="3142"/>
      <c r="AK580" s="1027"/>
      <c r="AL580" s="1027"/>
      <c r="AM580" s="1027"/>
      <c r="AN580" s="1000"/>
      <c r="AO580" s="1153"/>
      <c r="AP580" s="1154">
        <f>IF(C638="Yes",3,0)</f>
        <v>0</v>
      </c>
    </row>
    <row r="581" spans="1:81" s="943" customFormat="1" ht="12.4" customHeight="1">
      <c r="A581" s="1027"/>
      <c r="B581" s="1118"/>
      <c r="C581" s="3142"/>
      <c r="D581" s="3142"/>
      <c r="E581" s="3142"/>
      <c r="F581" s="3142"/>
      <c r="G581" s="3142"/>
      <c r="H581" s="3142"/>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42"/>
      <c r="AD581" s="3142"/>
      <c r="AE581" s="3142"/>
      <c r="AF581" s="3142"/>
      <c r="AG581" s="3142"/>
      <c r="AH581" s="3142"/>
      <c r="AI581" s="3142"/>
      <c r="AJ581" s="3142"/>
      <c r="AK581" s="1027"/>
      <c r="AL581" s="1027"/>
      <c r="AM581" s="1027"/>
      <c r="AN581" s="1000"/>
      <c r="AO581" s="1155" t="s">
        <v>233</v>
      </c>
      <c r="AP581" s="1156">
        <f>SUM(AP572:AP580)</f>
        <v>10</v>
      </c>
      <c r="AQ581" s="3143">
        <f>IF(AP581&gt;0,AP581,0)</f>
        <v>10</v>
      </c>
      <c r="AR581" s="3143"/>
    </row>
    <row r="582" spans="1:81" s="943" customFormat="1" ht="12.75" customHeight="1">
      <c r="A582" s="1027"/>
      <c r="B582" s="1118"/>
      <c r="C582" s="3142"/>
      <c r="D582" s="3142"/>
      <c r="E582" s="3142"/>
      <c r="F582" s="3142"/>
      <c r="G582" s="3142"/>
      <c r="H582" s="3142"/>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42"/>
      <c r="AD582" s="3142"/>
      <c r="AE582" s="3142"/>
      <c r="AF582" s="3142"/>
      <c r="AG582" s="3142"/>
      <c r="AH582" s="3142"/>
      <c r="AI582" s="3142"/>
      <c r="AJ582" s="314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134" t="s">
        <v>1742</v>
      </c>
      <c r="D584" s="3134"/>
      <c r="E584" s="3134"/>
      <c r="F584" s="3134"/>
      <c r="G584" s="3134"/>
      <c r="H584" s="3134"/>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34"/>
      <c r="AD584" s="3134"/>
      <c r="AE584" s="3134"/>
      <c r="AF584" s="3134"/>
      <c r="AG584" s="3134"/>
      <c r="AH584" s="3134"/>
      <c r="AI584" s="3134"/>
      <c r="AJ584" s="3134"/>
      <c r="AK584" s="1027"/>
      <c r="AL584" s="1027"/>
      <c r="AM584" s="1027"/>
      <c r="AN584" s="1000"/>
      <c r="AO584" s="1151" t="s">
        <v>487</v>
      </c>
      <c r="AP584" s="1152">
        <f>IF(C657="Yes",5,0)</f>
        <v>0</v>
      </c>
    </row>
    <row r="585" spans="1:81" s="943" customFormat="1" ht="12.75" customHeight="1">
      <c r="A585" s="1027"/>
      <c r="B585" s="1118"/>
      <c r="C585" s="3134"/>
      <c r="D585" s="3134"/>
      <c r="E585" s="3134"/>
      <c r="F585" s="3134"/>
      <c r="G585" s="3134"/>
      <c r="H585" s="3134"/>
      <c r="I585" s="3134"/>
      <c r="J585" s="3134"/>
      <c r="K585" s="3134"/>
      <c r="L585" s="3134"/>
      <c r="M585" s="3134"/>
      <c r="N585" s="3134"/>
      <c r="O585" s="3134"/>
      <c r="P585" s="3134"/>
      <c r="Q585" s="3134"/>
      <c r="R585" s="3134"/>
      <c r="S585" s="3134"/>
      <c r="T585" s="3134"/>
      <c r="U585" s="3134"/>
      <c r="V585" s="3134"/>
      <c r="W585" s="3134"/>
      <c r="X585" s="3134"/>
      <c r="Y585" s="3134"/>
      <c r="Z585" s="3134"/>
      <c r="AA585" s="3134"/>
      <c r="AB585" s="3134"/>
      <c r="AC585" s="3134"/>
      <c r="AD585" s="3134"/>
      <c r="AE585" s="3134"/>
      <c r="AF585" s="3134"/>
      <c r="AG585" s="3134"/>
      <c r="AH585" s="3134"/>
      <c r="AI585" s="3134"/>
      <c r="AJ585" s="3134"/>
      <c r="AK585" s="1027"/>
      <c r="AL585" s="1027"/>
      <c r="AM585" s="1027"/>
      <c r="AN585" s="1000"/>
      <c r="AO585" s="1151" t="s">
        <v>493</v>
      </c>
      <c r="AP585" s="1152">
        <f>IF(C664="Yes",5,0)</f>
        <v>5</v>
      </c>
    </row>
    <row r="586" spans="1:81" s="943" customFormat="1" ht="68.150000000000006" customHeight="1">
      <c r="A586" s="1027"/>
      <c r="B586" s="1118"/>
      <c r="C586" s="3134"/>
      <c r="D586" s="3134"/>
      <c r="E586" s="3134"/>
      <c r="F586" s="3134"/>
      <c r="G586" s="3134"/>
      <c r="H586" s="3134"/>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34"/>
      <c r="AD586" s="3134"/>
      <c r="AE586" s="3134"/>
      <c r="AF586" s="3134"/>
      <c r="AG586" s="3134"/>
      <c r="AH586" s="3134"/>
      <c r="AI586" s="3134"/>
      <c r="AJ586" s="3134"/>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3">
        <f>'Service Amenities Budget'!J10</f>
        <v>152</v>
      </c>
      <c r="V588" s="3243"/>
      <c r="W588" s="324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4">
        <f>'Service Amenities Budget'!J9</f>
        <v>167</v>
      </c>
      <c r="V589" s="3244"/>
      <c r="W589" s="324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43">
        <f>IF(AP590&gt;0,AP590,0)</f>
        <v>10</v>
      </c>
      <c r="AR590" s="3143"/>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9" t="s">
        <v>1747</v>
      </c>
      <c r="G592" s="3139"/>
      <c r="H592" s="3139"/>
      <c r="I592" s="3139"/>
      <c r="J592" s="3139"/>
      <c r="K592" s="3139"/>
      <c r="L592" s="3139"/>
      <c r="M592" s="3139"/>
      <c r="N592" s="3139"/>
      <c r="O592" s="3139"/>
      <c r="P592" s="3139"/>
      <c r="Q592" s="3139"/>
      <c r="R592" s="3139"/>
      <c r="S592" s="3139"/>
      <c r="T592" s="3139"/>
      <c r="U592" s="3139"/>
      <c r="V592" s="3139"/>
      <c r="W592" s="3139"/>
      <c r="X592" s="3139"/>
      <c r="Y592" s="3139"/>
      <c r="Z592" s="3139"/>
      <c r="AA592" s="3139"/>
      <c r="AB592" s="3139"/>
      <c r="AC592" s="3139"/>
      <c r="AD592" s="3139"/>
      <c r="AE592" s="3139"/>
      <c r="AF592" s="31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0"/>
      <c r="G593" s="3140"/>
      <c r="H593" s="3140"/>
      <c r="I593" s="3140"/>
      <c r="J593" s="3140"/>
      <c r="K593" s="3140"/>
      <c r="L593" s="3140"/>
      <c r="M593" s="3140"/>
      <c r="N593" s="3140"/>
      <c r="O593" s="3140"/>
      <c r="P593" s="3140"/>
      <c r="Q593" s="3140"/>
      <c r="R593" s="3140"/>
      <c r="S593" s="3140"/>
      <c r="T593" s="3140"/>
      <c r="U593" s="3140"/>
      <c r="V593" s="3140"/>
      <c r="W593" s="3140"/>
      <c r="X593" s="3140"/>
      <c r="Y593" s="3140"/>
      <c r="Z593" s="3140"/>
      <c r="AA593" s="3140"/>
      <c r="AB593" s="3140"/>
      <c r="AC593" s="3140"/>
      <c r="AD593" s="3140"/>
      <c r="AE593" s="3140"/>
      <c r="AF593" s="314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0"/>
      <c r="G594" s="3140"/>
      <c r="H594" s="3140"/>
      <c r="I594" s="3140"/>
      <c r="J594" s="3140"/>
      <c r="K594" s="3140"/>
      <c r="L594" s="3140"/>
      <c r="M594" s="3140"/>
      <c r="N594" s="3140"/>
      <c r="O594" s="3140"/>
      <c r="P594" s="3140"/>
      <c r="Q594" s="3140"/>
      <c r="R594" s="3140"/>
      <c r="S594" s="3140"/>
      <c r="T594" s="3140"/>
      <c r="U594" s="3140"/>
      <c r="V594" s="3140"/>
      <c r="W594" s="3140"/>
      <c r="X594" s="3140"/>
      <c r="Y594" s="3140"/>
      <c r="Z594" s="3140"/>
      <c r="AA594" s="3140"/>
      <c r="AB594" s="3140"/>
      <c r="AC594" s="3140"/>
      <c r="AD594" s="3140"/>
      <c r="AE594" s="3140"/>
      <c r="AF594" s="314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0"/>
      <c r="G595" s="3140"/>
      <c r="H595" s="3140"/>
      <c r="I595" s="3140"/>
      <c r="J595" s="3140"/>
      <c r="K595" s="3140"/>
      <c r="L595" s="3140"/>
      <c r="M595" s="3140"/>
      <c r="N595" s="3140"/>
      <c r="O595" s="3140"/>
      <c r="P595" s="3140"/>
      <c r="Q595" s="3140"/>
      <c r="R595" s="3140"/>
      <c r="S595" s="3140"/>
      <c r="T595" s="3140"/>
      <c r="U595" s="3140"/>
      <c r="V595" s="3140"/>
      <c r="W595" s="3140"/>
      <c r="X595" s="3140"/>
      <c r="Y595" s="3140"/>
      <c r="Z595" s="3140"/>
      <c r="AA595" s="3140"/>
      <c r="AB595" s="3140"/>
      <c r="AC595" s="3140"/>
      <c r="AD595" s="3140"/>
      <c r="AE595" s="3140"/>
      <c r="AF595" s="314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6" t="s">
        <v>577</v>
      </c>
      <c r="D596" s="3084"/>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7" t="s">
        <v>1749</v>
      </c>
      <c r="AG596" s="3137"/>
      <c r="AH596" s="3137"/>
      <c r="AI596" s="3137"/>
      <c r="AJ596" s="3137"/>
      <c r="AK596" s="3137"/>
      <c r="AL596" s="313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9" t="s">
        <v>1750</v>
      </c>
      <c r="G599" s="3139"/>
      <c r="H599" s="3139"/>
      <c r="I599" s="3139"/>
      <c r="J599" s="3139"/>
      <c r="K599" s="3139"/>
      <c r="L599" s="3139"/>
      <c r="M599" s="3139"/>
      <c r="N599" s="3139"/>
      <c r="O599" s="3139"/>
      <c r="P599" s="3139"/>
      <c r="Q599" s="3139"/>
      <c r="R599" s="3139"/>
      <c r="S599" s="3139"/>
      <c r="T599" s="3139"/>
      <c r="U599" s="3139"/>
      <c r="V599" s="3139"/>
      <c r="W599" s="3139"/>
      <c r="X599" s="3139"/>
      <c r="Y599" s="3139"/>
      <c r="Z599" s="3139"/>
      <c r="AA599" s="3139"/>
      <c r="AB599" s="3139"/>
      <c r="AC599" s="3139"/>
      <c r="AD599" s="3139"/>
      <c r="AE599" s="3139"/>
      <c r="AF599" s="31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0"/>
      <c r="G600" s="3140"/>
      <c r="H600" s="3140"/>
      <c r="I600" s="3140"/>
      <c r="J600" s="3140"/>
      <c r="K600" s="3140"/>
      <c r="L600" s="3140"/>
      <c r="M600" s="3140"/>
      <c r="N600" s="3140"/>
      <c r="O600" s="3140"/>
      <c r="P600" s="3140"/>
      <c r="Q600" s="3140"/>
      <c r="R600" s="3140"/>
      <c r="S600" s="3140"/>
      <c r="T600" s="3140"/>
      <c r="U600" s="3140"/>
      <c r="V600" s="3140"/>
      <c r="W600" s="3140"/>
      <c r="X600" s="3140"/>
      <c r="Y600" s="3140"/>
      <c r="Z600" s="3140"/>
      <c r="AA600" s="3140"/>
      <c r="AB600" s="3140"/>
      <c r="AC600" s="3140"/>
      <c r="AD600" s="3140"/>
      <c r="AE600" s="3140"/>
      <c r="AF600" s="314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0"/>
      <c r="G601" s="3140"/>
      <c r="H601" s="3140"/>
      <c r="I601" s="3140"/>
      <c r="J601" s="3140"/>
      <c r="K601" s="3140"/>
      <c r="L601" s="3140"/>
      <c r="M601" s="3140"/>
      <c r="N601" s="3140"/>
      <c r="O601" s="3140"/>
      <c r="P601" s="3140"/>
      <c r="Q601" s="3140"/>
      <c r="R601" s="3140"/>
      <c r="S601" s="3140"/>
      <c r="T601" s="3140"/>
      <c r="U601" s="3140"/>
      <c r="V601" s="3140"/>
      <c r="W601" s="3140"/>
      <c r="X601" s="3140"/>
      <c r="Y601" s="3140"/>
      <c r="Z601" s="3140"/>
      <c r="AA601" s="3140"/>
      <c r="AB601" s="3140"/>
      <c r="AC601" s="3140"/>
      <c r="AD601" s="3140"/>
      <c r="AE601" s="3140"/>
      <c r="AF601" s="314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0"/>
      <c r="G602" s="3140"/>
      <c r="H602" s="3140"/>
      <c r="I602" s="3140"/>
      <c r="J602" s="3140"/>
      <c r="K602" s="3140"/>
      <c r="L602" s="3140"/>
      <c r="M602" s="3140"/>
      <c r="N602" s="3140"/>
      <c r="O602" s="3140"/>
      <c r="P602" s="3140"/>
      <c r="Q602" s="3140"/>
      <c r="R602" s="3140"/>
      <c r="S602" s="3140"/>
      <c r="T602" s="3140"/>
      <c r="U602" s="3140"/>
      <c r="V602" s="3140"/>
      <c r="W602" s="3140"/>
      <c r="X602" s="3140"/>
      <c r="Y602" s="3140"/>
      <c r="Z602" s="3140"/>
      <c r="AA602" s="3140"/>
      <c r="AB602" s="3140"/>
      <c r="AC602" s="3140"/>
      <c r="AD602" s="3140"/>
      <c r="AE602" s="3140"/>
      <c r="AF602" s="314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0"/>
      <c r="G603" s="3140"/>
      <c r="H603" s="3140"/>
      <c r="I603" s="3140"/>
      <c r="J603" s="3140"/>
      <c r="K603" s="3140"/>
      <c r="L603" s="3140"/>
      <c r="M603" s="3140"/>
      <c r="N603" s="3140"/>
      <c r="O603" s="3140"/>
      <c r="P603" s="3140"/>
      <c r="Q603" s="3140"/>
      <c r="R603" s="3140"/>
      <c r="S603" s="3140"/>
      <c r="T603" s="3140"/>
      <c r="U603" s="3140"/>
      <c r="V603" s="3140"/>
      <c r="W603" s="3140"/>
      <c r="X603" s="3140"/>
      <c r="Y603" s="3140"/>
      <c r="Z603" s="3140"/>
      <c r="AA603" s="3140"/>
      <c r="AB603" s="3140"/>
      <c r="AC603" s="3140"/>
      <c r="AD603" s="3140"/>
      <c r="AE603" s="3140"/>
      <c r="AF603" s="31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6" t="s">
        <v>625</v>
      </c>
      <c r="D604" s="3084"/>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7" t="s">
        <v>1749</v>
      </c>
      <c r="AG604" s="3137"/>
      <c r="AH604" s="3137"/>
      <c r="AI604" s="3137"/>
      <c r="AJ604" s="3137"/>
      <c r="AK604" s="3137"/>
      <c r="AL604" s="313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9" t="s">
        <v>1752</v>
      </c>
      <c r="G607" s="3139"/>
      <c r="H607" s="3139"/>
      <c r="I607" s="3139"/>
      <c r="J607" s="3139"/>
      <c r="K607" s="3139"/>
      <c r="L607" s="3139"/>
      <c r="M607" s="3139"/>
      <c r="N607" s="3139"/>
      <c r="O607" s="3139"/>
      <c r="P607" s="3139"/>
      <c r="Q607" s="3139"/>
      <c r="R607" s="3139"/>
      <c r="S607" s="3139"/>
      <c r="T607" s="3139"/>
      <c r="U607" s="3139"/>
      <c r="V607" s="3139"/>
      <c r="W607" s="3139"/>
      <c r="X607" s="3139"/>
      <c r="Y607" s="3139"/>
      <c r="Z607" s="3139"/>
      <c r="AA607" s="3139"/>
      <c r="AB607" s="3139"/>
      <c r="AC607" s="3139"/>
      <c r="AD607" s="3139"/>
      <c r="AE607" s="3139"/>
      <c r="AF607" s="31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0"/>
      <c r="G608" s="3140"/>
      <c r="H608" s="3140"/>
      <c r="I608" s="3140"/>
      <c r="J608" s="3140"/>
      <c r="K608" s="3140"/>
      <c r="L608" s="3140"/>
      <c r="M608" s="3140"/>
      <c r="N608" s="3140"/>
      <c r="O608" s="3140"/>
      <c r="P608" s="3140"/>
      <c r="Q608" s="3140"/>
      <c r="R608" s="3140"/>
      <c r="S608" s="3140"/>
      <c r="T608" s="3140"/>
      <c r="U608" s="3140"/>
      <c r="V608" s="3140"/>
      <c r="W608" s="3140"/>
      <c r="X608" s="3140"/>
      <c r="Y608" s="3140"/>
      <c r="Z608" s="3140"/>
      <c r="AA608" s="3140"/>
      <c r="AB608" s="3140"/>
      <c r="AC608" s="3140"/>
      <c r="AD608" s="3140"/>
      <c r="AE608" s="3140"/>
      <c r="AF608" s="31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0"/>
      <c r="G609" s="3140"/>
      <c r="H609" s="3140"/>
      <c r="I609" s="3140"/>
      <c r="J609" s="3140"/>
      <c r="K609" s="3140"/>
      <c r="L609" s="3140"/>
      <c r="M609" s="3140"/>
      <c r="N609" s="3140"/>
      <c r="O609" s="3140"/>
      <c r="P609" s="3140"/>
      <c r="Q609" s="3140"/>
      <c r="R609" s="3140"/>
      <c r="S609" s="3140"/>
      <c r="T609" s="3140"/>
      <c r="U609" s="3140"/>
      <c r="V609" s="3140"/>
      <c r="W609" s="3140"/>
      <c r="X609" s="3140"/>
      <c r="Y609" s="3140"/>
      <c r="Z609" s="3140"/>
      <c r="AA609" s="3140"/>
      <c r="AB609" s="3140"/>
      <c r="AC609" s="3140"/>
      <c r="AD609" s="3140"/>
      <c r="AE609" s="3140"/>
      <c r="AF609" s="31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0"/>
      <c r="G610" s="3140"/>
      <c r="H610" s="3140"/>
      <c r="I610" s="3140"/>
      <c r="J610" s="3140"/>
      <c r="K610" s="3140"/>
      <c r="L610" s="3140"/>
      <c r="M610" s="3140"/>
      <c r="N610" s="3140"/>
      <c r="O610" s="3140"/>
      <c r="P610" s="3140"/>
      <c r="Q610" s="3140"/>
      <c r="R610" s="3140"/>
      <c r="S610" s="3140"/>
      <c r="T610" s="3140"/>
      <c r="U610" s="3140"/>
      <c r="V610" s="3140"/>
      <c r="W610" s="3140"/>
      <c r="X610" s="3140"/>
      <c r="Y610" s="3140"/>
      <c r="Z610" s="3140"/>
      <c r="AA610" s="3140"/>
      <c r="AB610" s="3140"/>
      <c r="AC610" s="3140"/>
      <c r="AD610" s="3140"/>
      <c r="AE610" s="3140"/>
      <c r="AF610" s="31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0"/>
      <c r="G611" s="3140"/>
      <c r="H611" s="3140"/>
      <c r="I611" s="3140"/>
      <c r="J611" s="3140"/>
      <c r="K611" s="3140"/>
      <c r="L611" s="3140"/>
      <c r="M611" s="3140"/>
      <c r="N611" s="3140"/>
      <c r="O611" s="3140"/>
      <c r="P611" s="3140"/>
      <c r="Q611" s="3140"/>
      <c r="R611" s="3140"/>
      <c r="S611" s="3140"/>
      <c r="T611" s="3140"/>
      <c r="U611" s="3140"/>
      <c r="V611" s="3140"/>
      <c r="W611" s="3140"/>
      <c r="X611" s="3140"/>
      <c r="Y611" s="3140"/>
      <c r="Z611" s="3140"/>
      <c r="AA611" s="3140"/>
      <c r="AB611" s="3140"/>
      <c r="AC611" s="3140"/>
      <c r="AD611" s="3140"/>
      <c r="AE611" s="3140"/>
      <c r="AF611" s="31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6" t="s">
        <v>625</v>
      </c>
      <c r="D612" s="3084"/>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7" t="s">
        <v>1754</v>
      </c>
      <c r="AG612" s="3137"/>
      <c r="AH612" s="3137"/>
      <c r="AI612" s="3137"/>
      <c r="AJ612" s="3137"/>
      <c r="AK612" s="3137"/>
      <c r="AL612" s="313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6" t="s">
        <v>577</v>
      </c>
      <c r="D614" s="3084"/>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7" t="s">
        <v>1749</v>
      </c>
      <c r="AG614" s="3137"/>
      <c r="AH614" s="3137"/>
      <c r="AI614" s="3137"/>
      <c r="AJ614" s="3137"/>
      <c r="AK614" s="3137"/>
      <c r="AL614" s="313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9" t="s">
        <v>1758</v>
      </c>
      <c r="G618" s="3139"/>
      <c r="H618" s="3139"/>
      <c r="I618" s="3139"/>
      <c r="J618" s="3139"/>
      <c r="K618" s="3139"/>
      <c r="L618" s="3139"/>
      <c r="M618" s="3139"/>
      <c r="N618" s="3139"/>
      <c r="O618" s="3139"/>
      <c r="P618" s="3139"/>
      <c r="Q618" s="3139"/>
      <c r="R618" s="3139"/>
      <c r="S618" s="3139"/>
      <c r="T618" s="3139"/>
      <c r="U618" s="3139"/>
      <c r="V618" s="3139"/>
      <c r="W618" s="3139"/>
      <c r="X618" s="3139"/>
      <c r="Y618" s="3139"/>
      <c r="Z618" s="3139"/>
      <c r="AA618" s="3139"/>
      <c r="AB618" s="3139"/>
      <c r="AC618" s="3139"/>
      <c r="AD618" s="3139"/>
      <c r="AE618" s="3139"/>
      <c r="AF618" s="31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0"/>
      <c r="G619" s="3140"/>
      <c r="H619" s="3140"/>
      <c r="I619" s="3140"/>
      <c r="J619" s="3140"/>
      <c r="K619" s="3140"/>
      <c r="L619" s="3140"/>
      <c r="M619" s="3140"/>
      <c r="N619" s="3140"/>
      <c r="O619" s="3140"/>
      <c r="P619" s="3140"/>
      <c r="Q619" s="3140"/>
      <c r="R619" s="3140"/>
      <c r="S619" s="3140"/>
      <c r="T619" s="3140"/>
      <c r="U619" s="3140"/>
      <c r="V619" s="3140"/>
      <c r="W619" s="3140"/>
      <c r="X619" s="3140"/>
      <c r="Y619" s="3140"/>
      <c r="Z619" s="3140"/>
      <c r="AA619" s="3140"/>
      <c r="AB619" s="3140"/>
      <c r="AC619" s="3140"/>
      <c r="AD619" s="3140"/>
      <c r="AE619" s="3140"/>
      <c r="AF619" s="31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40"/>
      <c r="G620" s="3140"/>
      <c r="H620" s="3140"/>
      <c r="I620" s="3140"/>
      <c r="J620" s="3140"/>
      <c r="K620" s="3140"/>
      <c r="L620" s="3140"/>
      <c r="M620" s="3140"/>
      <c r="N620" s="3140"/>
      <c r="O620" s="3140"/>
      <c r="P620" s="3140"/>
      <c r="Q620" s="3140"/>
      <c r="R620" s="3140"/>
      <c r="S620" s="3140"/>
      <c r="T620" s="3140"/>
      <c r="U620" s="3140"/>
      <c r="V620" s="3140"/>
      <c r="W620" s="3140"/>
      <c r="X620" s="3140"/>
      <c r="Y620" s="3140"/>
      <c r="Z620" s="3140"/>
      <c r="AA620" s="3140"/>
      <c r="AB620" s="3140"/>
      <c r="AC620" s="3140"/>
      <c r="AD620" s="3140"/>
      <c r="AE620" s="3140"/>
      <c r="AF620" s="31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0"/>
      <c r="G621" s="3140"/>
      <c r="H621" s="3140"/>
      <c r="I621" s="3140"/>
      <c r="J621" s="3140"/>
      <c r="K621" s="3140"/>
      <c r="L621" s="3140"/>
      <c r="M621" s="3140"/>
      <c r="N621" s="3140"/>
      <c r="O621" s="3140"/>
      <c r="P621" s="3140"/>
      <c r="Q621" s="3140"/>
      <c r="R621" s="3140"/>
      <c r="S621" s="3140"/>
      <c r="T621" s="3140"/>
      <c r="U621" s="3140"/>
      <c r="V621" s="3140"/>
      <c r="W621" s="3140"/>
      <c r="X621" s="3140"/>
      <c r="Y621" s="3140"/>
      <c r="Z621" s="3140"/>
      <c r="AA621" s="3140"/>
      <c r="AB621" s="3140"/>
      <c r="AC621" s="3140"/>
      <c r="AD621" s="3140"/>
      <c r="AE621" s="3140"/>
      <c r="AF621" s="31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6" t="s">
        <v>625</v>
      </c>
      <c r="D622" s="3084"/>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7" t="s">
        <v>1749</v>
      </c>
      <c r="AG622" s="3137"/>
      <c r="AH622" s="3137"/>
      <c r="AI622" s="3137"/>
      <c r="AJ622" s="3137"/>
      <c r="AK622" s="3137"/>
      <c r="AL622" s="313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6" t="s">
        <v>625</v>
      </c>
      <c r="D624" s="3084"/>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7" t="s">
        <v>1761</v>
      </c>
      <c r="AG624" s="3137"/>
      <c r="AH624" s="3137"/>
      <c r="AI624" s="3137"/>
      <c r="AJ624" s="3137"/>
      <c r="AK624" s="3137"/>
      <c r="AL624" s="313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6" t="s">
        <v>625</v>
      </c>
      <c r="D627" s="3084"/>
      <c r="E627" s="1174" t="s">
        <v>1762</v>
      </c>
      <c r="F627" s="3139" t="s">
        <v>1763</v>
      </c>
      <c r="G627" s="3139"/>
      <c r="H627" s="3139"/>
      <c r="I627" s="3139"/>
      <c r="J627" s="3139"/>
      <c r="K627" s="3139"/>
      <c r="L627" s="3139"/>
      <c r="M627" s="3139"/>
      <c r="N627" s="3139"/>
      <c r="O627" s="3139"/>
      <c r="P627" s="3139"/>
      <c r="Q627" s="3139"/>
      <c r="R627" s="3139"/>
      <c r="S627" s="3139"/>
      <c r="T627" s="3139"/>
      <c r="U627" s="3139"/>
      <c r="V627" s="3139"/>
      <c r="W627" s="3139"/>
      <c r="X627" s="3139"/>
      <c r="Y627" s="3139"/>
      <c r="Z627" s="3139"/>
      <c r="AA627" s="3139"/>
      <c r="AB627" s="3139"/>
      <c r="AC627" s="3139"/>
      <c r="AD627" s="3139"/>
      <c r="AE627" s="31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0"/>
      <c r="G628" s="3140"/>
      <c r="H628" s="3140"/>
      <c r="I628" s="3140"/>
      <c r="J628" s="3140"/>
      <c r="K628" s="3140"/>
      <c r="L628" s="3140"/>
      <c r="M628" s="3140"/>
      <c r="N628" s="3140"/>
      <c r="O628" s="3140"/>
      <c r="P628" s="3140"/>
      <c r="Q628" s="3140"/>
      <c r="R628" s="3140"/>
      <c r="S628" s="3140"/>
      <c r="T628" s="3140"/>
      <c r="U628" s="3140"/>
      <c r="V628" s="3140"/>
      <c r="W628" s="3140"/>
      <c r="X628" s="3140"/>
      <c r="Y628" s="3140"/>
      <c r="Z628" s="3140"/>
      <c r="AA628" s="3140"/>
      <c r="AB628" s="3140"/>
      <c r="AC628" s="3140"/>
      <c r="AD628" s="3140"/>
      <c r="AE628" s="3140"/>
      <c r="AF628" s="3145" t="s">
        <v>1749</v>
      </c>
      <c r="AG628" s="3145"/>
      <c r="AH628" s="3145"/>
      <c r="AI628" s="3145"/>
      <c r="AJ628" s="3145"/>
      <c r="AK628" s="3145"/>
      <c r="AL628" s="3146"/>
      <c r="AM628" s="1134"/>
      <c r="AN628" s="1000"/>
      <c r="BS628" s="1134"/>
      <c r="BT628" s="1134"/>
      <c r="BY628" s="1134"/>
      <c r="BZ628" s="1134"/>
      <c r="CA628" s="1134"/>
      <c r="CB628" s="1134"/>
      <c r="CC628" s="1134"/>
    </row>
    <row r="629" spans="1:81" s="943" customFormat="1" ht="12.75" customHeight="1">
      <c r="A629" s="927"/>
      <c r="B629" s="51"/>
      <c r="C629" s="1192"/>
      <c r="D629" s="112"/>
      <c r="E629" s="1146"/>
      <c r="F629" s="3140"/>
      <c r="G629" s="3140"/>
      <c r="H629" s="3140"/>
      <c r="I629" s="3140"/>
      <c r="J629" s="3140"/>
      <c r="K629" s="3140"/>
      <c r="L629" s="3140"/>
      <c r="M629" s="3140"/>
      <c r="N629" s="3140"/>
      <c r="O629" s="3140"/>
      <c r="P629" s="3140"/>
      <c r="Q629" s="3140"/>
      <c r="R629" s="3140"/>
      <c r="S629" s="3140"/>
      <c r="T629" s="3140"/>
      <c r="U629" s="3140"/>
      <c r="V629" s="3140"/>
      <c r="W629" s="3140"/>
      <c r="X629" s="3140"/>
      <c r="Y629" s="3140"/>
      <c r="Z629" s="3140"/>
      <c r="AA629" s="3140"/>
      <c r="AB629" s="3140"/>
      <c r="AC629" s="3140"/>
      <c r="AD629" s="3140"/>
      <c r="AE629" s="31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4"/>
      <c r="G630" s="3144"/>
      <c r="H630" s="3144"/>
      <c r="I630" s="3144"/>
      <c r="J630" s="3144"/>
      <c r="K630" s="3144"/>
      <c r="L630" s="3144"/>
      <c r="M630" s="3144"/>
      <c r="N630" s="3144"/>
      <c r="O630" s="3144"/>
      <c r="P630" s="3144"/>
      <c r="Q630" s="3144"/>
      <c r="R630" s="3144"/>
      <c r="S630" s="3144"/>
      <c r="T630" s="3144"/>
      <c r="U630" s="3144"/>
      <c r="V630" s="3144"/>
      <c r="W630" s="3144"/>
      <c r="X630" s="3144"/>
      <c r="Y630" s="3144"/>
      <c r="Z630" s="3144"/>
      <c r="AA630" s="3144"/>
      <c r="AB630" s="3144"/>
      <c r="AC630" s="3144"/>
      <c r="AD630" s="3144"/>
      <c r="AE630" s="3144"/>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7" t="s">
        <v>1765</v>
      </c>
      <c r="G632" s="3147"/>
      <c r="H632" s="3147"/>
      <c r="I632" s="3147"/>
      <c r="J632" s="3147"/>
      <c r="K632" s="3147"/>
      <c r="L632" s="3147"/>
      <c r="M632" s="3147"/>
      <c r="N632" s="3147"/>
      <c r="O632" s="3147"/>
      <c r="P632" s="3147"/>
      <c r="Q632" s="3147"/>
      <c r="R632" s="3147"/>
      <c r="S632" s="3147"/>
      <c r="T632" s="3147"/>
      <c r="U632" s="3147"/>
      <c r="V632" s="3147"/>
      <c r="W632" s="3147"/>
      <c r="X632" s="3147"/>
      <c r="Y632" s="3147"/>
      <c r="Z632" s="3147"/>
      <c r="AA632" s="3147"/>
      <c r="AB632" s="3147"/>
      <c r="AC632" s="3147"/>
      <c r="AD632" s="3147"/>
      <c r="AE632" s="3147"/>
      <c r="AF632" s="1211"/>
      <c r="AG632" s="1211"/>
      <c r="AH632" s="1211"/>
      <c r="AI632" s="1211"/>
      <c r="AJ632" s="1211"/>
      <c r="AK632" s="1211"/>
      <c r="AL632" s="1212"/>
      <c r="AM632" s="1134"/>
    </row>
    <row r="633" spans="1:81" ht="13">
      <c r="A633" s="927"/>
      <c r="C633" s="1192"/>
      <c r="D633" s="112"/>
      <c r="E633" s="1146"/>
      <c r="F633" s="3148"/>
      <c r="G633" s="3148"/>
      <c r="H633" s="3148"/>
      <c r="I633" s="3148"/>
      <c r="J633" s="3148"/>
      <c r="K633" s="3148"/>
      <c r="L633" s="3148"/>
      <c r="M633" s="3148"/>
      <c r="N633" s="3148"/>
      <c r="O633" s="3148"/>
      <c r="P633" s="3148"/>
      <c r="Q633" s="3148"/>
      <c r="R633" s="3148"/>
      <c r="S633" s="3148"/>
      <c r="T633" s="3148"/>
      <c r="U633" s="3148"/>
      <c r="V633" s="3148"/>
      <c r="W633" s="3148"/>
      <c r="X633" s="3148"/>
      <c r="Y633" s="3148"/>
      <c r="Z633" s="3148"/>
      <c r="AA633" s="3148"/>
      <c r="AB633" s="3148"/>
      <c r="AC633" s="3148"/>
      <c r="AD633" s="3148"/>
      <c r="AE633" s="3148"/>
      <c r="AF633" s="1213"/>
      <c r="AG633" s="991"/>
      <c r="AH633" s="1025"/>
      <c r="AI633" s="1025"/>
      <c r="AJ633" s="1025"/>
      <c r="AK633" s="1025"/>
      <c r="AL633" s="1193"/>
      <c r="AM633" s="1134"/>
    </row>
    <row r="634" spans="1:81" s="943" customFormat="1" ht="12.75" customHeight="1">
      <c r="A634" s="927"/>
      <c r="B634" s="51"/>
      <c r="C634" s="1192"/>
      <c r="D634" s="112"/>
      <c r="E634" s="1146"/>
      <c r="F634" s="3148"/>
      <c r="G634" s="3148"/>
      <c r="H634" s="3148"/>
      <c r="I634" s="3148"/>
      <c r="J634" s="3148"/>
      <c r="K634" s="3148"/>
      <c r="L634" s="3148"/>
      <c r="M634" s="3148"/>
      <c r="N634" s="3148"/>
      <c r="O634" s="3148"/>
      <c r="P634" s="3148"/>
      <c r="Q634" s="3148"/>
      <c r="R634" s="3148"/>
      <c r="S634" s="3148"/>
      <c r="T634" s="3148"/>
      <c r="U634" s="3148"/>
      <c r="V634" s="3148"/>
      <c r="W634" s="3148"/>
      <c r="X634" s="3148"/>
      <c r="Y634" s="3148"/>
      <c r="Z634" s="3148"/>
      <c r="AA634" s="3148"/>
      <c r="AB634" s="3148"/>
      <c r="AC634" s="3148"/>
      <c r="AD634" s="3148"/>
      <c r="AE634" s="3148"/>
      <c r="AF634" s="1025"/>
      <c r="AG634" s="1025"/>
      <c r="AH634" s="1025"/>
      <c r="AI634" s="1025"/>
      <c r="AJ634" s="1025"/>
      <c r="AK634" s="1025"/>
      <c r="AL634" s="1193"/>
      <c r="AM634" s="1134"/>
      <c r="AN634" s="1000"/>
    </row>
    <row r="635" spans="1:81" s="943" customFormat="1" ht="12.75" customHeight="1">
      <c r="A635" s="927"/>
      <c r="B635" s="51"/>
      <c r="C635" s="1201"/>
      <c r="D635" s="1025"/>
      <c r="E635" s="1025"/>
      <c r="F635" s="3148"/>
      <c r="G635" s="3148"/>
      <c r="H635" s="3148"/>
      <c r="I635" s="3148"/>
      <c r="J635" s="3148"/>
      <c r="K635" s="3148"/>
      <c r="L635" s="3148"/>
      <c r="M635" s="3148"/>
      <c r="N635" s="3148"/>
      <c r="O635" s="3148"/>
      <c r="P635" s="3148"/>
      <c r="Q635" s="3148"/>
      <c r="R635" s="3148"/>
      <c r="S635" s="3148"/>
      <c r="T635" s="3148"/>
      <c r="U635" s="3148"/>
      <c r="V635" s="3148"/>
      <c r="W635" s="3148"/>
      <c r="X635" s="3148"/>
      <c r="Y635" s="3148"/>
      <c r="Z635" s="3148"/>
      <c r="AA635" s="3148"/>
      <c r="AB635" s="3148"/>
      <c r="AC635" s="3148"/>
      <c r="AD635" s="3148"/>
      <c r="AE635" s="3148"/>
      <c r="AF635" s="1025"/>
      <c r="AG635" s="1025"/>
      <c r="AH635" s="1025"/>
      <c r="AI635" s="1025"/>
      <c r="AJ635" s="1025"/>
      <c r="AK635" s="1025"/>
      <c r="AL635" s="1193"/>
      <c r="AM635" s="1134"/>
      <c r="AN635" s="1000"/>
    </row>
    <row r="636" spans="1:81" s="943" customFormat="1" ht="12.75" customHeight="1">
      <c r="A636" s="927"/>
      <c r="B636" s="51"/>
      <c r="C636" s="3136" t="s">
        <v>625</v>
      </c>
      <c r="D636" s="3084"/>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5" t="s">
        <v>1749</v>
      </c>
      <c r="AG636" s="3145"/>
      <c r="AH636" s="3145"/>
      <c r="AI636" s="3145"/>
      <c r="AJ636" s="3145"/>
      <c r="AK636" s="3145"/>
      <c r="AL636" s="314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6" t="s">
        <v>625</v>
      </c>
      <c r="D638" s="3084"/>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5" t="s">
        <v>1761</v>
      </c>
      <c r="AG638" s="3145"/>
      <c r="AH638" s="3145"/>
      <c r="AI638" s="3145"/>
      <c r="AJ638" s="3145"/>
      <c r="AK638" s="3145"/>
      <c r="AL638" s="314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9" t="s">
        <v>1770</v>
      </c>
      <c r="G642" s="3139"/>
      <c r="H642" s="3139"/>
      <c r="I642" s="3139"/>
      <c r="J642" s="3139"/>
      <c r="K642" s="3139"/>
      <c r="L642" s="3139"/>
      <c r="M642" s="3139"/>
      <c r="N642" s="3139"/>
      <c r="O642" s="3139"/>
      <c r="P642" s="3139"/>
      <c r="Q642" s="3139"/>
      <c r="R642" s="3139"/>
      <c r="S642" s="3139"/>
      <c r="T642" s="3139"/>
      <c r="U642" s="3139"/>
      <c r="V642" s="3139"/>
      <c r="W642" s="3139"/>
      <c r="X642" s="3139"/>
      <c r="Y642" s="3139"/>
      <c r="Z642" s="3139"/>
      <c r="AA642" s="3139"/>
      <c r="AB642" s="3139"/>
      <c r="AC642" s="3139"/>
      <c r="AD642" s="3139"/>
      <c r="AE642" s="31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0"/>
      <c r="G643" s="3140"/>
      <c r="H643" s="3140"/>
      <c r="I643" s="3140"/>
      <c r="J643" s="3140"/>
      <c r="K643" s="3140"/>
      <c r="L643" s="3140"/>
      <c r="M643" s="3140"/>
      <c r="N643" s="3140"/>
      <c r="O643" s="3140"/>
      <c r="P643" s="3140"/>
      <c r="Q643" s="3140"/>
      <c r="R643" s="3140"/>
      <c r="S643" s="3140"/>
      <c r="T643" s="3140"/>
      <c r="U643" s="3140"/>
      <c r="V643" s="3140"/>
      <c r="W643" s="3140"/>
      <c r="X643" s="3140"/>
      <c r="Y643" s="3140"/>
      <c r="Z643" s="3140"/>
      <c r="AA643" s="3140"/>
      <c r="AB643" s="3140"/>
      <c r="AC643" s="3140"/>
      <c r="AD643" s="3140"/>
      <c r="AE643" s="314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0"/>
      <c r="G644" s="3140"/>
      <c r="H644" s="3140"/>
      <c r="I644" s="3140"/>
      <c r="J644" s="3140"/>
      <c r="K644" s="3140"/>
      <c r="L644" s="3140"/>
      <c r="M644" s="3140"/>
      <c r="N644" s="3140"/>
      <c r="O644" s="3140"/>
      <c r="P644" s="3140"/>
      <c r="Q644" s="3140"/>
      <c r="R644" s="3140"/>
      <c r="S644" s="3140"/>
      <c r="T644" s="3140"/>
      <c r="U644" s="3140"/>
      <c r="V644" s="3140"/>
      <c r="W644" s="3140"/>
      <c r="X644" s="3140"/>
      <c r="Y644" s="3140"/>
      <c r="Z644" s="3140"/>
      <c r="AA644" s="3140"/>
      <c r="AB644" s="3140"/>
      <c r="AC644" s="3140"/>
      <c r="AD644" s="3140"/>
      <c r="AE644" s="3140"/>
      <c r="AF644" s="1025"/>
      <c r="AG644" s="1025"/>
      <c r="AH644" s="1025"/>
      <c r="AI644" s="1025"/>
      <c r="AJ644" s="1025"/>
      <c r="AK644" s="1025"/>
      <c r="AL644" s="1193"/>
      <c r="AM644" s="1134"/>
      <c r="AN644" s="1000"/>
      <c r="AO644" s="1025"/>
      <c r="AP644" s="1025"/>
    </row>
    <row r="645" spans="1:60" s="943" customFormat="1" ht="12.75" customHeight="1">
      <c r="A645" s="927"/>
      <c r="B645" s="51"/>
      <c r="C645" s="3136" t="s">
        <v>577</v>
      </c>
      <c r="D645" s="3084"/>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5" t="s">
        <v>1749</v>
      </c>
      <c r="AG645" s="3145"/>
      <c r="AH645" s="3145"/>
      <c r="AI645" s="3145"/>
      <c r="AJ645" s="3145"/>
      <c r="AK645" s="3145"/>
      <c r="AL645" s="314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9" t="s">
        <v>1773</v>
      </c>
      <c r="G648" s="3139"/>
      <c r="H648" s="3139"/>
      <c r="I648" s="3139"/>
      <c r="J648" s="3139"/>
      <c r="K648" s="3139"/>
      <c r="L648" s="3139"/>
      <c r="M648" s="3139"/>
      <c r="N648" s="3139"/>
      <c r="O648" s="3139"/>
      <c r="P648" s="3139"/>
      <c r="Q648" s="3139"/>
      <c r="R648" s="3139"/>
      <c r="S648" s="3139"/>
      <c r="T648" s="3139"/>
      <c r="U648" s="3139"/>
      <c r="V648" s="3139"/>
      <c r="W648" s="3139"/>
      <c r="X648" s="3139"/>
      <c r="Y648" s="3139"/>
      <c r="Z648" s="3139"/>
      <c r="AA648" s="3139"/>
      <c r="AB648" s="3139"/>
      <c r="AC648" s="3139"/>
      <c r="AD648" s="3139"/>
      <c r="AE648" s="3139"/>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40"/>
      <c r="G649" s="3140"/>
      <c r="H649" s="3140"/>
      <c r="I649" s="3140"/>
      <c r="J649" s="3140"/>
      <c r="K649" s="3140"/>
      <c r="L649" s="3140"/>
      <c r="M649" s="3140"/>
      <c r="N649" s="3140"/>
      <c r="O649" s="3140"/>
      <c r="P649" s="3140"/>
      <c r="Q649" s="3140"/>
      <c r="R649" s="3140"/>
      <c r="S649" s="3140"/>
      <c r="T649" s="3140"/>
      <c r="U649" s="3140"/>
      <c r="V649" s="3140"/>
      <c r="W649" s="3140"/>
      <c r="X649" s="3140"/>
      <c r="Y649" s="3140"/>
      <c r="Z649" s="3140"/>
      <c r="AA649" s="3140"/>
      <c r="AB649" s="3140"/>
      <c r="AC649" s="3140"/>
      <c r="AD649" s="3140"/>
      <c r="AE649" s="31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0"/>
      <c r="G650" s="3140"/>
      <c r="H650" s="3140"/>
      <c r="I650" s="3140"/>
      <c r="J650" s="3140"/>
      <c r="K650" s="3140"/>
      <c r="L650" s="3140"/>
      <c r="M650" s="3140"/>
      <c r="N650" s="3140"/>
      <c r="O650" s="3140"/>
      <c r="P650" s="3140"/>
      <c r="Q650" s="3140"/>
      <c r="R650" s="3140"/>
      <c r="S650" s="3140"/>
      <c r="T650" s="3140"/>
      <c r="U650" s="3140"/>
      <c r="V650" s="3140"/>
      <c r="W650" s="3140"/>
      <c r="X650" s="3140"/>
      <c r="Y650" s="3140"/>
      <c r="Z650" s="3140"/>
      <c r="AA650" s="3140"/>
      <c r="AB650" s="3140"/>
      <c r="AC650" s="3140"/>
      <c r="AD650" s="3140"/>
      <c r="AE650" s="31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0"/>
      <c r="G651" s="3140"/>
      <c r="H651" s="3140"/>
      <c r="I651" s="3140"/>
      <c r="J651" s="3140"/>
      <c r="K651" s="3140"/>
      <c r="L651" s="3140"/>
      <c r="M651" s="3140"/>
      <c r="N651" s="3140"/>
      <c r="O651" s="3140"/>
      <c r="P651" s="3140"/>
      <c r="Q651" s="3140"/>
      <c r="R651" s="3140"/>
      <c r="S651" s="3140"/>
      <c r="T651" s="3140"/>
      <c r="U651" s="3140"/>
      <c r="V651" s="3140"/>
      <c r="W651" s="3140"/>
      <c r="X651" s="3140"/>
      <c r="Y651" s="3140"/>
      <c r="Z651" s="3140"/>
      <c r="AA651" s="3140"/>
      <c r="AB651" s="3140"/>
      <c r="AC651" s="3140"/>
      <c r="AD651" s="3140"/>
      <c r="AE651" s="31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0"/>
      <c r="G652" s="3140"/>
      <c r="H652" s="3140"/>
      <c r="I652" s="3140"/>
      <c r="J652" s="3140"/>
      <c r="K652" s="3140"/>
      <c r="L652" s="3140"/>
      <c r="M652" s="3140"/>
      <c r="N652" s="3140"/>
      <c r="O652" s="3140"/>
      <c r="P652" s="3140"/>
      <c r="Q652" s="3140"/>
      <c r="R652" s="3140"/>
      <c r="S652" s="3140"/>
      <c r="T652" s="3140"/>
      <c r="U652" s="3140"/>
      <c r="V652" s="3140"/>
      <c r="W652" s="3140"/>
      <c r="X652" s="3140"/>
      <c r="Y652" s="3140"/>
      <c r="Z652" s="3140"/>
      <c r="AA652" s="3140"/>
      <c r="AB652" s="3140"/>
      <c r="AC652" s="3140"/>
      <c r="AD652" s="3140"/>
      <c r="AE652" s="31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0"/>
      <c r="G653" s="3140"/>
      <c r="H653" s="3140"/>
      <c r="I653" s="3140"/>
      <c r="J653" s="3140"/>
      <c r="K653" s="3140"/>
      <c r="L653" s="3140"/>
      <c r="M653" s="3140"/>
      <c r="N653" s="3140"/>
      <c r="O653" s="3140"/>
      <c r="P653" s="3140"/>
      <c r="Q653" s="3140"/>
      <c r="R653" s="3140"/>
      <c r="S653" s="3140"/>
      <c r="T653" s="3140"/>
      <c r="U653" s="3140"/>
      <c r="V653" s="3140"/>
      <c r="W653" s="3140"/>
      <c r="X653" s="3140"/>
      <c r="Y653" s="3140"/>
      <c r="Z653" s="3140"/>
      <c r="AA653" s="3140"/>
      <c r="AB653" s="3140"/>
      <c r="AC653" s="3140"/>
      <c r="AD653" s="3140"/>
      <c r="AE653" s="3140"/>
      <c r="AF653" s="1224"/>
      <c r="AG653" s="1224"/>
      <c r="AH653" s="1224"/>
      <c r="AI653" s="1224"/>
      <c r="AJ653" s="1224"/>
      <c r="AK653" s="1224"/>
      <c r="AL653" s="1225"/>
      <c r="AM653" s="1134"/>
      <c r="AN653" s="1000"/>
    </row>
    <row r="654" spans="1:60" s="943" customFormat="1" ht="12.75" customHeight="1">
      <c r="A654" s="927"/>
      <c r="B654" s="51"/>
      <c r="C654" s="1226"/>
      <c r="D654" s="1191"/>
      <c r="E654" s="1178"/>
      <c r="F654" s="3140"/>
      <c r="G654" s="3140"/>
      <c r="H654" s="3140"/>
      <c r="I654" s="3140"/>
      <c r="J654" s="3140"/>
      <c r="K654" s="3140"/>
      <c r="L654" s="3140"/>
      <c r="M654" s="3140"/>
      <c r="N654" s="3140"/>
      <c r="O654" s="3140"/>
      <c r="P654" s="3140"/>
      <c r="Q654" s="3140"/>
      <c r="R654" s="3140"/>
      <c r="S654" s="3140"/>
      <c r="T654" s="3140"/>
      <c r="U654" s="3140"/>
      <c r="V654" s="3140"/>
      <c r="W654" s="3140"/>
      <c r="X654" s="3140"/>
      <c r="Y654" s="3140"/>
      <c r="Z654" s="3140"/>
      <c r="AA654" s="3140"/>
      <c r="AB654" s="3140"/>
      <c r="AC654" s="3140"/>
      <c r="AD654" s="3140"/>
      <c r="AE654" s="3140"/>
      <c r="AF654" s="1224"/>
      <c r="AG654" s="1224"/>
      <c r="AH654" s="1224"/>
      <c r="AI654" s="1224"/>
      <c r="AJ654" s="1224"/>
      <c r="AK654" s="1224"/>
      <c r="AL654" s="1225"/>
      <c r="AM654" s="1134"/>
      <c r="AN654" s="1000"/>
    </row>
    <row r="655" spans="1:60" s="943" customFormat="1" ht="12.75" customHeight="1">
      <c r="A655" s="927"/>
      <c r="B655" s="51"/>
      <c r="C655" s="1226"/>
      <c r="D655" s="1191"/>
      <c r="E655" s="1178"/>
      <c r="F655" s="3140"/>
      <c r="G655" s="3140"/>
      <c r="H655" s="3140"/>
      <c r="I655" s="3140"/>
      <c r="J655" s="3140"/>
      <c r="K655" s="3140"/>
      <c r="L655" s="3140"/>
      <c r="M655" s="3140"/>
      <c r="N655" s="3140"/>
      <c r="O655" s="3140"/>
      <c r="P655" s="3140"/>
      <c r="Q655" s="3140"/>
      <c r="R655" s="3140"/>
      <c r="S655" s="3140"/>
      <c r="T655" s="3140"/>
      <c r="U655" s="3140"/>
      <c r="V655" s="3140"/>
      <c r="W655" s="3140"/>
      <c r="X655" s="3140"/>
      <c r="Y655" s="3140"/>
      <c r="Z655" s="3140"/>
      <c r="AA655" s="3140"/>
      <c r="AB655" s="3140"/>
      <c r="AC655" s="3140"/>
      <c r="AD655" s="3140"/>
      <c r="AE655" s="3140"/>
      <c r="AF655" s="1224"/>
      <c r="AG655" s="1224"/>
      <c r="AH655" s="1224"/>
      <c r="AI655" s="1224"/>
      <c r="AJ655" s="1224"/>
      <c r="AK655" s="1224"/>
      <c r="AL655" s="1225"/>
      <c r="AM655" s="1134"/>
      <c r="AN655" s="1000"/>
    </row>
    <row r="656" spans="1:60" s="943" customFormat="1" ht="17.25" customHeight="1">
      <c r="A656" s="927"/>
      <c r="B656" s="51"/>
      <c r="C656" s="1226"/>
      <c r="D656" s="1191"/>
      <c r="E656" s="1178"/>
      <c r="F656" s="3140"/>
      <c r="G656" s="3140"/>
      <c r="H656" s="3140"/>
      <c r="I656" s="3140"/>
      <c r="J656" s="3140"/>
      <c r="K656" s="3140"/>
      <c r="L656" s="3140"/>
      <c r="M656" s="3140"/>
      <c r="N656" s="3140"/>
      <c r="O656" s="3140"/>
      <c r="P656" s="3140"/>
      <c r="Q656" s="3140"/>
      <c r="R656" s="3140"/>
      <c r="S656" s="3140"/>
      <c r="T656" s="3140"/>
      <c r="U656" s="3140"/>
      <c r="V656" s="3140"/>
      <c r="W656" s="3140"/>
      <c r="X656" s="3140"/>
      <c r="Y656" s="3140"/>
      <c r="Z656" s="3140"/>
      <c r="AA656" s="3140"/>
      <c r="AB656" s="3140"/>
      <c r="AC656" s="3140"/>
      <c r="AD656" s="3140"/>
      <c r="AE656" s="3140"/>
      <c r="AF656" s="1025"/>
      <c r="AG656" s="1025"/>
      <c r="AH656" s="1025"/>
      <c r="AI656" s="1025"/>
      <c r="AJ656" s="1025"/>
      <c r="AK656" s="1025"/>
      <c r="AL656" s="1193"/>
      <c r="AM656" s="1134"/>
      <c r="AN656" s="1000"/>
    </row>
    <row r="657" spans="1:54" s="943" customFormat="1" ht="12.75" customHeight="1">
      <c r="A657" s="927"/>
      <c r="B657" s="51"/>
      <c r="C657" s="3136" t="s">
        <v>625</v>
      </c>
      <c r="D657" s="3084"/>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5" t="s">
        <v>1749</v>
      </c>
      <c r="AG657" s="3145"/>
      <c r="AH657" s="3145"/>
      <c r="AI657" s="3145"/>
      <c r="AJ657" s="3145"/>
      <c r="AK657" s="3145"/>
      <c r="AL657" s="314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9" t="s">
        <v>1776</v>
      </c>
      <c r="G660" s="3139"/>
      <c r="H660" s="3139"/>
      <c r="I660" s="3139"/>
      <c r="J660" s="3139"/>
      <c r="K660" s="3139"/>
      <c r="L660" s="3139"/>
      <c r="M660" s="3139"/>
      <c r="N660" s="3139"/>
      <c r="O660" s="3139"/>
      <c r="P660" s="3139"/>
      <c r="Q660" s="3139"/>
      <c r="R660" s="3139"/>
      <c r="S660" s="3139"/>
      <c r="T660" s="3139"/>
      <c r="U660" s="3139"/>
      <c r="V660" s="3139"/>
      <c r="W660" s="3139"/>
      <c r="X660" s="3139"/>
      <c r="Y660" s="3139"/>
      <c r="Z660" s="3139"/>
      <c r="AA660" s="3139"/>
      <c r="AB660" s="3139"/>
      <c r="AC660" s="3139"/>
      <c r="AD660" s="3139"/>
      <c r="AE660" s="313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0"/>
      <c r="G661" s="3140"/>
      <c r="H661" s="3140"/>
      <c r="I661" s="3140"/>
      <c r="J661" s="3140"/>
      <c r="K661" s="3140"/>
      <c r="L661" s="3140"/>
      <c r="M661" s="3140"/>
      <c r="N661" s="3140"/>
      <c r="O661" s="3140"/>
      <c r="P661" s="3140"/>
      <c r="Q661" s="3140"/>
      <c r="R661" s="3140"/>
      <c r="S661" s="3140"/>
      <c r="T661" s="3140"/>
      <c r="U661" s="3140"/>
      <c r="V661" s="3140"/>
      <c r="W661" s="3140"/>
      <c r="X661" s="3140"/>
      <c r="Y661" s="3140"/>
      <c r="Z661" s="3140"/>
      <c r="AA661" s="3140"/>
      <c r="AB661" s="3140"/>
      <c r="AC661" s="3140"/>
      <c r="AD661" s="3140"/>
      <c r="AE661" s="3140"/>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40"/>
      <c r="G662" s="3140"/>
      <c r="H662" s="3140"/>
      <c r="I662" s="3140"/>
      <c r="J662" s="3140"/>
      <c r="K662" s="3140"/>
      <c r="L662" s="3140"/>
      <c r="M662" s="3140"/>
      <c r="N662" s="3140"/>
      <c r="O662" s="3140"/>
      <c r="P662" s="3140"/>
      <c r="Q662" s="3140"/>
      <c r="R662" s="3140"/>
      <c r="S662" s="3140"/>
      <c r="T662" s="3140"/>
      <c r="U662" s="3140"/>
      <c r="V662" s="3140"/>
      <c r="W662" s="3140"/>
      <c r="X662" s="3140"/>
      <c r="Y662" s="3140"/>
      <c r="Z662" s="3140"/>
      <c r="AA662" s="3140"/>
      <c r="AB662" s="3140"/>
      <c r="AC662" s="3140"/>
      <c r="AD662" s="3140"/>
      <c r="AE662" s="3140"/>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40"/>
      <c r="G663" s="3140"/>
      <c r="H663" s="3140"/>
      <c r="I663" s="3140"/>
      <c r="J663" s="3140"/>
      <c r="K663" s="3140"/>
      <c r="L663" s="3140"/>
      <c r="M663" s="3140"/>
      <c r="N663" s="3140"/>
      <c r="O663" s="3140"/>
      <c r="P663" s="3140"/>
      <c r="Q663" s="3140"/>
      <c r="R663" s="3140"/>
      <c r="S663" s="3140"/>
      <c r="T663" s="3140"/>
      <c r="U663" s="3140"/>
      <c r="V663" s="3140"/>
      <c r="W663" s="3140"/>
      <c r="X663" s="3140"/>
      <c r="Y663" s="3140"/>
      <c r="Z663" s="3140"/>
      <c r="AA663" s="3140"/>
      <c r="AB663" s="3140"/>
      <c r="AC663" s="3140"/>
      <c r="AD663" s="3140"/>
      <c r="AE663" s="3140"/>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6" t="s">
        <v>577</v>
      </c>
      <c r="D664" s="3084"/>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5" t="s">
        <v>1749</v>
      </c>
      <c r="AG664" s="3145"/>
      <c r="AH664" s="3145"/>
      <c r="AI664" s="3145"/>
      <c r="AJ664" s="3145"/>
      <c r="AK664" s="3145"/>
      <c r="AL664" s="3146"/>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9" t="s">
        <v>625</v>
      </c>
      <c r="D668" s="3150"/>
      <c r="E668" s="1174" t="s">
        <v>1785</v>
      </c>
      <c r="F668" s="3139" t="s">
        <v>1786</v>
      </c>
      <c r="G668" s="3139"/>
      <c r="H668" s="3139"/>
      <c r="I668" s="3139"/>
      <c r="J668" s="3139"/>
      <c r="K668" s="3139"/>
      <c r="L668" s="3139"/>
      <c r="M668" s="3139"/>
      <c r="N668" s="3139"/>
      <c r="O668" s="3139"/>
      <c r="P668" s="3139"/>
      <c r="Q668" s="3139"/>
      <c r="R668" s="3139"/>
      <c r="S668" s="3139"/>
      <c r="T668" s="3139"/>
      <c r="U668" s="3139"/>
      <c r="V668" s="3139"/>
      <c r="W668" s="3139"/>
      <c r="X668" s="3139"/>
      <c r="Y668" s="3139"/>
      <c r="Z668" s="3139"/>
      <c r="AA668" s="3139"/>
      <c r="AB668" s="3139"/>
      <c r="AC668" s="3139"/>
      <c r="AD668" s="3139"/>
      <c r="AE668" s="3139"/>
      <c r="AF668" s="3151" t="s">
        <v>1749</v>
      </c>
      <c r="AG668" s="3151"/>
      <c r="AH668" s="3151"/>
      <c r="AI668" s="3151"/>
      <c r="AJ668" s="3151"/>
      <c r="AK668" s="3151"/>
      <c r="AL668" s="3152"/>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0"/>
      <c r="G669" s="3140"/>
      <c r="H669" s="3140"/>
      <c r="I669" s="3140"/>
      <c r="J669" s="3140"/>
      <c r="K669" s="3140"/>
      <c r="L669" s="3140"/>
      <c r="M669" s="3140"/>
      <c r="N669" s="3140"/>
      <c r="O669" s="3140"/>
      <c r="P669" s="3140"/>
      <c r="Q669" s="3140"/>
      <c r="R669" s="3140"/>
      <c r="S669" s="3140"/>
      <c r="T669" s="3140"/>
      <c r="U669" s="3140"/>
      <c r="V669" s="3140"/>
      <c r="W669" s="3140"/>
      <c r="X669" s="3140"/>
      <c r="Y669" s="3140"/>
      <c r="Z669" s="3140"/>
      <c r="AA669" s="3140"/>
      <c r="AB669" s="3140"/>
      <c r="AC669" s="3140"/>
      <c r="AD669" s="3140"/>
      <c r="AE669" s="3140"/>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4"/>
      <c r="G670" s="3144"/>
      <c r="H670" s="3144"/>
      <c r="I670" s="3144"/>
      <c r="J670" s="3144"/>
      <c r="K670" s="3144"/>
      <c r="L670" s="3144"/>
      <c r="M670" s="3144"/>
      <c r="N670" s="3144"/>
      <c r="O670" s="3144"/>
      <c r="P670" s="3144"/>
      <c r="Q670" s="3144"/>
      <c r="R670" s="3144"/>
      <c r="S670" s="3144"/>
      <c r="T670" s="3144"/>
      <c r="U670" s="3144"/>
      <c r="V670" s="3144"/>
      <c r="W670" s="3144"/>
      <c r="X670" s="3144"/>
      <c r="Y670" s="3144"/>
      <c r="Z670" s="3144"/>
      <c r="AA670" s="3144"/>
      <c r="AB670" s="3144"/>
      <c r="AC670" s="3144"/>
      <c r="AD670" s="3144"/>
      <c r="AE670" s="3144"/>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6" t="s">
        <v>625</v>
      </c>
      <c r="D672" s="3084"/>
      <c r="E672" s="1174" t="s">
        <v>1791</v>
      </c>
      <c r="F672" s="3139" t="s">
        <v>1792</v>
      </c>
      <c r="G672" s="3139"/>
      <c r="H672" s="3139"/>
      <c r="I672" s="3139"/>
      <c r="J672" s="3139"/>
      <c r="K672" s="3139"/>
      <c r="L672" s="3139"/>
      <c r="M672" s="3139"/>
      <c r="N672" s="3139"/>
      <c r="O672" s="3139"/>
      <c r="P672" s="3139"/>
      <c r="Q672" s="3139"/>
      <c r="R672" s="3139"/>
      <c r="S672" s="3139"/>
      <c r="T672" s="3139"/>
      <c r="U672" s="3139"/>
      <c r="V672" s="3139"/>
      <c r="W672" s="3139"/>
      <c r="X672" s="3139"/>
      <c r="Y672" s="3139"/>
      <c r="Z672" s="3139"/>
      <c r="AA672" s="3139"/>
      <c r="AB672" s="3139"/>
      <c r="AC672" s="3139"/>
      <c r="AD672" s="3139"/>
      <c r="AE672" s="3139"/>
      <c r="AF672" s="3151" t="s">
        <v>1749</v>
      </c>
      <c r="AG672" s="3151"/>
      <c r="AH672" s="3151"/>
      <c r="AI672" s="3151"/>
      <c r="AJ672" s="3151"/>
      <c r="AK672" s="3151"/>
      <c r="AL672" s="3152"/>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40"/>
      <c r="G673" s="3140"/>
      <c r="H673" s="3140"/>
      <c r="I673" s="3140"/>
      <c r="J673" s="3140"/>
      <c r="K673" s="3140"/>
      <c r="L673" s="3140"/>
      <c r="M673" s="3140"/>
      <c r="N673" s="3140"/>
      <c r="O673" s="3140"/>
      <c r="P673" s="3140"/>
      <c r="Q673" s="3140"/>
      <c r="R673" s="3140"/>
      <c r="S673" s="3140"/>
      <c r="T673" s="3140"/>
      <c r="U673" s="3140"/>
      <c r="V673" s="3140"/>
      <c r="W673" s="3140"/>
      <c r="X673" s="3140"/>
      <c r="Y673" s="3140"/>
      <c r="Z673" s="3140"/>
      <c r="AA673" s="3140"/>
      <c r="AB673" s="3140"/>
      <c r="AC673" s="3140"/>
      <c r="AD673" s="3140"/>
      <c r="AE673" s="31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0"/>
      <c r="G674" s="3140"/>
      <c r="H674" s="3140"/>
      <c r="I674" s="3140"/>
      <c r="J674" s="3140"/>
      <c r="K674" s="3140"/>
      <c r="L674" s="3140"/>
      <c r="M674" s="3140"/>
      <c r="N674" s="3140"/>
      <c r="O674" s="3140"/>
      <c r="P674" s="3140"/>
      <c r="Q674" s="3140"/>
      <c r="R674" s="3140"/>
      <c r="S674" s="3140"/>
      <c r="T674" s="3140"/>
      <c r="U674" s="3140"/>
      <c r="V674" s="3140"/>
      <c r="W674" s="3140"/>
      <c r="X674" s="3140"/>
      <c r="Y674" s="3140"/>
      <c r="Z674" s="3140"/>
      <c r="AA674" s="3140"/>
      <c r="AB674" s="3140"/>
      <c r="AC674" s="3140"/>
      <c r="AD674" s="3140"/>
      <c r="AE674" s="314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4"/>
      <c r="G675" s="3144"/>
      <c r="H675" s="3144"/>
      <c r="I675" s="3144"/>
      <c r="J675" s="3144"/>
      <c r="K675" s="3144"/>
      <c r="L675" s="3144"/>
      <c r="M675" s="3144"/>
      <c r="N675" s="3144"/>
      <c r="O675" s="3144"/>
      <c r="P675" s="3144"/>
      <c r="Q675" s="3144"/>
      <c r="R675" s="3144"/>
      <c r="S675" s="3144"/>
      <c r="T675" s="3144"/>
      <c r="U675" s="3144"/>
      <c r="V675" s="3144"/>
      <c r="W675" s="3144"/>
      <c r="X675" s="3144"/>
      <c r="Y675" s="3144"/>
      <c r="Z675" s="3144"/>
      <c r="AA675" s="3144"/>
      <c r="AB675" s="3144"/>
      <c r="AC675" s="3144"/>
      <c r="AD675" s="3144"/>
      <c r="AE675" s="314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7" t="s">
        <v>1795</v>
      </c>
      <c r="G677" s="3147"/>
      <c r="H677" s="3147"/>
      <c r="I677" s="3147"/>
      <c r="J677" s="3147"/>
      <c r="K677" s="3147"/>
      <c r="L677" s="3147"/>
      <c r="M677" s="3147"/>
      <c r="N677" s="3147"/>
      <c r="O677" s="3147"/>
      <c r="P677" s="3147"/>
      <c r="Q677" s="3147"/>
      <c r="R677" s="3147"/>
      <c r="S677" s="3147"/>
      <c r="T677" s="3147"/>
      <c r="U677" s="3147"/>
      <c r="V677" s="3147"/>
      <c r="W677" s="3147"/>
      <c r="X677" s="3147"/>
      <c r="Y677" s="3147"/>
      <c r="Z677" s="3147"/>
      <c r="AA677" s="3147"/>
      <c r="AB677" s="3147"/>
      <c r="AC677" s="3147"/>
      <c r="AD677" s="3147"/>
      <c r="AE677" s="3147"/>
      <c r="AF677" s="3147"/>
      <c r="AG677" s="1208"/>
      <c r="AH677" s="1173"/>
      <c r="AI677" s="1173"/>
      <c r="AJ677" s="1173"/>
      <c r="AK677" s="1173"/>
      <c r="AL677" s="1209"/>
      <c r="AM677" s="1134"/>
      <c r="AN677" s="1000"/>
    </row>
    <row r="678" spans="1:54" s="943" customFormat="1" ht="12.75" customHeight="1">
      <c r="A678" s="927"/>
      <c r="B678" s="51"/>
      <c r="C678" s="1192"/>
      <c r="D678" s="112"/>
      <c r="E678" s="1146"/>
      <c r="F678" s="3148"/>
      <c r="G678" s="3148"/>
      <c r="H678" s="3148"/>
      <c r="I678" s="3148"/>
      <c r="J678" s="3148"/>
      <c r="K678" s="3148"/>
      <c r="L678" s="3148"/>
      <c r="M678" s="3148"/>
      <c r="N678" s="3148"/>
      <c r="O678" s="3148"/>
      <c r="P678" s="3148"/>
      <c r="Q678" s="3148"/>
      <c r="R678" s="3148"/>
      <c r="S678" s="3148"/>
      <c r="T678" s="3148"/>
      <c r="U678" s="3148"/>
      <c r="V678" s="3148"/>
      <c r="W678" s="3148"/>
      <c r="X678" s="3148"/>
      <c r="Y678" s="3148"/>
      <c r="Z678" s="3148"/>
      <c r="AA678" s="3148"/>
      <c r="AB678" s="3148"/>
      <c r="AC678" s="3148"/>
      <c r="AD678" s="3148"/>
      <c r="AE678" s="3148"/>
      <c r="AF678" s="3148"/>
      <c r="AG678" s="1025"/>
      <c r="AH678" s="1025"/>
      <c r="AI678" s="1025"/>
      <c r="AJ678" s="1025"/>
      <c r="AK678" s="1025"/>
      <c r="AL678" s="1193"/>
      <c r="AM678" s="1134"/>
      <c r="AN678" s="1000"/>
    </row>
    <row r="679" spans="1:54" s="943" customFormat="1" ht="12.75" customHeight="1">
      <c r="A679" s="927"/>
      <c r="B679" s="51"/>
      <c r="C679" s="1201"/>
      <c r="D679" s="1025"/>
      <c r="E679" s="1025"/>
      <c r="F679" s="3148"/>
      <c r="G679" s="3148"/>
      <c r="H679" s="3148"/>
      <c r="I679" s="3148"/>
      <c r="J679" s="3148"/>
      <c r="K679" s="3148"/>
      <c r="L679" s="3148"/>
      <c r="M679" s="3148"/>
      <c r="N679" s="3148"/>
      <c r="O679" s="3148"/>
      <c r="P679" s="3148"/>
      <c r="Q679" s="3148"/>
      <c r="R679" s="3148"/>
      <c r="S679" s="3148"/>
      <c r="T679" s="3148"/>
      <c r="U679" s="3148"/>
      <c r="V679" s="3148"/>
      <c r="W679" s="3148"/>
      <c r="X679" s="3148"/>
      <c r="Y679" s="3148"/>
      <c r="Z679" s="3148"/>
      <c r="AA679" s="3148"/>
      <c r="AB679" s="3148"/>
      <c r="AC679" s="3148"/>
      <c r="AD679" s="3148"/>
      <c r="AE679" s="3148"/>
      <c r="AF679" s="3148"/>
      <c r="AG679" s="1025"/>
      <c r="AH679" s="1025"/>
      <c r="AI679" s="1025"/>
      <c r="AJ679" s="1025"/>
      <c r="AK679" s="1025"/>
      <c r="AL679" s="1193"/>
      <c r="AM679" s="1134"/>
      <c r="AN679" s="1000"/>
    </row>
    <row r="680" spans="1:54" s="943" customFormat="1" ht="12.75" customHeight="1">
      <c r="A680" s="927"/>
      <c r="B680" s="51"/>
      <c r="C680" s="1201"/>
      <c r="D680" s="1025"/>
      <c r="E680" s="1025"/>
      <c r="F680" s="3148"/>
      <c r="G680" s="3148"/>
      <c r="H680" s="3148"/>
      <c r="I680" s="3148"/>
      <c r="J680" s="3148"/>
      <c r="K680" s="3148"/>
      <c r="L680" s="3148"/>
      <c r="M680" s="3148"/>
      <c r="N680" s="3148"/>
      <c r="O680" s="3148"/>
      <c r="P680" s="3148"/>
      <c r="Q680" s="3148"/>
      <c r="R680" s="3148"/>
      <c r="S680" s="3148"/>
      <c r="T680" s="3148"/>
      <c r="U680" s="3148"/>
      <c r="V680" s="3148"/>
      <c r="W680" s="3148"/>
      <c r="X680" s="3148"/>
      <c r="Y680" s="3148"/>
      <c r="Z680" s="3148"/>
      <c r="AA680" s="3148"/>
      <c r="AB680" s="3148"/>
      <c r="AC680" s="3148"/>
      <c r="AD680" s="3148"/>
      <c r="AE680" s="3148"/>
      <c r="AF680" s="3148"/>
      <c r="AG680" s="1025"/>
      <c r="AH680" s="1025"/>
      <c r="AI680" s="1025"/>
      <c r="AJ680" s="1025"/>
      <c r="AK680" s="1025"/>
      <c r="AL680" s="1193"/>
      <c r="AM680" s="1134"/>
      <c r="AN680" s="1000"/>
    </row>
    <row r="681" spans="1:54" s="943" customFormat="1" ht="12.75" customHeight="1">
      <c r="A681" s="927"/>
      <c r="B681" s="51"/>
      <c r="C681" s="3136" t="s">
        <v>625</v>
      </c>
      <c r="D681" s="3084"/>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7" t="s">
        <v>1749</v>
      </c>
      <c r="AG681" s="3137"/>
      <c r="AH681" s="3137"/>
      <c r="AI681" s="3137"/>
      <c r="AJ681" s="3137"/>
      <c r="AK681" s="3137"/>
      <c r="AL681" s="313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7">
        <f>IF(Application!D213="N/A",AS573,AS575)</f>
        <v>10</v>
      </c>
      <c r="AL684" s="3088"/>
      <c r="AM684" s="308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3" t="s">
        <v>1799</v>
      </c>
      <c r="AF687" s="3203"/>
      <c r="AG687" s="3203"/>
      <c r="AH687" s="3203"/>
      <c r="AI687" s="3203"/>
      <c r="AJ687" s="3203"/>
      <c r="AK687" s="3203"/>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53" t="s">
        <v>625</v>
      </c>
      <c r="D693" s="3154"/>
      <c r="E693" s="1248" t="s">
        <v>539</v>
      </c>
      <c r="F693" s="3155" t="s">
        <v>1805</v>
      </c>
      <c r="G693" s="3155"/>
      <c r="H693" s="3155"/>
      <c r="I693" s="3155"/>
      <c r="J693" s="3155"/>
      <c r="K693" s="3155"/>
      <c r="L693" s="3155"/>
      <c r="M693" s="3155"/>
      <c r="N693" s="3155"/>
      <c r="O693" s="3155"/>
      <c r="P693" s="3155"/>
      <c r="Q693" s="3155"/>
      <c r="R693" s="3155"/>
      <c r="S693" s="3155"/>
      <c r="T693" s="3155"/>
      <c r="U693" s="3155"/>
      <c r="V693" s="3155"/>
      <c r="W693" s="3155"/>
      <c r="X693" s="3155"/>
      <c r="Y693" s="3155"/>
      <c r="Z693" s="3155"/>
      <c r="AA693" s="3155"/>
      <c r="AB693" s="3155"/>
      <c r="AC693" s="3155"/>
      <c r="AD693" s="3155"/>
      <c r="AE693" s="3155"/>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6"/>
      <c r="G694" s="3156"/>
      <c r="H694" s="3156"/>
      <c r="I694" s="3156"/>
      <c r="J694" s="3156"/>
      <c r="K694" s="3156"/>
      <c r="L694" s="3156"/>
      <c r="M694" s="3156"/>
      <c r="N694" s="3156"/>
      <c r="O694" s="3156"/>
      <c r="P694" s="3156"/>
      <c r="Q694" s="3156"/>
      <c r="R694" s="3156"/>
      <c r="S694" s="3156"/>
      <c r="T694" s="3156"/>
      <c r="U694" s="3156"/>
      <c r="V694" s="3156"/>
      <c r="W694" s="3156"/>
      <c r="X694" s="3156"/>
      <c r="Y694" s="3156"/>
      <c r="Z694" s="3156"/>
      <c r="AA694" s="3156"/>
      <c r="AB694" s="3156"/>
      <c r="AC694" s="3156"/>
      <c r="AD694" s="3156"/>
      <c r="AE694" s="3156"/>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7" t="s">
        <v>625</v>
      </c>
      <c r="G695" s="3157"/>
      <c r="H695" s="3157"/>
      <c r="I695" s="3157"/>
      <c r="J695" s="3157"/>
      <c r="K695" s="3157"/>
      <c r="L695" s="3157"/>
      <c r="M695" s="3157"/>
      <c r="N695" s="3157"/>
      <c r="O695" s="3157"/>
      <c r="P695" s="3157"/>
      <c r="Q695" s="3157"/>
      <c r="R695" s="3157"/>
      <c r="S695" s="3157"/>
      <c r="T695" s="3157"/>
      <c r="U695" s="3157"/>
      <c r="V695" s="3157"/>
      <c r="W695" s="3157"/>
      <c r="X695" s="3157"/>
      <c r="Y695" s="3157"/>
      <c r="Z695" s="3157"/>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8" t="s">
        <v>577</v>
      </c>
      <c r="D697" s="3159"/>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5" t="s">
        <v>625</v>
      </c>
      <c r="W700" s="3165"/>
      <c r="X700" s="3165"/>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5" t="s">
        <v>625</v>
      </c>
      <c r="W702" s="3165"/>
      <c r="X702" s="3165"/>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5" t="s">
        <v>625</v>
      </c>
      <c r="W707" s="3165"/>
      <c r="X707" s="3165"/>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4"/>
      <c r="E710" s="3164"/>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5" t="s">
        <v>625</v>
      </c>
      <c r="W711" s="3165"/>
      <c r="X711" s="3165"/>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5" t="s">
        <v>625</v>
      </c>
      <c r="W713" s="3165"/>
      <c r="X713" s="3165"/>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3" t="s">
        <v>625</v>
      </c>
      <c r="D716" s="3154"/>
      <c r="E716" s="1248" t="s">
        <v>539</v>
      </c>
      <c r="F716" s="3155" t="s">
        <v>1805</v>
      </c>
      <c r="G716" s="3155"/>
      <c r="H716" s="3155"/>
      <c r="I716" s="3155"/>
      <c r="J716" s="3155"/>
      <c r="K716" s="3155"/>
      <c r="L716" s="3155"/>
      <c r="M716" s="3155"/>
      <c r="N716" s="3155"/>
      <c r="O716" s="3155"/>
      <c r="P716" s="3155"/>
      <c r="Q716" s="3155"/>
      <c r="R716" s="3155"/>
      <c r="S716" s="3155"/>
      <c r="T716" s="3155"/>
      <c r="U716" s="3155"/>
      <c r="V716" s="3155"/>
      <c r="W716" s="3155"/>
      <c r="X716" s="3155"/>
      <c r="Y716" s="3155"/>
      <c r="Z716" s="3155"/>
      <c r="AA716" s="3155"/>
      <c r="AB716" s="3155"/>
      <c r="AC716" s="3155"/>
      <c r="AD716" s="3155"/>
      <c r="AE716" s="315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6"/>
      <c r="G717" s="3156"/>
      <c r="H717" s="3156"/>
      <c r="I717" s="3156"/>
      <c r="J717" s="3156"/>
      <c r="K717" s="3156"/>
      <c r="L717" s="3156"/>
      <c r="M717" s="3156"/>
      <c r="N717" s="3156"/>
      <c r="O717" s="3156"/>
      <c r="P717" s="3156"/>
      <c r="Q717" s="3156"/>
      <c r="R717" s="3156"/>
      <c r="S717" s="3156"/>
      <c r="T717" s="3156"/>
      <c r="U717" s="3156"/>
      <c r="V717" s="3156"/>
      <c r="W717" s="3156"/>
      <c r="X717" s="3156"/>
      <c r="Y717" s="3156"/>
      <c r="Z717" s="3156"/>
      <c r="AA717" s="3156"/>
      <c r="AB717" s="3156"/>
      <c r="AC717" s="3156"/>
      <c r="AD717" s="3156"/>
      <c r="AE717" s="315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0" t="s">
        <v>625</v>
      </c>
      <c r="G718" s="3160"/>
      <c r="H718" s="3160"/>
      <c r="I718" s="3160"/>
      <c r="J718" s="3160"/>
      <c r="K718" s="3160"/>
      <c r="L718" s="3160"/>
      <c r="M718" s="3160"/>
      <c r="N718" s="3160"/>
      <c r="O718" s="3160"/>
      <c r="P718" s="3160"/>
      <c r="Q718" s="3160"/>
      <c r="R718" s="3160"/>
      <c r="S718" s="3160"/>
      <c r="T718" s="3160"/>
      <c r="U718" s="3160"/>
      <c r="V718" s="3160"/>
      <c r="W718" s="3160"/>
      <c r="X718" s="3160"/>
      <c r="Y718" s="3160"/>
      <c r="Z718" s="3160"/>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3" t="s">
        <v>625</v>
      </c>
      <c r="D720" s="3154"/>
      <c r="E720" s="1248" t="s">
        <v>797</v>
      </c>
      <c r="F720" s="3161" t="s">
        <v>1827</v>
      </c>
      <c r="G720" s="3161"/>
      <c r="H720" s="3161"/>
      <c r="I720" s="3161"/>
      <c r="J720" s="3161"/>
      <c r="K720" s="3161"/>
      <c r="L720" s="3161"/>
      <c r="M720" s="3161"/>
      <c r="N720" s="3161"/>
      <c r="O720" s="3161"/>
      <c r="P720" s="3161"/>
      <c r="Q720" s="3161"/>
      <c r="R720" s="3161"/>
      <c r="S720" s="3161"/>
      <c r="T720" s="3161"/>
      <c r="U720" s="3161"/>
      <c r="V720" s="3161"/>
      <c r="W720" s="3161"/>
      <c r="X720" s="3161"/>
      <c r="Y720" s="3161"/>
      <c r="Z720" s="3161"/>
      <c r="AA720" s="3161"/>
      <c r="AB720" s="3161"/>
      <c r="AC720" s="3161"/>
      <c r="AD720" s="3161"/>
      <c r="AE720" s="316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2"/>
      <c r="G721" s="3162"/>
      <c r="H721" s="3162"/>
      <c r="I721" s="3162"/>
      <c r="J721" s="3162"/>
      <c r="K721" s="3162"/>
      <c r="L721" s="3162"/>
      <c r="M721" s="3162"/>
      <c r="N721" s="3162"/>
      <c r="O721" s="3162"/>
      <c r="P721" s="3162"/>
      <c r="Q721" s="3162"/>
      <c r="R721" s="3162"/>
      <c r="S721" s="3162"/>
      <c r="T721" s="3162"/>
      <c r="U721" s="3162"/>
      <c r="V721" s="3162"/>
      <c r="W721" s="3162"/>
      <c r="X721" s="3162"/>
      <c r="Y721" s="3162"/>
      <c r="Z721" s="3162"/>
      <c r="AA721" s="3162"/>
      <c r="AB721" s="3162"/>
      <c r="AC721" s="3162"/>
      <c r="AD721" s="3162"/>
      <c r="AE721" s="316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3" t="s">
        <v>625</v>
      </c>
      <c r="G723" s="3163"/>
      <c r="H723" s="316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3" t="s">
        <v>625</v>
      </c>
      <c r="D725" s="3154"/>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6"/>
      <c r="D727" s="3164"/>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7" t="s">
        <v>625</v>
      </c>
      <c r="H728" s="3177"/>
      <c r="I728" s="3177"/>
      <c r="J728" s="3177"/>
      <c r="K728" s="3177"/>
      <c r="L728" s="3177"/>
      <c r="M728" s="3177"/>
      <c r="N728" s="3177"/>
      <c r="O728" s="3177"/>
      <c r="P728" s="3177"/>
      <c r="Q728" s="3177"/>
      <c r="R728" s="3177"/>
      <c r="S728" s="3177"/>
      <c r="T728" s="3177"/>
      <c r="U728" s="3177"/>
      <c r="V728" s="3177"/>
      <c r="W728" s="3177"/>
      <c r="X728" s="3177"/>
      <c r="Y728" s="3177"/>
      <c r="Z728" s="3177"/>
      <c r="AA728" s="3177"/>
      <c r="AB728" s="3177"/>
      <c r="AC728" s="3177"/>
      <c r="AD728" s="3177"/>
      <c r="AE728" s="3177"/>
      <c r="AF728" s="317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8" t="s">
        <v>625</v>
      </c>
      <c r="D730" s="3179"/>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8" t="s">
        <v>625</v>
      </c>
      <c r="D734" s="3179"/>
      <c r="E734" s="1025"/>
      <c r="F734" s="1290" t="s">
        <v>1835</v>
      </c>
      <c r="G734" s="3180" t="s">
        <v>1836</v>
      </c>
      <c r="H734" s="3180"/>
      <c r="I734" s="3180"/>
      <c r="J734" s="3180"/>
      <c r="K734" s="3180"/>
      <c r="L734" s="3180"/>
      <c r="M734" s="3180"/>
      <c r="N734" s="3180"/>
      <c r="O734" s="3180"/>
      <c r="P734" s="3180"/>
      <c r="Q734" s="3180"/>
      <c r="R734" s="3180"/>
      <c r="S734" s="3180"/>
      <c r="T734" s="3180"/>
      <c r="U734" s="3180"/>
      <c r="V734" s="3180"/>
      <c r="W734" s="3180"/>
      <c r="X734" s="3180"/>
      <c r="Y734" s="3180"/>
      <c r="Z734" s="3180"/>
      <c r="AA734" s="3180"/>
      <c r="AB734" s="3180"/>
      <c r="AC734" s="3180"/>
      <c r="AD734" s="3180"/>
      <c r="AE734" s="3180"/>
      <c r="AF734" s="3180"/>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1"/>
      <c r="H735" s="3181"/>
      <c r="I735" s="3181"/>
      <c r="J735" s="3181"/>
      <c r="K735" s="3181"/>
      <c r="L735" s="3181"/>
      <c r="M735" s="3181"/>
      <c r="N735" s="3181"/>
      <c r="O735" s="3181"/>
      <c r="P735" s="3181"/>
      <c r="Q735" s="3181"/>
      <c r="R735" s="3181"/>
      <c r="S735" s="3181"/>
      <c r="T735" s="3181"/>
      <c r="U735" s="3181"/>
      <c r="V735" s="3181"/>
      <c r="W735" s="3181"/>
      <c r="X735" s="3181"/>
      <c r="Y735" s="3181"/>
      <c r="Z735" s="3181"/>
      <c r="AA735" s="3181"/>
      <c r="AB735" s="3181"/>
      <c r="AC735" s="3181"/>
      <c r="AD735" s="3181"/>
      <c r="AE735" s="3181"/>
      <c r="AF735" s="318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6" t="s">
        <v>625</v>
      </c>
      <c r="D738" s="3167"/>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8" t="s">
        <v>625</v>
      </c>
      <c r="G739" s="3168"/>
      <c r="H739" s="3168"/>
      <c r="I739" s="3168"/>
      <c r="J739" s="3168"/>
      <c r="K739" s="3168"/>
      <c r="L739" s="3168"/>
      <c r="M739" s="3168"/>
      <c r="N739" s="3168"/>
      <c r="O739" s="3168"/>
      <c r="P739" s="3168"/>
      <c r="Q739" s="3168"/>
      <c r="R739" s="3168"/>
      <c r="S739" s="3168"/>
      <c r="T739" s="3168"/>
      <c r="U739" s="3168"/>
      <c r="V739" s="3168"/>
      <c r="W739" s="3168"/>
      <c r="X739" s="3168"/>
      <c r="Y739" s="3168"/>
      <c r="Z739" s="3168"/>
      <c r="AA739" s="3168"/>
      <c r="AB739" s="3168"/>
      <c r="AC739" s="3168"/>
      <c r="AD739" s="3168"/>
      <c r="AE739" s="3168"/>
      <c r="AF739" s="316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9"/>
      <c r="G740" s="3169"/>
      <c r="H740" s="3169"/>
      <c r="I740" s="3169"/>
      <c r="J740" s="3169"/>
      <c r="K740" s="3169"/>
      <c r="L740" s="3169"/>
      <c r="M740" s="3169"/>
      <c r="N740" s="3169"/>
      <c r="O740" s="3169"/>
      <c r="P740" s="3169"/>
      <c r="Q740" s="3169"/>
      <c r="R740" s="3169"/>
      <c r="S740" s="3169"/>
      <c r="T740" s="3169"/>
      <c r="U740" s="3169"/>
      <c r="V740" s="3169"/>
      <c r="W740" s="3169"/>
      <c r="X740" s="3169"/>
      <c r="Y740" s="3169"/>
      <c r="Z740" s="3169"/>
      <c r="AA740" s="3169"/>
      <c r="AB740" s="3169"/>
      <c r="AC740" s="3169"/>
      <c r="AD740" s="3169"/>
      <c r="AE740" s="3169"/>
      <c r="AF740" s="316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7">
        <f>SUM(AG694:AG739)</f>
        <v>0</v>
      </c>
      <c r="AL750" s="3088"/>
      <c r="AM750" s="308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7" t="s">
        <v>1850</v>
      </c>
      <c r="AF753" s="3077"/>
      <c r="AG753" s="3077"/>
      <c r="AH753" s="3077"/>
      <c r="AI753" s="3077"/>
      <c r="AJ753" s="3077"/>
      <c r="AK753" s="3077"/>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4" t="s">
        <v>577</v>
      </c>
      <c r="D756" s="3084"/>
      <c r="E756" s="944"/>
      <c r="F756" s="3170" t="s">
        <v>1851</v>
      </c>
      <c r="G756" s="3171"/>
      <c r="H756" s="3171"/>
      <c r="I756" s="3171"/>
      <c r="J756" s="3171"/>
      <c r="K756" s="3171"/>
      <c r="L756" s="3171"/>
      <c r="M756" s="3171"/>
      <c r="N756" s="3171"/>
      <c r="O756" s="3171"/>
      <c r="P756" s="3171"/>
      <c r="Q756" s="3171"/>
      <c r="R756" s="3171"/>
      <c r="S756" s="3171"/>
      <c r="T756" s="3171"/>
      <c r="U756" s="3171"/>
      <c r="V756" s="3171"/>
      <c r="W756" s="3171"/>
      <c r="X756" s="3171"/>
      <c r="Y756" s="3171"/>
      <c r="Z756" s="3171"/>
      <c r="AA756" s="3171"/>
      <c r="AB756" s="3171"/>
      <c r="AC756" s="3171"/>
      <c r="AD756" s="3171"/>
      <c r="AE756" s="3171"/>
      <c r="AF756" s="3171"/>
      <c r="AG756" s="3171"/>
      <c r="AH756" s="3171"/>
      <c r="AI756" s="3171"/>
      <c r="AJ756" s="3171"/>
      <c r="AK756" s="3171"/>
      <c r="AL756" s="3172"/>
      <c r="AM756" s="1005"/>
      <c r="AN756" s="1000"/>
    </row>
    <row r="757" spans="1:49" s="943" customFormat="1" ht="12.75" customHeight="1">
      <c r="A757" s="1012"/>
      <c r="B757" s="1012"/>
      <c r="C757" s="944"/>
      <c r="D757" s="944"/>
      <c r="E757" s="944"/>
      <c r="F757" s="3173"/>
      <c r="G757" s="3174"/>
      <c r="H757" s="3174"/>
      <c r="I757" s="3174"/>
      <c r="J757" s="3174"/>
      <c r="K757" s="3174"/>
      <c r="L757" s="3174"/>
      <c r="M757" s="3174"/>
      <c r="N757" s="3174"/>
      <c r="O757" s="3174"/>
      <c r="P757" s="3174"/>
      <c r="Q757" s="3174"/>
      <c r="R757" s="3174"/>
      <c r="S757" s="3174"/>
      <c r="T757" s="3174"/>
      <c r="U757" s="3174"/>
      <c r="V757" s="3174"/>
      <c r="W757" s="3174"/>
      <c r="X757" s="3174"/>
      <c r="Y757" s="3174"/>
      <c r="Z757" s="3174"/>
      <c r="AA757" s="3174"/>
      <c r="AB757" s="3174"/>
      <c r="AC757" s="3174"/>
      <c r="AD757" s="3174"/>
      <c r="AE757" s="3174"/>
      <c r="AF757" s="3174"/>
      <c r="AG757" s="3174"/>
      <c r="AH757" s="3174"/>
      <c r="AI757" s="3174"/>
      <c r="AJ757" s="3174"/>
      <c r="AK757" s="3174"/>
      <c r="AL757" s="317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4" t="s">
        <v>625</v>
      </c>
      <c r="D759" s="3084"/>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8" t="s">
        <v>1853</v>
      </c>
      <c r="G760" s="3249"/>
      <c r="H760" s="3249"/>
      <c r="I760" s="3249"/>
      <c r="J760" s="3249"/>
      <c r="K760" s="3249"/>
      <c r="L760" s="3249"/>
      <c r="M760" s="3249"/>
      <c r="N760" s="3249"/>
      <c r="O760" s="3249"/>
      <c r="P760" s="3249"/>
      <c r="Q760" s="3249"/>
      <c r="R760" s="3249"/>
      <c r="S760" s="3249"/>
      <c r="T760" s="3249"/>
      <c r="U760" s="3249"/>
      <c r="V760" s="3249"/>
      <c r="W760" s="3249"/>
      <c r="X760" s="3249"/>
      <c r="Y760" s="3249"/>
      <c r="Z760" s="3249"/>
      <c r="AA760" s="3249"/>
      <c r="AB760" s="3249"/>
      <c r="AC760" s="3249"/>
      <c r="AD760" s="3249"/>
      <c r="AE760" s="3249"/>
      <c r="AF760" s="3249"/>
      <c r="AG760" s="3249"/>
      <c r="AH760" s="3249"/>
      <c r="AI760" s="3249"/>
      <c r="AJ760" s="3249"/>
      <c r="AK760" s="3249"/>
      <c r="AL760" s="3250"/>
      <c r="AM760" s="1005"/>
      <c r="AN760" s="1000"/>
      <c r="AS760" s="1483"/>
      <c r="AT760" s="1483"/>
      <c r="AU760" s="1483"/>
      <c r="AV760" s="1483"/>
      <c r="AW760" s="1483"/>
    </row>
    <row r="761" spans="1:49" s="943" customFormat="1" ht="12.75" customHeight="1">
      <c r="A761" s="1026"/>
      <c r="B761" s="1305"/>
      <c r="C761" s="1305"/>
      <c r="D761" s="1305"/>
      <c r="E761" s="1305"/>
      <c r="F761" s="3248"/>
      <c r="G761" s="3249"/>
      <c r="H761" s="3249"/>
      <c r="I761" s="3249"/>
      <c r="J761" s="3249"/>
      <c r="K761" s="3249"/>
      <c r="L761" s="3249"/>
      <c r="M761" s="3249"/>
      <c r="N761" s="3249"/>
      <c r="O761" s="3249"/>
      <c r="P761" s="3249"/>
      <c r="Q761" s="3249"/>
      <c r="R761" s="3249"/>
      <c r="S761" s="3249"/>
      <c r="T761" s="3249"/>
      <c r="U761" s="3249"/>
      <c r="V761" s="3249"/>
      <c r="W761" s="3249"/>
      <c r="X761" s="3249"/>
      <c r="Y761" s="3249"/>
      <c r="Z761" s="3249"/>
      <c r="AA761" s="3249"/>
      <c r="AB761" s="3249"/>
      <c r="AC761" s="3249"/>
      <c r="AD761" s="3249"/>
      <c r="AE761" s="3249"/>
      <c r="AF761" s="3249"/>
      <c r="AG761" s="3249"/>
      <c r="AH761" s="3249"/>
      <c r="AI761" s="3249"/>
      <c r="AJ761" s="3249"/>
      <c r="AK761" s="3249"/>
      <c r="AL761" s="3250"/>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8" t="s">
        <v>1855</v>
      </c>
      <c r="G763" s="3249"/>
      <c r="H763" s="3249"/>
      <c r="I763" s="3249"/>
      <c r="J763" s="3249"/>
      <c r="K763" s="3249"/>
      <c r="L763" s="3249"/>
      <c r="M763" s="3249"/>
      <c r="N763" s="3249"/>
      <c r="O763" s="3249"/>
      <c r="P763" s="3249"/>
      <c r="Q763" s="3249"/>
      <c r="R763" s="3249"/>
      <c r="S763" s="3249"/>
      <c r="T763" s="3249"/>
      <c r="U763" s="3249"/>
      <c r="V763" s="3249"/>
      <c r="W763" s="3249"/>
      <c r="X763" s="3249"/>
      <c r="Y763" s="3249"/>
      <c r="Z763" s="3249"/>
      <c r="AA763" s="3249"/>
      <c r="AB763" s="3249"/>
      <c r="AC763" s="3249"/>
      <c r="AD763" s="3249"/>
      <c r="AE763" s="3249"/>
      <c r="AF763" s="3249"/>
      <c r="AG763" s="3249"/>
      <c r="AH763" s="3249"/>
      <c r="AI763" s="3249"/>
      <c r="AJ763" s="3249"/>
      <c r="AK763" s="3249"/>
      <c r="AL763" s="1314"/>
      <c r="AM763" s="1005"/>
      <c r="AN763" s="1000"/>
      <c r="AT763" s="1089"/>
      <c r="AU763" s="1089"/>
      <c r="AV763" s="1089"/>
    </row>
    <row r="764" spans="1:49" s="943" customFormat="1" ht="12.75" customHeight="1">
      <c r="A764" s="1026"/>
      <c r="B764" s="1305"/>
      <c r="C764" s="1305"/>
      <c r="D764" s="1305"/>
      <c r="E764" s="1305"/>
      <c r="F764" s="3251"/>
      <c r="G764" s="3252"/>
      <c r="H764" s="3252"/>
      <c r="I764" s="3252"/>
      <c r="J764" s="3252"/>
      <c r="K764" s="3252"/>
      <c r="L764" s="3252"/>
      <c r="M764" s="3252"/>
      <c r="N764" s="3252"/>
      <c r="O764" s="3252"/>
      <c r="P764" s="3252"/>
      <c r="Q764" s="3252"/>
      <c r="R764" s="3252"/>
      <c r="S764" s="3252"/>
      <c r="T764" s="3252"/>
      <c r="U764" s="3252"/>
      <c r="V764" s="3252"/>
      <c r="W764" s="3252"/>
      <c r="X764" s="3252"/>
      <c r="Y764" s="3252"/>
      <c r="Z764" s="3252"/>
      <c r="AA764" s="3252"/>
      <c r="AB764" s="3252"/>
      <c r="AC764" s="3252"/>
      <c r="AD764" s="3252"/>
      <c r="AE764" s="3252"/>
      <c r="AF764" s="3252"/>
      <c r="AG764" s="3252"/>
      <c r="AH764" s="3252"/>
      <c r="AI764" s="3252"/>
      <c r="AJ764" s="3252"/>
      <c r="AK764" s="325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1">
        <f>Application!AJ975</f>
        <v>107676472</v>
      </c>
      <c r="AQ765" s="3241"/>
      <c r="AR765" s="3241"/>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0">
        <f>'Sources and Uses Budget'!S107+'Sources and Uses Budget'!T107</f>
        <v>117233316.53866225</v>
      </c>
      <c r="AG766" s="3090"/>
      <c r="AH766" s="3090"/>
      <c r="AI766" s="3090"/>
      <c r="AJ766" s="3090"/>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3">
        <f>AP774</f>
        <v>236888237.60000002</v>
      </c>
      <c r="AG767" s="3253"/>
      <c r="AH767" s="3253"/>
      <c r="AI767" s="3253"/>
      <c r="AJ767" s="3253"/>
      <c r="AK767" s="1005"/>
      <c r="AL767" s="1005"/>
      <c r="AM767" s="1005"/>
      <c r="AN767" s="1000"/>
      <c r="AP767" s="3241">
        <f>Application!AJ1024</f>
        <v>11844411.92</v>
      </c>
      <c r="AQ767" s="3241"/>
      <c r="AR767" s="324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4">
        <f>ROUNDDOWN(IF(C759="YES",((1-(AF766/AF767))*2),(1-(AF766/AF767))),2)</f>
        <v>0.5</v>
      </c>
      <c r="AG768" s="3254"/>
      <c r="AH768" s="3254"/>
      <c r="AI768" s="3254"/>
      <c r="AJ768" s="3254"/>
      <c r="AK768" s="1005"/>
      <c r="AL768" s="1005"/>
      <c r="AM768" s="1005"/>
      <c r="AN768" s="1000"/>
      <c r="AP768" s="3245">
        <f>Application!AJ1028</f>
        <v>109830001.44</v>
      </c>
      <c r="AQ768" s="3245"/>
      <c r="AR768" s="324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0">
        <f>IF(((AP767+AP768)/AP765)&gt;0.8,0.8,((AP767+AP768)/AP765))</f>
        <v>0.8</v>
      </c>
      <c r="AQ769" s="3240"/>
      <c r="AR769" s="3240"/>
    </row>
    <row r="770" spans="1:44" s="943" customFormat="1" ht="12.75" customHeight="1">
      <c r="A770" s="1048"/>
      <c r="B770" s="3189" t="s">
        <v>1858</v>
      </c>
      <c r="C770" s="3190"/>
      <c r="D770" s="3190"/>
      <c r="E770" s="3190"/>
      <c r="F770" s="3190"/>
      <c r="G770" s="3190"/>
      <c r="H770" s="3190"/>
      <c r="I770" s="3190"/>
      <c r="J770" s="3190"/>
      <c r="K770" s="3190"/>
      <c r="L770" s="3190"/>
      <c r="M770" s="3190"/>
      <c r="N770" s="3190"/>
      <c r="O770" s="3190"/>
      <c r="P770" s="3190"/>
      <c r="Q770" s="3190"/>
      <c r="R770" s="3190"/>
      <c r="S770" s="3190"/>
      <c r="T770" s="3190"/>
      <c r="U770" s="3190"/>
      <c r="V770" s="3190"/>
      <c r="W770" s="3190"/>
      <c r="X770" s="3190"/>
      <c r="Y770" s="3190"/>
      <c r="Z770" s="3190"/>
      <c r="AA770" s="3190"/>
      <c r="AB770" s="3190"/>
      <c r="AC770" s="3190"/>
      <c r="AD770" s="3190"/>
      <c r="AE770" s="3190"/>
      <c r="AF770" s="3190"/>
      <c r="AG770" s="3190"/>
      <c r="AH770" s="3190"/>
      <c r="AI770" s="3190"/>
      <c r="AJ770" s="3191"/>
      <c r="AK770" s="1005"/>
      <c r="AL770" s="1005"/>
      <c r="AM770" s="1005"/>
      <c r="AN770" s="1000"/>
    </row>
    <row r="771" spans="1:44" s="943" customFormat="1" ht="12.75" customHeight="1">
      <c r="A771" s="1048"/>
      <c r="B771" s="3192"/>
      <c r="C771" s="3193"/>
      <c r="D771" s="3193"/>
      <c r="E771" s="3193"/>
      <c r="F771" s="3193"/>
      <c r="G771" s="3193"/>
      <c r="H771" s="3193"/>
      <c r="I771" s="3193"/>
      <c r="J771" s="3193"/>
      <c r="K771" s="3193"/>
      <c r="L771" s="3193"/>
      <c r="M771" s="3193"/>
      <c r="N771" s="3193"/>
      <c r="O771" s="3193"/>
      <c r="P771" s="3193"/>
      <c r="Q771" s="3193"/>
      <c r="R771" s="3193"/>
      <c r="S771" s="3193"/>
      <c r="T771" s="3193"/>
      <c r="U771" s="3193"/>
      <c r="V771" s="3193"/>
      <c r="W771" s="3193"/>
      <c r="X771" s="3193"/>
      <c r="Y771" s="3193"/>
      <c r="Z771" s="3193"/>
      <c r="AA771" s="3193"/>
      <c r="AB771" s="3193"/>
      <c r="AC771" s="3193"/>
      <c r="AD771" s="3193"/>
      <c r="AE771" s="3193"/>
      <c r="AF771" s="3193"/>
      <c r="AG771" s="3193"/>
      <c r="AH771" s="3193"/>
      <c r="AI771" s="3193"/>
      <c r="AJ771" s="3194"/>
      <c r="AK771" s="1005"/>
      <c r="AL771" s="1005"/>
      <c r="AM771" s="1005"/>
      <c r="AN771" s="1000"/>
      <c r="AP771" s="3241">
        <f>AP772-AP767-AP768</f>
        <v>150747060.00000003</v>
      </c>
      <c r="AQ771" s="3242"/>
      <c r="AR771" s="3242"/>
    </row>
    <row r="772" spans="1:44" s="943" customFormat="1" ht="12.75" customHeight="1">
      <c r="A772" s="1048"/>
      <c r="B772" s="3195"/>
      <c r="C772" s="3196"/>
      <c r="D772" s="3196"/>
      <c r="E772" s="3196"/>
      <c r="F772" s="3196"/>
      <c r="G772" s="3196"/>
      <c r="H772" s="3196"/>
      <c r="I772" s="3196"/>
      <c r="J772" s="3196"/>
      <c r="K772" s="3196"/>
      <c r="L772" s="3196"/>
      <c r="M772" s="3196"/>
      <c r="N772" s="3196"/>
      <c r="O772" s="3196"/>
      <c r="P772" s="3196"/>
      <c r="Q772" s="3196"/>
      <c r="R772" s="3196"/>
      <c r="S772" s="3196"/>
      <c r="T772" s="3196"/>
      <c r="U772" s="3196"/>
      <c r="V772" s="3196"/>
      <c r="W772" s="3196"/>
      <c r="X772" s="3196"/>
      <c r="Y772" s="3196"/>
      <c r="Z772" s="3196"/>
      <c r="AA772" s="3196"/>
      <c r="AB772" s="3196"/>
      <c r="AC772" s="3196"/>
      <c r="AD772" s="3196"/>
      <c r="AE772" s="3196"/>
      <c r="AF772" s="3196"/>
      <c r="AG772" s="3196"/>
      <c r="AH772" s="3196"/>
      <c r="AI772" s="3196"/>
      <c r="AJ772" s="3197"/>
      <c r="AK772" s="1005"/>
      <c r="AL772" s="1005"/>
      <c r="AM772" s="1005"/>
      <c r="AN772" s="1000"/>
      <c r="AP772" s="3241">
        <f>Application!AJ1032</f>
        <v>272421473.36000001</v>
      </c>
      <c r="AQ772" s="3241"/>
      <c r="AR772" s="324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8">
        <f>IF(AF768=0,0,IF((AF768*100)&gt;12,12,(AF768*100)))</f>
        <v>12</v>
      </c>
      <c r="AL774" s="3198"/>
      <c r="AM774" s="3199"/>
      <c r="AN774" s="1000"/>
      <c r="AP774" s="3264">
        <f>AP771+(AP765*AP769)</f>
        <v>236888237.60000002</v>
      </c>
      <c r="AQ774" s="3265"/>
      <c r="AR774" s="326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0" t="s">
        <v>1860</v>
      </c>
      <c r="B777" s="3201"/>
      <c r="C777" s="3201"/>
      <c r="D777" s="3201"/>
      <c r="E777" s="3201"/>
      <c r="F777" s="3201"/>
      <c r="G777" s="3201"/>
      <c r="H777" s="3201"/>
      <c r="I777" s="3201"/>
      <c r="J777" s="3201"/>
      <c r="K777" s="3201"/>
      <c r="L777" s="3201"/>
      <c r="M777" s="3201"/>
      <c r="N777" s="3201"/>
      <c r="O777" s="3201"/>
      <c r="P777" s="3201"/>
      <c r="Q777" s="3201"/>
      <c r="R777" s="3201"/>
      <c r="S777" s="3201"/>
      <c r="T777" s="3201"/>
      <c r="U777" s="3201"/>
      <c r="V777" s="3201"/>
      <c r="W777" s="3201"/>
      <c r="X777" s="3201"/>
      <c r="Y777" s="3201"/>
      <c r="Z777" s="3201"/>
      <c r="AA777" s="3201"/>
      <c r="AB777" s="3201"/>
      <c r="AC777" s="3201"/>
      <c r="AD777" s="3201"/>
      <c r="AE777" s="3201"/>
      <c r="AF777" s="3201"/>
      <c r="AG777" s="3201"/>
      <c r="AH777" s="3201"/>
      <c r="AI777" s="3201"/>
      <c r="AJ777" s="3201"/>
      <c r="AK777" s="3201"/>
      <c r="AL777" s="3201"/>
      <c r="AM777" s="3201"/>
    </row>
    <row r="778" spans="1:44">
      <c r="A778" s="3202"/>
      <c r="B778" s="3202"/>
      <c r="C778" s="3202"/>
      <c r="D778" s="3202"/>
      <c r="E778" s="3202"/>
      <c r="F778" s="3202"/>
      <c r="G778" s="3202"/>
      <c r="H778" s="3202"/>
      <c r="I778" s="3202"/>
      <c r="J778" s="3202"/>
      <c r="K778" s="3202"/>
      <c r="L778" s="3202"/>
      <c r="M778" s="3202"/>
      <c r="N778" s="3202"/>
      <c r="O778" s="3202"/>
      <c r="P778" s="3202"/>
      <c r="Q778" s="3202"/>
      <c r="R778" s="3202"/>
      <c r="S778" s="3202"/>
      <c r="T778" s="3202"/>
      <c r="U778" s="3202"/>
      <c r="V778" s="3202"/>
      <c r="W778" s="3202"/>
      <c r="X778" s="3202"/>
      <c r="Y778" s="3202"/>
      <c r="Z778" s="3202"/>
      <c r="AA778" s="3202"/>
      <c r="AB778" s="3202"/>
      <c r="AC778" s="3202"/>
      <c r="AD778" s="3202"/>
      <c r="AE778" s="3202"/>
      <c r="AF778" s="3202"/>
      <c r="AG778" s="3202"/>
      <c r="AH778" s="3202"/>
      <c r="AI778" s="3202"/>
      <c r="AJ778" s="3202"/>
      <c r="AK778" s="3202"/>
      <c r="AL778" s="3202"/>
      <c r="AM778" s="3202"/>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03"/>
      <c r="B780" s="3203"/>
      <c r="C780" s="3203"/>
      <c r="D780" s="3203"/>
      <c r="E780" s="3203"/>
      <c r="F780" s="3203"/>
      <c r="G780" s="3203"/>
      <c r="H780" s="3203"/>
      <c r="I780" s="3203"/>
      <c r="J780" s="3203"/>
      <c r="K780" s="3203"/>
      <c r="L780" s="3203"/>
      <c r="M780" s="3203"/>
      <c r="N780" s="3203"/>
      <c r="O780" s="3203"/>
      <c r="P780" s="3203"/>
      <c r="Q780" s="3203"/>
      <c r="R780" s="3203"/>
      <c r="S780" s="3203"/>
      <c r="T780" s="3203"/>
      <c r="U780" s="3203"/>
      <c r="V780" s="3203"/>
      <c r="W780" s="3203"/>
      <c r="X780" s="3203"/>
      <c r="Y780" s="3203"/>
      <c r="Z780" s="3203"/>
      <c r="AA780" s="3203"/>
      <c r="AB780" s="3203"/>
      <c r="AC780" s="3203"/>
      <c r="AD780" s="3203"/>
      <c r="AE780" s="3203"/>
      <c r="AF780" s="3203"/>
      <c r="AG780" s="3203"/>
      <c r="AH780" s="3203"/>
      <c r="AI780" s="3203"/>
      <c r="AJ780" s="3203"/>
      <c r="AK780" s="3203"/>
      <c r="AL780" s="3203"/>
      <c r="AM780" s="3203"/>
      <c r="AO780" s="1227"/>
      <c r="AP780" s="1320"/>
      <c r="AQ780" s="1319"/>
    </row>
    <row r="781" spans="1:44" ht="13">
      <c r="A781" s="3203"/>
      <c r="B781" s="3203"/>
      <c r="C781" s="3203"/>
      <c r="D781" s="3203"/>
      <c r="E781" s="3203"/>
      <c r="F781" s="3203"/>
      <c r="G781" s="3203"/>
      <c r="H781" s="3203"/>
      <c r="I781" s="3203"/>
      <c r="J781" s="3203"/>
      <c r="K781" s="3203"/>
      <c r="L781" s="3203"/>
      <c r="M781" s="3203"/>
      <c r="N781" s="3203"/>
      <c r="O781" s="3203"/>
      <c r="P781" s="3203"/>
      <c r="Q781" s="3203"/>
      <c r="R781" s="3203"/>
      <c r="S781" s="3203"/>
      <c r="T781" s="3203"/>
      <c r="U781" s="3203"/>
      <c r="V781" s="3203"/>
      <c r="W781" s="3203"/>
      <c r="X781" s="3203"/>
      <c r="Y781" s="3203"/>
      <c r="Z781" s="3203"/>
      <c r="AA781" s="3203"/>
      <c r="AB781" s="3203"/>
      <c r="AC781" s="3203"/>
      <c r="AD781" s="3203"/>
      <c r="AE781" s="3203"/>
      <c r="AF781" s="3203"/>
      <c r="AG781" s="3203"/>
      <c r="AH781" s="3203"/>
      <c r="AI781" s="3203"/>
      <c r="AJ781" s="3203"/>
      <c r="AK781" s="3203"/>
      <c r="AL781" s="3203"/>
      <c r="AM781" s="3203"/>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04" t="s">
        <v>1861</v>
      </c>
      <c r="U782" s="3205"/>
      <c r="V782" s="3205"/>
      <c r="W782" s="3205"/>
      <c r="X782" s="3205"/>
      <c r="Y782" s="3206"/>
      <c r="Z782" s="3204" t="s">
        <v>1862</v>
      </c>
      <c r="AA782" s="3205"/>
      <c r="AB782" s="3205"/>
      <c r="AC782" s="3205"/>
      <c r="AD782" s="3205"/>
      <c r="AE782" s="3206"/>
      <c r="AF782" s="3204" t="s">
        <v>1863</v>
      </c>
      <c r="AG782" s="3205"/>
      <c r="AH782" s="3205"/>
      <c r="AI782" s="3205"/>
      <c r="AJ782" s="3205"/>
      <c r="AK782" s="3206"/>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7"/>
      <c r="U783" s="3208"/>
      <c r="V783" s="3208"/>
      <c r="W783" s="3208"/>
      <c r="X783" s="3208"/>
      <c r="Y783" s="3209"/>
      <c r="Z783" s="3207"/>
      <c r="AA783" s="3208"/>
      <c r="AB783" s="3208"/>
      <c r="AC783" s="3208"/>
      <c r="AD783" s="3208"/>
      <c r="AE783" s="3209"/>
      <c r="AF783" s="3207"/>
      <c r="AG783" s="3208"/>
      <c r="AH783" s="3208"/>
      <c r="AI783" s="3208"/>
      <c r="AJ783" s="3208"/>
      <c r="AK783" s="3209"/>
      <c r="AL783" s="1322"/>
      <c r="AM783" s="1216"/>
      <c r="AO783" s="1320"/>
      <c r="AP783" s="1319"/>
      <c r="AQ783" s="1319"/>
    </row>
    <row r="784" spans="1:44" ht="13">
      <c r="A784" s="1323" t="s">
        <v>797</v>
      </c>
      <c r="B784" s="3182" t="s">
        <v>1561</v>
      </c>
      <c r="C784" s="3182"/>
      <c r="D784" s="3182"/>
      <c r="E784" s="3182"/>
      <c r="F784" s="3182"/>
      <c r="G784" s="3182"/>
      <c r="H784" s="3182"/>
      <c r="I784" s="3182"/>
      <c r="J784" s="3182"/>
      <c r="K784" s="3182"/>
      <c r="L784" s="3182"/>
      <c r="M784" s="3182"/>
      <c r="N784" s="3182"/>
      <c r="O784" s="3182"/>
      <c r="P784" s="3182"/>
      <c r="Q784" s="3182"/>
      <c r="R784" s="3182"/>
      <c r="S784" s="3183"/>
      <c r="T784" s="3184">
        <f>AK51</f>
        <v>0</v>
      </c>
      <c r="U784" s="3185"/>
      <c r="V784" s="3185"/>
      <c r="W784" s="3185"/>
      <c r="X784" s="3185"/>
      <c r="Y784" s="3186"/>
      <c r="Z784" s="3187">
        <v>20</v>
      </c>
      <c r="AA784" s="3185"/>
      <c r="AB784" s="3185"/>
      <c r="AC784" s="3185"/>
      <c r="AD784" s="3185"/>
      <c r="AE784" s="3186"/>
      <c r="AF784" s="3188">
        <f>IF(T784&gt;Z784,Z784,T784)</f>
        <v>0</v>
      </c>
      <c r="AG784" s="3188"/>
      <c r="AH784" s="3188"/>
      <c r="AI784" s="3188"/>
      <c r="AJ784" s="3188"/>
      <c r="AK784" s="3188"/>
      <c r="AL784" s="1322"/>
      <c r="AM784" s="1216"/>
      <c r="AO784" s="1319"/>
      <c r="AP784" s="1319"/>
      <c r="AQ784" s="1319"/>
    </row>
    <row r="785" spans="1:81" ht="13">
      <c r="A785" s="1323" t="s">
        <v>1829</v>
      </c>
      <c r="B785" s="3182" t="s">
        <v>1582</v>
      </c>
      <c r="C785" s="3182"/>
      <c r="D785" s="3182"/>
      <c r="E785" s="3182"/>
      <c r="F785" s="3182"/>
      <c r="G785" s="3182"/>
      <c r="H785" s="3182"/>
      <c r="I785" s="3182"/>
      <c r="J785" s="3182"/>
      <c r="K785" s="3182"/>
      <c r="L785" s="3182"/>
      <c r="M785" s="3182"/>
      <c r="N785" s="3182"/>
      <c r="O785" s="3182"/>
      <c r="P785" s="3182"/>
      <c r="Q785" s="3182"/>
      <c r="R785" s="3182"/>
      <c r="S785" s="3183"/>
      <c r="T785" s="3184">
        <f>AK72</f>
        <v>10</v>
      </c>
      <c r="U785" s="3185"/>
      <c r="V785" s="3185"/>
      <c r="W785" s="3185"/>
      <c r="X785" s="3185"/>
      <c r="Y785" s="3186"/>
      <c r="Z785" s="3187">
        <v>10</v>
      </c>
      <c r="AA785" s="3185"/>
      <c r="AB785" s="3185"/>
      <c r="AC785" s="3185"/>
      <c r="AD785" s="3185"/>
      <c r="AE785" s="3186"/>
      <c r="AF785" s="3188">
        <f>IF(T785&gt;Z785,Z785,T785)</f>
        <v>10</v>
      </c>
      <c r="AG785" s="3188"/>
      <c r="AH785" s="3188"/>
      <c r="AI785" s="3188"/>
      <c r="AJ785" s="3188"/>
      <c r="AK785" s="3188"/>
      <c r="AL785" s="1322"/>
      <c r="AM785" s="1216"/>
      <c r="AO785" s="1319"/>
      <c r="AP785" s="1319"/>
      <c r="AQ785" s="1319"/>
    </row>
    <row r="786" spans="1:81" ht="13">
      <c r="A786" s="1323" t="s">
        <v>1838</v>
      </c>
      <c r="B786" s="3182" t="s">
        <v>1592</v>
      </c>
      <c r="C786" s="3182"/>
      <c r="D786" s="3182"/>
      <c r="E786" s="3182"/>
      <c r="F786" s="3182"/>
      <c r="G786" s="3182"/>
      <c r="H786" s="3182"/>
      <c r="I786" s="3182"/>
      <c r="J786" s="3182"/>
      <c r="K786" s="3182"/>
      <c r="L786" s="3182"/>
      <c r="M786" s="3182"/>
      <c r="N786" s="3182"/>
      <c r="O786" s="3182"/>
      <c r="P786" s="3182"/>
      <c r="Q786" s="3182"/>
      <c r="R786" s="3182"/>
      <c r="S786" s="3183"/>
      <c r="T786" s="3184">
        <f ca="1">AK97</f>
        <v>20</v>
      </c>
      <c r="U786" s="3185"/>
      <c r="V786" s="3185"/>
      <c r="W786" s="3185"/>
      <c r="X786" s="3185"/>
      <c r="Y786" s="3186"/>
      <c r="Z786" s="3187">
        <v>20</v>
      </c>
      <c r="AA786" s="3185"/>
      <c r="AB786" s="3185"/>
      <c r="AC786" s="3185"/>
      <c r="AD786" s="3185"/>
      <c r="AE786" s="3186"/>
      <c r="AF786" s="3188">
        <f ca="1">IF(T786&gt;Z786,Z786,T786)</f>
        <v>20</v>
      </c>
      <c r="AG786" s="3188"/>
      <c r="AH786" s="3188"/>
      <c r="AI786" s="3188"/>
      <c r="AJ786" s="3188"/>
      <c r="AK786" s="3188"/>
      <c r="AL786" s="1322"/>
      <c r="AM786" s="1216"/>
      <c r="AO786" s="1319"/>
      <c r="AP786" s="1319"/>
      <c r="AQ786" s="1319"/>
    </row>
    <row r="787" spans="1:81" ht="13">
      <c r="A787" s="1323" t="s">
        <v>1864</v>
      </c>
      <c r="B787" s="3182" t="s">
        <v>1602</v>
      </c>
      <c r="C787" s="3182"/>
      <c r="D787" s="3182"/>
      <c r="E787" s="3182"/>
      <c r="F787" s="3182"/>
      <c r="G787" s="3182"/>
      <c r="H787" s="3182"/>
      <c r="I787" s="3182"/>
      <c r="J787" s="3182"/>
      <c r="K787" s="3182"/>
      <c r="L787" s="3182"/>
      <c r="M787" s="3182"/>
      <c r="N787" s="3182"/>
      <c r="O787" s="3182"/>
      <c r="P787" s="3182"/>
      <c r="Q787" s="3182"/>
      <c r="R787" s="3182"/>
      <c r="S787" s="3183"/>
      <c r="T787" s="3184">
        <f>AK131</f>
        <v>10</v>
      </c>
      <c r="U787" s="3185"/>
      <c r="V787" s="3185"/>
      <c r="W787" s="3185"/>
      <c r="X787" s="3185"/>
      <c r="Y787" s="3186"/>
      <c r="Z787" s="3187">
        <v>10</v>
      </c>
      <c r="AA787" s="3185"/>
      <c r="AB787" s="3185"/>
      <c r="AC787" s="3185"/>
      <c r="AD787" s="3185"/>
      <c r="AE787" s="3186"/>
      <c r="AF787" s="3188">
        <f>IF(T787&gt;Z787,Z787,T787)</f>
        <v>10</v>
      </c>
      <c r="AG787" s="3188"/>
      <c r="AH787" s="3188"/>
      <c r="AI787" s="3188"/>
      <c r="AJ787" s="3188"/>
      <c r="AK787" s="3188"/>
      <c r="AL787" s="1322"/>
      <c r="AM787" s="1216"/>
      <c r="AO787" s="1319"/>
      <c r="AP787" s="1319"/>
      <c r="AQ787" s="1319"/>
    </row>
    <row r="788" spans="1:81" ht="13">
      <c r="A788" s="1325" t="s">
        <v>1865</v>
      </c>
      <c r="B788" s="3182" t="s">
        <v>1866</v>
      </c>
      <c r="C788" s="3182"/>
      <c r="D788" s="3182"/>
      <c r="E788" s="3182"/>
      <c r="F788" s="3182"/>
      <c r="G788" s="3182"/>
      <c r="H788" s="3182"/>
      <c r="I788" s="3182"/>
      <c r="J788" s="3182"/>
      <c r="K788" s="3182"/>
      <c r="L788" s="3182"/>
      <c r="M788" s="3182"/>
      <c r="N788" s="3182"/>
      <c r="O788" s="3182"/>
      <c r="P788" s="3182"/>
      <c r="Q788" s="3182"/>
      <c r="R788" s="3182"/>
      <c r="S788" s="3183"/>
      <c r="T788" s="3210">
        <f>SUM(T789:Y790)</f>
        <v>10</v>
      </c>
      <c r="U788" s="3210"/>
      <c r="V788" s="3210"/>
      <c r="W788" s="3210"/>
      <c r="X788" s="3210"/>
      <c r="Y788" s="3210"/>
      <c r="Z788" s="3188">
        <v>10</v>
      </c>
      <c r="AA788" s="3188"/>
      <c r="AB788" s="3188"/>
      <c r="AC788" s="3188"/>
      <c r="AD788" s="3188"/>
      <c r="AE788" s="3188"/>
      <c r="AF788" s="3188">
        <f>IF(T788&gt;Z788,Z788,T788)</f>
        <v>10</v>
      </c>
      <c r="AG788" s="3188"/>
      <c r="AH788" s="3188"/>
      <c r="AI788" s="3188"/>
      <c r="AJ788" s="3188"/>
      <c r="AK788" s="3188"/>
      <c r="AL788" s="1322"/>
      <c r="AM788" s="1216"/>
    </row>
    <row r="789" spans="1:81" ht="13">
      <c r="A789" s="926"/>
      <c r="B789" s="1009"/>
      <c r="C789" s="3211" t="s">
        <v>1867</v>
      </c>
      <c r="D789" s="3211"/>
      <c r="E789" s="3211"/>
      <c r="F789" s="3211"/>
      <c r="G789" s="3211"/>
      <c r="H789" s="3211"/>
      <c r="I789" s="3211"/>
      <c r="J789" s="3211"/>
      <c r="K789" s="3211"/>
      <c r="L789" s="3211"/>
      <c r="M789" s="3211"/>
      <c r="N789" s="3211"/>
      <c r="O789" s="3211"/>
      <c r="P789" s="3211"/>
      <c r="Q789" s="3211"/>
      <c r="R789" s="3211"/>
      <c r="S789" s="3212"/>
      <c r="T789" s="3082">
        <f>AJ149</f>
        <v>7</v>
      </c>
      <c r="U789" s="3082"/>
      <c r="V789" s="3082"/>
      <c r="W789" s="3082"/>
      <c r="X789" s="3082"/>
      <c r="Y789" s="3082"/>
      <c r="Z789" s="3213">
        <v>7</v>
      </c>
      <c r="AA789" s="3213"/>
      <c r="AB789" s="3213"/>
      <c r="AC789" s="3213"/>
      <c r="AD789" s="3213"/>
      <c r="AE789" s="3213"/>
      <c r="AF789" s="3214"/>
      <c r="AG789" s="3214"/>
      <c r="AH789" s="3214"/>
      <c r="AI789" s="3214"/>
      <c r="AJ789" s="3214"/>
      <c r="AK789" s="3214"/>
      <c r="AL789" s="1322"/>
      <c r="AM789" s="1216"/>
    </row>
    <row r="790" spans="1:81" ht="13">
      <c r="A790" s="1326"/>
      <c r="B790" s="1009"/>
      <c r="C790" s="3211" t="s">
        <v>1868</v>
      </c>
      <c r="D790" s="3211"/>
      <c r="E790" s="3211"/>
      <c r="F790" s="3211"/>
      <c r="G790" s="3211"/>
      <c r="H790" s="3211"/>
      <c r="I790" s="3211"/>
      <c r="J790" s="3211"/>
      <c r="K790" s="3211"/>
      <c r="L790" s="3211"/>
      <c r="M790" s="3211"/>
      <c r="N790" s="3211"/>
      <c r="O790" s="3211"/>
      <c r="P790" s="3211"/>
      <c r="Q790" s="3211"/>
      <c r="R790" s="3211"/>
      <c r="S790" s="3212"/>
      <c r="T790" s="3082">
        <f>AJ163</f>
        <v>3</v>
      </c>
      <c r="U790" s="3082"/>
      <c r="V790" s="3082"/>
      <c r="W790" s="3082"/>
      <c r="X790" s="3082"/>
      <c r="Y790" s="3082"/>
      <c r="Z790" s="3213">
        <v>3</v>
      </c>
      <c r="AA790" s="3213"/>
      <c r="AB790" s="3213"/>
      <c r="AC790" s="3213"/>
      <c r="AD790" s="3213"/>
      <c r="AE790" s="3213"/>
      <c r="AF790" s="3214"/>
      <c r="AG790" s="3214"/>
      <c r="AH790" s="3214"/>
      <c r="AI790" s="3214"/>
      <c r="AJ790" s="3214"/>
      <c r="AK790" s="3214"/>
      <c r="AL790" s="1322"/>
      <c r="AM790" s="1216"/>
      <c r="AO790" s="943"/>
    </row>
    <row r="791" spans="1:81" ht="13">
      <c r="A791" s="1325" t="s">
        <v>1630</v>
      </c>
      <c r="B791" s="3182" t="s">
        <v>1869</v>
      </c>
      <c r="C791" s="3182"/>
      <c r="D791" s="3182"/>
      <c r="E791" s="3182"/>
      <c r="F791" s="3182"/>
      <c r="G791" s="3182"/>
      <c r="H791" s="3182"/>
      <c r="I791" s="3182"/>
      <c r="J791" s="3182"/>
      <c r="K791" s="3182"/>
      <c r="L791" s="3182"/>
      <c r="M791" s="3182"/>
      <c r="N791" s="3182"/>
      <c r="O791" s="3182"/>
      <c r="P791" s="3182"/>
      <c r="Q791" s="3182"/>
      <c r="R791" s="3182"/>
      <c r="S791" s="3183"/>
      <c r="T791" s="3210">
        <f>AK174</f>
        <v>10</v>
      </c>
      <c r="U791" s="3210"/>
      <c r="V791" s="3210"/>
      <c r="W791" s="3210"/>
      <c r="X791" s="3210"/>
      <c r="Y791" s="3210"/>
      <c r="Z791" s="3188">
        <v>10</v>
      </c>
      <c r="AA791" s="3188"/>
      <c r="AB791" s="3188"/>
      <c r="AC791" s="3188"/>
      <c r="AD791" s="3188"/>
      <c r="AE791" s="3188"/>
      <c r="AF791" s="3188">
        <f>IF(T791&gt;Z791,Z791,T791)</f>
        <v>10</v>
      </c>
      <c r="AG791" s="3188"/>
      <c r="AH791" s="3188"/>
      <c r="AI791" s="3188"/>
      <c r="AJ791" s="3188"/>
      <c r="AK791" s="3188"/>
      <c r="AL791" s="1322"/>
      <c r="AM791" s="1216"/>
    </row>
    <row r="792" spans="1:81" ht="13">
      <c r="A792" s="1323" t="s">
        <v>1639</v>
      </c>
      <c r="B792" s="3182" t="s">
        <v>1640</v>
      </c>
      <c r="C792" s="3182"/>
      <c r="D792" s="3182"/>
      <c r="E792" s="3182"/>
      <c r="F792" s="3182"/>
      <c r="G792" s="3182"/>
      <c r="H792" s="3182"/>
      <c r="I792" s="3182"/>
      <c r="J792" s="3182"/>
      <c r="K792" s="3182"/>
      <c r="L792" s="3182"/>
      <c r="M792" s="3182"/>
      <c r="N792" s="3182"/>
      <c r="O792" s="3182"/>
      <c r="P792" s="3182"/>
      <c r="Q792" s="3182"/>
      <c r="R792" s="3182"/>
      <c r="S792" s="3183"/>
      <c r="T792" s="3210">
        <f>AK256</f>
        <v>8</v>
      </c>
      <c r="U792" s="3210"/>
      <c r="V792" s="3210"/>
      <c r="W792" s="3210"/>
      <c r="X792" s="3210"/>
      <c r="Y792" s="3210"/>
      <c r="Z792" s="3187">
        <v>8</v>
      </c>
      <c r="AA792" s="3185"/>
      <c r="AB792" s="3185"/>
      <c r="AC792" s="3185"/>
      <c r="AD792" s="3185"/>
      <c r="AE792" s="3186"/>
      <c r="AF792" s="3188">
        <f>IF(T792&gt;Z792,Z792,T792)</f>
        <v>8</v>
      </c>
      <c r="AG792" s="3188"/>
      <c r="AH792" s="3188"/>
      <c r="AI792" s="3188"/>
      <c r="AJ792" s="3188"/>
      <c r="AK792" s="3188"/>
      <c r="AL792" s="1322"/>
      <c r="AM792" s="1216"/>
    </row>
    <row r="793" spans="1:81" s="925" customFormat="1" ht="13" hidden="1">
      <c r="A793" s="1325" t="s">
        <v>623</v>
      </c>
      <c r="B793" s="3182" t="s">
        <v>1870</v>
      </c>
      <c r="C793" s="3182"/>
      <c r="D793" s="3182"/>
      <c r="E793" s="3182"/>
      <c r="F793" s="3182"/>
      <c r="G793" s="3182"/>
      <c r="H793" s="3182"/>
      <c r="I793" s="3182"/>
      <c r="J793" s="3182"/>
      <c r="K793" s="3182"/>
      <c r="L793" s="3182"/>
      <c r="M793" s="3182"/>
      <c r="N793" s="3182"/>
      <c r="O793" s="3182"/>
      <c r="P793" s="3182"/>
      <c r="Q793" s="3182"/>
      <c r="R793" s="3182"/>
      <c r="S793" s="3183"/>
      <c r="T793" s="3210">
        <f>IF(AK750&gt;5,5,AK750)</f>
        <v>0</v>
      </c>
      <c r="U793" s="3210"/>
      <c r="V793" s="3210"/>
      <c r="W793" s="3210"/>
      <c r="X793" s="3210"/>
      <c r="Y793" s="3210"/>
      <c r="Z793" s="3188">
        <v>5</v>
      </c>
      <c r="AA793" s="3188"/>
      <c r="AB793" s="3188"/>
      <c r="AC793" s="3188"/>
      <c r="AD793" s="3188"/>
      <c r="AE793" s="3188"/>
      <c r="AF793" s="3188">
        <f>IF(T793&gt;Z793,5,T793)</f>
        <v>0</v>
      </c>
      <c r="AG793" s="3188"/>
      <c r="AH793" s="3188"/>
      <c r="AI793" s="3188"/>
      <c r="AJ793" s="3188"/>
      <c r="AK793" s="318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182" t="s">
        <v>1871</v>
      </c>
      <c r="C794" s="3182"/>
      <c r="D794" s="3182"/>
      <c r="E794" s="3182"/>
      <c r="F794" s="3182"/>
      <c r="G794" s="3182"/>
      <c r="H794" s="3182"/>
      <c r="I794" s="3182"/>
      <c r="J794" s="3182"/>
      <c r="K794" s="3182"/>
      <c r="L794" s="3182"/>
      <c r="M794" s="3182"/>
      <c r="N794" s="3182"/>
      <c r="O794" s="3182"/>
      <c r="P794" s="3182"/>
      <c r="Q794" s="3182"/>
      <c r="R794" s="3182"/>
      <c r="S794" s="3183"/>
      <c r="T794" s="3210">
        <f>AK267</f>
        <v>10</v>
      </c>
      <c r="U794" s="3210"/>
      <c r="V794" s="3210"/>
      <c r="W794" s="3210"/>
      <c r="X794" s="3210"/>
      <c r="Y794" s="3210"/>
      <c r="Z794" s="3188">
        <v>10</v>
      </c>
      <c r="AA794" s="3188"/>
      <c r="AB794" s="3188"/>
      <c r="AC794" s="3188"/>
      <c r="AD794" s="3188"/>
      <c r="AE794" s="3188"/>
      <c r="AF794" s="3217">
        <f>IF(T794&gt;Z794,Z794,T794)</f>
        <v>10</v>
      </c>
      <c r="AG794" s="3218"/>
      <c r="AH794" s="3218"/>
      <c r="AI794" s="3218"/>
      <c r="AJ794" s="3218"/>
      <c r="AK794" s="321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182" t="s">
        <v>1650</v>
      </c>
      <c r="C795" s="3182"/>
      <c r="D795" s="3182"/>
      <c r="E795" s="3182"/>
      <c r="F795" s="3182"/>
      <c r="G795" s="3182"/>
      <c r="H795" s="3182"/>
      <c r="I795" s="3182"/>
      <c r="J795" s="3182"/>
      <c r="K795" s="3182"/>
      <c r="L795" s="3182"/>
      <c r="M795" s="3182"/>
      <c r="N795" s="3182"/>
      <c r="O795" s="3182"/>
      <c r="P795" s="3182"/>
      <c r="Q795" s="3182"/>
      <c r="R795" s="3182"/>
      <c r="S795" s="3183"/>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2">
        <f>AK320</f>
        <v>9</v>
      </c>
      <c r="U796" s="3082"/>
      <c r="V796" s="3082"/>
      <c r="W796" s="3082"/>
      <c r="X796" s="3082"/>
      <c r="Y796" s="3082"/>
      <c r="Z796" s="3087">
        <v>20</v>
      </c>
      <c r="AA796" s="3088"/>
      <c r="AB796" s="3088"/>
      <c r="AC796" s="3088"/>
      <c r="AD796" s="3088"/>
      <c r="AE796" s="3089"/>
      <c r="AF796" s="3214"/>
      <c r="AG796" s="3214"/>
      <c r="AH796" s="3214"/>
      <c r="AI796" s="3214"/>
      <c r="AJ796" s="3214"/>
      <c r="AK796" s="321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2">
        <f>AK551</f>
        <v>10</v>
      </c>
      <c r="U797" s="3082"/>
      <c r="V797" s="3082"/>
      <c r="W797" s="3082"/>
      <c r="X797" s="3082"/>
      <c r="Y797" s="3082"/>
      <c r="Z797" s="3087">
        <v>10</v>
      </c>
      <c r="AA797" s="3088"/>
      <c r="AB797" s="3088"/>
      <c r="AC797" s="3088"/>
      <c r="AD797" s="3088"/>
      <c r="AE797" s="3089"/>
      <c r="AF797" s="3214"/>
      <c r="AG797" s="3214"/>
      <c r="AH797" s="3214"/>
      <c r="AI797" s="3214"/>
      <c r="AJ797" s="3214"/>
      <c r="AK797" s="321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182" t="s">
        <v>907</v>
      </c>
      <c r="C798" s="3182"/>
      <c r="D798" s="3182"/>
      <c r="E798" s="3182"/>
      <c r="F798" s="3182"/>
      <c r="G798" s="3182"/>
      <c r="H798" s="3182"/>
      <c r="I798" s="3182"/>
      <c r="J798" s="3182"/>
      <c r="K798" s="3182"/>
      <c r="L798" s="3182"/>
      <c r="M798" s="3182"/>
      <c r="N798" s="3182"/>
      <c r="O798" s="3182"/>
      <c r="P798" s="3182"/>
      <c r="Q798" s="3182"/>
      <c r="R798" s="3182"/>
      <c r="S798" s="3183"/>
      <c r="T798" s="3210">
        <f>AK684</f>
        <v>10</v>
      </c>
      <c r="U798" s="3210"/>
      <c r="V798" s="3210"/>
      <c r="W798" s="3210"/>
      <c r="X798" s="3210"/>
      <c r="Y798" s="3210"/>
      <c r="Z798" s="3217">
        <v>10</v>
      </c>
      <c r="AA798" s="3218"/>
      <c r="AB798" s="3218"/>
      <c r="AC798" s="3218"/>
      <c r="AD798" s="3218"/>
      <c r="AE798" s="3219"/>
      <c r="AF798" s="3188">
        <f>IF(T798&gt;Z798,Z798,T798)</f>
        <v>10</v>
      </c>
      <c r="AG798" s="3188"/>
      <c r="AH798" s="3188"/>
      <c r="AI798" s="3188"/>
      <c r="AJ798" s="3188"/>
      <c r="AK798" s="318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182" t="s">
        <v>1849</v>
      </c>
      <c r="C799" s="3182"/>
      <c r="D799" s="3182"/>
      <c r="E799" s="3182"/>
      <c r="F799" s="3182"/>
      <c r="G799" s="3182"/>
      <c r="H799" s="3182"/>
      <c r="I799" s="3182"/>
      <c r="J799" s="3182"/>
      <c r="K799" s="3182"/>
      <c r="L799" s="3182"/>
      <c r="M799" s="3182"/>
      <c r="N799" s="3182"/>
      <c r="O799" s="3182"/>
      <c r="P799" s="3182"/>
      <c r="Q799" s="3182"/>
      <c r="R799" s="3182"/>
      <c r="S799" s="3183"/>
      <c r="T799" s="3210">
        <f>AK774</f>
        <v>12</v>
      </c>
      <c r="U799" s="3210"/>
      <c r="V799" s="3210"/>
      <c r="W799" s="3210"/>
      <c r="X799" s="3210"/>
      <c r="Y799" s="3210"/>
      <c r="Z799" s="3217">
        <v>12</v>
      </c>
      <c r="AA799" s="3218"/>
      <c r="AB799" s="3218"/>
      <c r="AC799" s="3218"/>
      <c r="AD799" s="3218"/>
      <c r="AE799" s="3219"/>
      <c r="AF799" s="3188">
        <f>IF(T799&gt;Z799,Z799,T799)</f>
        <v>12</v>
      </c>
      <c r="AG799" s="3188"/>
      <c r="AH799" s="3188"/>
      <c r="AI799" s="3188"/>
      <c r="AJ799" s="3188"/>
      <c r="AK799" s="318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15" t="s">
        <v>1874</v>
      </c>
      <c r="B800" s="3182"/>
      <c r="C800" s="3182"/>
      <c r="D800" s="3182"/>
      <c r="E800" s="3182"/>
      <c r="F800" s="3182"/>
      <c r="G800" s="3182"/>
      <c r="H800" s="3182"/>
      <c r="I800" s="3182"/>
      <c r="J800" s="3182"/>
      <c r="K800" s="3182"/>
      <c r="L800" s="3182"/>
      <c r="M800" s="3182"/>
      <c r="N800" s="3182"/>
      <c r="O800" s="3182"/>
      <c r="P800" s="3182"/>
      <c r="Q800" s="3182"/>
      <c r="R800" s="3182"/>
      <c r="S800" s="3183"/>
      <c r="T800" s="3216"/>
      <c r="U800" s="3216"/>
      <c r="V800" s="3216"/>
      <c r="W800" s="3216"/>
      <c r="X800" s="3216"/>
      <c r="Y800" s="3216"/>
      <c r="Z800" s="3213" t="s">
        <v>1875</v>
      </c>
      <c r="AA800" s="3213"/>
      <c r="AB800" s="3213"/>
      <c r="AC800" s="3213"/>
      <c r="AD800" s="3213"/>
      <c r="AE800" s="3213"/>
      <c r="AF800" s="3217">
        <f>IF(T800&gt;0,T800,0)</f>
        <v>0</v>
      </c>
      <c r="AG800" s="3218"/>
      <c r="AH800" s="3218"/>
      <c r="AI800" s="3218"/>
      <c r="AJ800" s="3218"/>
      <c r="AK800" s="321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20" t="s">
        <v>1876</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Nabihah Azim</cp:lastModifiedBy>
  <cp:lastPrinted>2021-05-22T00:16:13Z</cp:lastPrinted>
  <dcterms:created xsi:type="dcterms:W3CDTF">2007-12-27T18:26:28Z</dcterms:created>
  <dcterms:modified xsi:type="dcterms:W3CDTF">2021-05-24T03:49:05Z</dcterms:modified>
</cp:coreProperties>
</file>